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0" documentId="13_ncr:1_{2C5A1D90-2C5F-4B91-9A36-D2CB5C4FA94D}" xr6:coauthVersionLast="47" xr6:coauthVersionMax="47" xr10:uidLastSave="{00000000-0000-0000-0000-000000000000}"/>
  <bookViews>
    <workbookView showHorizontalScroll="0" xWindow="-28920" yWindow="-120" windowWidth="29040" windowHeight="15720" tabRatio="939" xr2:uid="{00000000-000D-0000-FFFF-FFFF00000000}"/>
  </bookViews>
  <sheets>
    <sheet name="Lập PA tài chính" sheetId="15" r:id="rId1"/>
    <sheet name="01 .PAKT - (Chưa làm)" sheetId="13" state="hidden" r:id="rId2"/>
    <sheet name="00 Tổng hợp CPDA" sheetId="3" r:id="rId3"/>
    <sheet name="01 Phục vụ thi công" sheetId="4" r:id="rId4"/>
    <sheet name="02 Văn phòng" sheetId="5" r:id="rId5"/>
    <sheet name="03 Thiết bị thi công" sheetId="6" r:id="rId6"/>
    <sheet name="04 Thời gian TC" sheetId="7" r:id="rId7"/>
    <sheet name="05 Chi phí NC" sheetId="8" r:id="rId8"/>
    <sheet name="06 Điện thọai &amp; ăn" sheetId="9" r:id="rId9"/>
    <sheet name="07 CP thường xuyên" sheetId="10" r:id="rId10"/>
    <sheet name="08 Chi phí tài chính" sheetId="1" r:id="rId11"/>
    <sheet name="09 Huy động và giải thể" sheetId="2" r:id="rId12"/>
    <sheet name="10 Giá trực tiếp" sheetId="11" r:id="rId13"/>
    <sheet name="11. Hoàn trả hiện trạng" sheetId="12" r:id="rId14"/>
    <sheet name="Nguồn dữ liệu" sheetId="18" r:id="rId15"/>
  </sheets>
  <externalReferences>
    <externalReference r:id="rId16"/>
  </externalReferences>
  <definedNames>
    <definedName name="___Goi8" hidden="1">{"'Sheet1'!$L$16"}</definedName>
    <definedName name="___huy2" hidden="1">{"'Sheet1'!$L$16"}</definedName>
    <definedName name="___ld2" hidden="1">{"'Sheet1'!$L$16"}</definedName>
    <definedName name="__a1" localSheetId="1" hidden="1">{"'Sheet1'!$L$16"}</definedName>
    <definedName name="__a1" hidden="1">{"'Sheet1'!$L$16"}</definedName>
    <definedName name="__Goi8" hidden="1">{"'Sheet1'!$L$16"}</definedName>
    <definedName name="__hsm2">1.1289</definedName>
    <definedName name="__huy2" hidden="1">{"'Sheet1'!$L$16"}</definedName>
    <definedName name="__IntlFixup" hidden="1">TRUE</definedName>
    <definedName name="__Lan1" hidden="1">{"'Sheet1'!$L$16"}</definedName>
    <definedName name="__LAN3" hidden="1">{"'Sheet1'!$L$16"}</definedName>
    <definedName name="__ld2" hidden="1">{"'Sheet1'!$L$16"}</definedName>
    <definedName name="__NSO2" hidden="1">{"'Sheet1'!$L$16"}</definedName>
    <definedName name="__PA3" localSheetId="1" hidden="1">{"'Sheet1'!$L$16"}</definedName>
    <definedName name="__PA3" hidden="1">{"'Sheet1'!$L$16"}</definedName>
    <definedName name="__pa4" localSheetId="1" hidden="1">{"'Sheet1'!$L$16"}</definedName>
    <definedName name="__pa4" hidden="1">{"'Sheet1'!$L$16"}</definedName>
    <definedName name="__tt3" hidden="1">{"'Sheet1'!$L$16"}</definedName>
    <definedName name="_14_??????2" localSheetId="1">BlankMacro1</definedName>
    <definedName name="_14_??????2" localSheetId="0">BlankMacro1</definedName>
    <definedName name="_14_??????2">BlankMacro1</definedName>
    <definedName name="_19_??????3" localSheetId="1">BlankMacro1</definedName>
    <definedName name="_19_??????3" localSheetId="0">BlankMacro1</definedName>
    <definedName name="_19_??????3">BlankMacro1</definedName>
    <definedName name="_24_??????4" localSheetId="1">BlankMacro1</definedName>
    <definedName name="_24_??????4" localSheetId="0">BlankMacro1</definedName>
    <definedName name="_24_??????4">BlankMacro1</definedName>
    <definedName name="_29_??????5" localSheetId="1">BlankMacro1</definedName>
    <definedName name="_29_??????5" localSheetId="0">BlankMacro1</definedName>
    <definedName name="_29_??????5">BlankMacro1</definedName>
    <definedName name="_34_??????6" localSheetId="1">BlankMacro1</definedName>
    <definedName name="_34_??????6" localSheetId="0">BlankMacro1</definedName>
    <definedName name="_34_??????6">BlankMacro1</definedName>
    <definedName name="_40x4">5100</definedName>
    <definedName name="_9_??????1" localSheetId="1">BlankMacro1</definedName>
    <definedName name="_9_??????1" localSheetId="0">BlankMacro1</definedName>
    <definedName name="_9_??????1">BlankMacro1</definedName>
    <definedName name="_a1" localSheetId="1" hidden="1">{"'Sheet1'!$L$16"}</definedName>
    <definedName name="_a1" hidden="1">{"'Sheet1'!$L$16"}</definedName>
    <definedName name="_a2" localSheetId="1" hidden="1">{"'Sheet1'!$L$16"}</definedName>
    <definedName name="_a2" hidden="1">{"'Sheet1'!$L$16"}</definedName>
    <definedName name="_cty5" localSheetId="1">{"Book1","Cau Van Phu.xls"}</definedName>
    <definedName name="_cty5">{"Book1","Cau Van Phu.xls"}</definedName>
    <definedName name="_d1500" localSheetId="1" hidden="1">{"'Sheet1'!$L$16"}</definedName>
    <definedName name="_d1500" hidden="1">{"'Sheet1'!$L$16"}</definedName>
    <definedName name="_doi2152" localSheetId="1">{"Book1","Nhietdien QuangNinh-Duong.xls"}</definedName>
    <definedName name="_doi2152">{"Book1","Nhietdien QuangNinh-Duong.xls"}</definedName>
    <definedName name="_Goi8" localSheetId="1" hidden="1">{"'Sheet1'!$L$16"}</definedName>
    <definedName name="_Goi8" hidden="1">{"'Sheet1'!$L$16"}</definedName>
    <definedName name="_hsm2">1.1289</definedName>
    <definedName name="_Lan1" localSheetId="1" hidden="1">{"'Sheet1'!$L$16"}</definedName>
    <definedName name="_Lan1">{"Thuxm2.xls","Sheet1"}</definedName>
    <definedName name="_LAN3" hidden="1">{"'Sheet1'!$L$16"}</definedName>
    <definedName name="_ld2" localSheetId="1" hidden="1">{"'Sheet1'!$L$16"}</definedName>
    <definedName name="_ld2" hidden="1">{"'Sheet1'!$L$16"}</definedName>
    <definedName name="_M2" localSheetId="1" hidden="1">{"'Sheet1'!$L$16"}</definedName>
    <definedName name="_M2" hidden="1">{"'Sheet1'!$L$16"}</definedName>
    <definedName name="_m4" localSheetId="1" hidden="1">{"'Sheet1'!$L$16"}</definedName>
    <definedName name="_m4" hidden="1">{"'Sheet1'!$L$16"}</definedName>
    <definedName name="_NSO2" localSheetId="1" hidden="1">{"'Sheet1'!$L$16"}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tt3" localSheetId="1" hidden="1">{"'Sheet1'!$L$16"}</definedName>
    <definedName name="_tt3" hidden="1">{"'Sheet1'!$L$16"}</definedName>
    <definedName name="_TYT1" localSheetId="1">BlankMacro1</definedName>
    <definedName name="_TYT1" localSheetId="0">BlankMacro1</definedName>
    <definedName name="_TYT1">BlankMacro1</definedName>
    <definedName name="_VLP2" localSheetId="1" hidden="1">{"'Sheet1'!$L$16"}</definedName>
    <definedName name="_VLP2" hidden="1">{"'Sheet1'!$L$16"}</definedName>
    <definedName name="anscount" hidden="1">13</definedName>
    <definedName name="Antoan" hidden="1">{"'Sheet1'!$L$16"}</definedName>
    <definedName name="AS2DocOpenMode" hidden="1">"AS2DocumentEdit"</definedName>
    <definedName name="asdffgggh" hidden="1">{"'Sheet1'!$L$16"}</definedName>
    <definedName name="asf" hidden="1">{"'Sheet1'!$L$16"}</definedName>
    <definedName name="B_VND">0.05</definedName>
    <definedName name="B_YEN">0.1</definedName>
    <definedName name="banQL" hidden="1">{"'Sheet1'!$L$16"}</definedName>
    <definedName name="BBBG" hidden="1">{"'Sheet1'!$L$16"}</definedName>
    <definedName name="BHDB" localSheetId="1" hidden="1">{"'Sheet1'!$L$16"}</definedName>
    <definedName name="BHDB" hidden="1">{"'Sheet1'!$L$16"}</definedName>
    <definedName name="bhfh" localSheetId="1" hidden="1">{"'Sheet1'!$L$16"}</definedName>
    <definedName name="bhfh" hidden="1">{"'Sheet1'!$L$16"}</definedName>
    <definedName name="BOQA2" localSheetId="1" hidden="1">{"'Sheet1'!$L$16"}</definedName>
    <definedName name="BOQA2" hidden="1">{"'Sheet1'!$L$16"}</definedName>
    <definedName name="btl" localSheetId="1" hidden="1">{"'Sheet1'!$L$16"}</definedName>
    <definedName name="btl" hidden="1">{"'Sheet1'!$L$16"}</definedName>
    <definedName name="BTH" hidden="1">{"'Sheet1'!$L$16"}</definedName>
    <definedName name="Bulongma">8700</definedName>
    <definedName name="Button_1">"FORM_Bao_cao_cong_no_List"</definedName>
    <definedName name="C_VND">0.03</definedName>
    <definedName name="C_YEN">0.1</definedName>
    <definedName name="ca" hidden="1">{"'Sheet1'!$L$16"}</definedName>
    <definedName name="CACAU">298161</definedName>
    <definedName name="ccc" localSheetId="1" hidden="1">{"'Sheet1'!$L$16"}</definedName>
    <definedName name="ccc" hidden="1">{"'Sheet1'!$L$16"}</definedName>
    <definedName name="CLVC3">0.1</definedName>
    <definedName name="Comm" localSheetId="1">BlankMacro1</definedName>
    <definedName name="Comm" localSheetId="0">BlankMacro1</definedName>
    <definedName name="Comm">BlankMacro1</definedName>
    <definedName name="Comm1" localSheetId="1">BlankMacro1</definedName>
    <definedName name="Comm1" localSheetId="0">BlankMacro1</definedName>
    <definedName name="Comm1">BlankMacro1</definedName>
    <definedName name="CONGPA1" localSheetId="1" hidden="1">{"'Sheet1'!$L$16"}</definedName>
    <definedName name="CONGPA1" hidden="1">{"'Sheet1'!$L$16"}</definedName>
    <definedName name="Cotsatma">9726</definedName>
    <definedName name="Cotthepma">9726</definedName>
    <definedName name="ct" localSheetId="1" hidden="1">{"'Sheet1'!$L$16"}</definedName>
    <definedName name="ct" hidden="1">{"'Sheet1'!$L$16"}</definedName>
    <definedName name="CTCT1" localSheetId="1" hidden="1">{"'Sheet1'!$L$16"}</definedName>
    <definedName name="CTCT1" hidden="1">{"'Sheet1'!$L$16"}</definedName>
    <definedName name="ctieu" localSheetId="1" hidden="1">{"'Sheet1'!$L$16"}</definedName>
    <definedName name="ctieu" hidden="1">{"'Sheet1'!$L$16"}</definedName>
    <definedName name="cung" hidden="1">{"'Sheet1'!$L$16"}</definedName>
    <definedName name="cvcvc" hidden="1">{"'Sheet1'!$L$16"}</definedName>
    <definedName name="chietchai2" hidden="1">{"'Sheet1'!$L$16"}</definedName>
    <definedName name="chilk" hidden="1">{"'Sheet1'!$L$16"}</definedName>
    <definedName name="chitietbgiang2" localSheetId="1" hidden="1">{"'Sheet1'!$L$16"}</definedName>
    <definedName name="chitietbgiang2" hidden="1">{"'Sheet1'!$L$16"}</definedName>
    <definedName name="chl" localSheetId="1" hidden="1">{"'Sheet1'!$L$16"}</definedName>
    <definedName name="chl" hidden="1">{"'Sheet1'!$L$16"}</definedName>
    <definedName name="chung">66</definedName>
    <definedName name="chuyen" localSheetId="1" hidden="1">{"'Sheet1'!$L$16"}</definedName>
    <definedName name="chuyen" hidden="1">{"'Sheet1'!$L$16"}</definedName>
    <definedName name="dam">78000</definedName>
    <definedName name="DCL_22">12117600</definedName>
    <definedName name="DCL_35">25490000</definedName>
    <definedName name="ddd" localSheetId="1" hidden="1">{"'Sheet1'!$L$16"}</definedName>
    <definedName name="ddd" hidden="1">{"'Sheet1'!$L$16"}</definedName>
    <definedName name="ddddd" hidden="1">{"'Sheet1'!$L$16"}</definedName>
    <definedName name="dddghgghjhk" hidden="1">{"'Sheet1'!$L$16"}</definedName>
    <definedName name="dede" localSheetId="1" hidden="1">{"'Sheet1'!$L$16"}</definedName>
    <definedName name="dede" hidden="1">{"'Sheet1'!$L$16"}</definedName>
    <definedName name="dfh" hidden="1">{"'Sheet1'!$L$16"}</definedName>
    <definedName name="dfsfsd" hidden="1">{"'Sheet1'!$L$16"}</definedName>
    <definedName name="dgdfgdg" localSheetId="1" hidden="1">{"'Sheet1'!$L$16"}</definedName>
    <definedName name="dgdfgdg" hidden="1">{"'Sheet1'!$L$16"}</definedName>
    <definedName name="dgtt" localSheetId="1" hidden="1">{"'Sheet1'!$L$16"}</definedName>
    <definedName name="dgtt" hidden="1">{"'Sheet1'!$L$16"}</definedName>
    <definedName name="dj" hidden="1">{"'Sheet1'!$L$16"}</definedName>
    <definedName name="dntt10" localSheetId="1" hidden="1">{"'Sheet1'!$L$16"}</definedName>
    <definedName name="dntt10" hidden="1">{"'Sheet1'!$L$16"}</definedName>
    <definedName name="dntt9" localSheetId="1" hidden="1">{"'Sheet1'!$L$16"}</definedName>
    <definedName name="dntt9" hidden="1">{"'Sheet1'!$L$16"}</definedName>
    <definedName name="Document_array" localSheetId="1">{"Book1","Cau Van Phu.xls"}</definedName>
    <definedName name="Document_array">{"Book1","Cau Van Phu.xls"}</definedName>
    <definedName name="Doi" localSheetId="1" hidden="1">{"'Sheet1'!$L$16"}</definedName>
    <definedName name="Doi" hidden="1">{"'Sheet1'!$L$16"}</definedName>
    <definedName name="DTTK" hidden="1">{"'Sheet1'!$L$16"}</definedName>
    <definedName name="DucO" localSheetId="1" hidden="1">{"'Sheet1'!$L$16"}</definedName>
    <definedName name="DucO" hidden="1">{"'Sheet1'!$L$16"}</definedName>
    <definedName name="DUNG" localSheetId="1" hidden="1">{"'Sheet1'!$L$16"}</definedName>
    <definedName name="DUNG" hidden="1">{"'Sheet1'!$L$16"}</definedName>
    <definedName name="dutoanbenuoc" hidden="1">{"'Sheet1'!$L$16"}</definedName>
    <definedName name="Êadfa" hidden="1">{"'Sheet1'!$L$16"}</definedName>
    <definedName name="fáaafafaf" hidden="1">{"'Sheet1'!$L$16"}</definedName>
    <definedName name="fasfaga" hidden="1">{"'Sheet1'!$L$16"}</definedName>
    <definedName name="fbsdggdsf" localSheetId="1">{"DZ-TDTB2.XLS","Dcksat.xls"}</definedName>
    <definedName name="fbsdggdsf">{"DZ-TDTB2.XLS","Dcksat.xls"}</definedName>
    <definedName name="fdf" localSheetId="1" hidden="1">{"'Sheet1'!$L$16"}</definedName>
    <definedName name="fdf" hidden="1">{"'Sheet1'!$L$16"}</definedName>
    <definedName name="fdfsfsdfsdf" localSheetId="1" hidden="1">{"'Sheet1'!$L$16"}</definedName>
    <definedName name="fdfsfsdfsdf" hidden="1">{"'Sheet1'!$L$16"}</definedName>
    <definedName name="fdg" hidden="1">{"'Sheet1'!$L$16"}</definedName>
    <definedName name="fdgfg" hidden="1">{"'Sheet1'!$L$16"}</definedName>
    <definedName name="fdsfsdfd" hidden="1">{"'Sheet1'!$L$16"}</definedName>
    <definedName name="ffas" hidden="1">{"'Sheet1'!$L$16"}</definedName>
    <definedName name="fff" localSheetId="1" hidden="1">{"'Sheet1'!$L$16"}</definedName>
    <definedName name="FFF" localSheetId="0">BlankMacro1</definedName>
    <definedName name="FFF">BlankMacro1</definedName>
    <definedName name="fffffffffffffff" hidden="1">{"'Sheet1'!$L$16"}</definedName>
    <definedName name="fgn" localSheetId="1" hidden="1">{"'Sheet1'!$L$16"}</definedName>
    <definedName name="fgn" hidden="1">{"'Sheet1'!$L$16"}</definedName>
    <definedName name="FI_12">4820</definedName>
    <definedName name="FIT" localSheetId="1">BlankMacro1</definedName>
    <definedName name="FIT" localSheetId="0">BlankMacro1</definedName>
    <definedName name="FIT">BlankMacro1</definedName>
    <definedName name="FITT2" localSheetId="1">BlankMacro1</definedName>
    <definedName name="FITT2" localSheetId="0">BlankMacro1</definedName>
    <definedName name="FITT2">BlankMacro1</definedName>
    <definedName name="FITTING2" localSheetId="1">BlankMacro1</definedName>
    <definedName name="FITTING2" localSheetId="0">BlankMacro1</definedName>
    <definedName name="FITTING2">BlankMacro1</definedName>
    <definedName name="FLG" localSheetId="1">BlankMacro1</definedName>
    <definedName name="FLG" localSheetId="0">BlankMacro1</definedName>
    <definedName name="FLG">BlankMacro1</definedName>
    <definedName name="fs¸gg" localSheetId="1" hidden="1">{"'Sheet1'!$L$16"}</definedName>
    <definedName name="fs¸gg" hidden="1">{"'Sheet1'!$L$16"}</definedName>
    <definedName name="fsdfdsf" hidden="1">{"'Sheet1'!$L$16"}</definedName>
    <definedName name="gcm" localSheetId="1" hidden="1">{"'Sheet1'!$L$16"}</definedName>
    <definedName name="gcm" hidden="1">{"'Sheet1'!$L$16"}</definedName>
    <definedName name="gdfgdfgdf" hidden="1">{"'Sheet1'!$L$16"}</definedName>
    <definedName name="gf" hidden="1">{"'Sheet1'!$L$16"}</definedName>
    <definedName name="gffg" hidden="1">{"'Sheet1'!$L$16"}</definedName>
    <definedName name="gfgf" hidden="1">{"'Sheet1'!$L$16"}</definedName>
    <definedName name="gfgfgff" localSheetId="1">BlankMacro1</definedName>
    <definedName name="gfgfgff" localSheetId="0">BlankMacro1</definedName>
    <definedName name="gfgfgff">BlankMacro1</definedName>
    <definedName name="gfh" hidden="1">{"'Sheet1'!$L$16"}</definedName>
    <definedName name="ggdf" hidden="1">{"'Sheet1'!$L$16"}</definedName>
    <definedName name="ggg" localSheetId="1" hidden="1">{"'Sheet1'!$L$16"}</definedName>
    <definedName name="ggg" hidden="1">{"'Sheet1'!$L$16"}</definedName>
    <definedName name="gggg" localSheetId="1" hidden="1">{"'Sheet1'!$L$16"}</definedName>
    <definedName name="gggg" hidden="1">{"'Sheet1'!$L$16"}</definedName>
    <definedName name="ghjhgj" hidden="1">{"'Sheet1'!$L$16"}</definedName>
    <definedName name="GTOTAL" hidden="1">{"'Sheet1'!$L$16"}</definedName>
    <definedName name="h" hidden="1">{"'Sheet1'!$L$16"}</definedName>
    <definedName name="h_xoa" localSheetId="1" hidden="1">{"'Sheet1'!$L$16"}</definedName>
    <definedName name="h_xoa" hidden="1">{"'Sheet1'!$L$16"}</definedName>
    <definedName name="h_xoa2" localSheetId="1" hidden="1">{"'Sheet1'!$L$16"}</definedName>
    <definedName name="h_xoa2" hidden="1">{"'Sheet1'!$L$16"}</definedName>
    <definedName name="halong" hidden="1">{"'Sheet1'!$L$16"}</definedName>
    <definedName name="HCNA" localSheetId="1" hidden="1">{"'Sheet1'!$L$16"}</definedName>
    <definedName name="HCNA" hidden="1">{"'Sheet1'!$L$16"}</definedName>
    <definedName name="Heä_soá_laép_xaø_H">1.7</definedName>
    <definedName name="hfgjks" hidden="1">{"'Sheet1'!$L$16"}</definedName>
    <definedName name="hhhhhhhhhh" hidden="1">{"'Sheet1'!$L$16"}</definedName>
    <definedName name="hkj" hidden="1">{"'Sheet1'!$L$16"}</definedName>
    <definedName name="hklhj" hidden="1">{"'Sheet1'!$L$16"}</definedName>
    <definedName name="hoan1" hidden="1">{"'Sheet1'!$L$16"}</definedName>
    <definedName name="hoc">55000</definedName>
    <definedName name="hong" hidden="1">{"'Sheet1'!$L$16"}</definedName>
    <definedName name="Hqua" localSheetId="1">{"Bao cao nNL tieu thu theo ca may hang thang nam 2001.xls"}</definedName>
    <definedName name="Hqua">{"Bao cao nNL tieu thu theo ca may hang thang nam 2001.xls"}</definedName>
    <definedName name="HSCT3">0.1</definedName>
    <definedName name="HSDN">2.5</definedName>
    <definedName name="HSLXH">1.7</definedName>
    <definedName name="hsm">1.1289</definedName>
    <definedName name="hsnc_cau">1.626</definedName>
    <definedName name="hsnc_cau2">1.626</definedName>
    <definedName name="hsnc_d">1.6356</definedName>
    <definedName name="hsnc_d2">1.6356</definedName>
    <definedName name="hsvl">1</definedName>
    <definedName name="hsvl2">1</definedName>
    <definedName name="htlm" localSheetId="1" hidden="1">{"'Sheet1'!$L$16"}</definedName>
    <definedName name="htlm" hidden="1">{"'Sheet1'!$L$16"}</definedName>
    <definedName name="htm" localSheetId="1" hidden="1">{"'Sheet1'!$L$16"}</definedName>
    <definedName name="htm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control_xoa2" localSheetId="1" hidden="1">{"'Sheet1'!$L$16"}</definedName>
    <definedName name="html_control_xoa2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" localSheetId="1" hidden="1">{"'Sheet1'!$L$16"}</definedName>
    <definedName name="hu" hidden="1">{"'Sheet1'!$L$16"}</definedName>
    <definedName name="hui" hidden="1">{"'Sheet1'!$L$16"}</definedName>
    <definedName name="huy" localSheetId="1" hidden="1">{"'Sheet1'!$L$16"}</definedName>
    <definedName name="huy" hidden="1">{"'Sheet1'!$L$16"}</definedName>
    <definedName name="huy_xoa" localSheetId="1" hidden="1">{"'Sheet1'!$L$16"}</definedName>
    <definedName name="huy_xoa" hidden="1">{"'Sheet1'!$L$16"}</definedName>
    <definedName name="huy_xoa2" localSheetId="1" hidden="1">{"'Sheet1'!$L$16"}</definedName>
    <definedName name="huy_xoa2" hidden="1">{"'Sheet1'!$L$16"}</definedName>
    <definedName name="K.viecBAHUNG" localSheetId="1" hidden="1">{"'Sheet1'!$L$16"}</definedName>
    <definedName name="K.viecBAHUNG" hidden="1">{"'Sheet1'!$L$16"}</definedName>
    <definedName name="kim" hidden="1">{"'Sheet1'!$L$16"}</definedName>
    <definedName name="kkkk" hidden="1">{"'Sheet1'!$L$16"}</definedName>
    <definedName name="KP_mat" localSheetId="1">{"Thuxm2.xls","Sheet1"}</definedName>
    <definedName name="KP_mat">{"Thuxm2.xls","Sheet1"}</definedName>
    <definedName name="ks" localSheetId="1" hidden="1">{"'Sheet1'!$L$16"}</definedName>
    <definedName name="ks" hidden="1">{"'Sheet1'!$L$16"}</definedName>
    <definedName name="ksbn" localSheetId="1" hidden="1">{"'Sheet1'!$L$16"}</definedName>
    <definedName name="ksbn" hidden="1">{"'Sheet1'!$L$16"}</definedName>
    <definedName name="KSDA" localSheetId="1" hidden="1">{"'Sheet1'!$L$16"}</definedName>
    <definedName name="KSDA" hidden="1">{"'Sheet1'!$L$16"}</definedName>
    <definedName name="kshn" localSheetId="1" hidden="1">{"'Sheet1'!$L$16"}</definedName>
    <definedName name="kshn" hidden="1">{"'Sheet1'!$L$16"}</definedName>
    <definedName name="ksls" localSheetId="1" hidden="1">{"'Sheet1'!$L$16"}</definedName>
    <definedName name="ksls" hidden="1">{"'Sheet1'!$L$16"}</definedName>
    <definedName name="kvl">1.166</definedName>
    <definedName name="khac">2</definedName>
    <definedName name="khongtruotgia" hidden="1">{"'Sheet1'!$L$16"}</definedName>
    <definedName name="khuyen" hidden="1">{"'Sheet1'!$L$16"}</definedName>
    <definedName name="KhuyenmaiUPS">"AutoShape 264"</definedName>
    <definedName name="L63x6">5800</definedName>
    <definedName name="langson" localSheetId="1" hidden="1">{"'Sheet1'!$L$16"}</definedName>
    <definedName name="langson" hidden="1">{"'Sheet1'!$L$16"}</definedName>
    <definedName name="LBS_22">107800000</definedName>
    <definedName name="limcount" hidden="1">13</definedName>
    <definedName name="LOCO" localSheetId="1" hidden="1">{"'Sheet1'!$L$16"}</definedName>
    <definedName name="LOCO" hidden="1">{"'Sheet1'!$L$16"}</definedName>
    <definedName name="LOCO2" localSheetId="1" hidden="1">{"'Sheet1'!$L$16"}</definedName>
    <definedName name="LOCO2" hidden="1">{"'Sheet1'!$L$16"}</definedName>
    <definedName name="luc" localSheetId="1" hidden="1">{"'Sheet1'!$L$16"}</definedName>
    <definedName name="luc" hidden="1">{"'Sheet1'!$L$16"}</definedName>
    <definedName name="M10." localSheetId="1" hidden="1">{"'Sheet1'!$L$16"}</definedName>
    <definedName name="M10." hidden="1">{"'Sheet1'!$L$16"}</definedName>
    <definedName name="mäc" hidden="1">{"'Sheet1'!$L$16"}</definedName>
    <definedName name="minh" hidden="1">{"'Sheet1'!$L$16"}</definedName>
    <definedName name="mo" localSheetId="1" hidden="1">{"'Sheet1'!$L$16"}</definedName>
    <definedName name="mo" hidden="1">{"'Sheet1'!$L$16"}</definedName>
    <definedName name="moc" hidden="1">{"'Sheet1'!$L$16"}</definedName>
    <definedName name="mx" hidden="1">{"'Sheet1'!$L$16"}</definedName>
    <definedName name="nam" localSheetId="1" hidden="1">{"'Sheet1'!$L$16"}</definedName>
    <definedName name="nam" hidden="1">{"'Sheet1'!$L$16"}</definedName>
    <definedName name="Ne" localSheetId="1" hidden="1">{"'Sheet1'!$L$16"}</definedName>
    <definedName name="Ne" hidden="1">{"'Sheet1'!$L$16"}</definedName>
    <definedName name="new" localSheetId="1" hidden="1">{"'Sheet1'!$L$16"}</definedName>
    <definedName name="new" hidden="1">{"'Sheet1'!$L$16"}</definedName>
    <definedName name="ninh" hidden="1">{"'Sheet1'!$L$16"}</definedName>
    <definedName name="nnn" localSheetId="1" hidden="1">{"'Sheet1'!$L$16"}</definedName>
    <definedName name="nnn" hidden="1">{"'Sheet1'!$L$16"}</definedName>
    <definedName name="ngochao" localSheetId="1">BlankMacro1</definedName>
    <definedName name="ngochao" localSheetId="0">BlankMacro1</definedName>
    <definedName name="ngochao">BlankMacro1</definedName>
    <definedName name="ngu" localSheetId="1" hidden="1">{"'Sheet1'!$L$16"}</definedName>
    <definedName name="ngu" hidden="1">{"'Sheet1'!$L$16"}</definedName>
    <definedName name="nhfffd" localSheetId="1">{"DZ-TDTB2.XLS","Dcksat.xls"}</definedName>
    <definedName name="nhfffd">{"DZ-TDTB2.XLS","Dcksat.xls"}</definedName>
    <definedName name="PIP" localSheetId="1">BlankMacro1</definedName>
    <definedName name="PIP" localSheetId="0">BlankMacro1</definedName>
    <definedName name="PIP">BlankMacro1</definedName>
    <definedName name="PIPE2" localSheetId="1">BlankMacro1</definedName>
    <definedName name="PIPE2" localSheetId="0">BlankMacro1</definedName>
    <definedName name="PIPE2">BlankMacro1</definedName>
    <definedName name="PL" hidden="1">{"'Sheet1'!$L$16"}</definedName>
    <definedName name="plkl" hidden="1">{"'Sheet1'!$L$16"}</definedName>
    <definedName name="PlucBcaoTD" localSheetId="1" hidden="1">{"'Sheet1'!$L$16"}</definedName>
    <definedName name="PlucBcaoTD" hidden="1">{"'Sheet1'!$L$16"}</definedName>
    <definedName name="PPP" localSheetId="1">BlankMacro1</definedName>
    <definedName name="PPP" localSheetId="0">BlankMacro1</definedName>
    <definedName name="PPP">BlankMacro1</definedName>
    <definedName name="_xlnm.Print_Area" localSheetId="2">'00 Tổng hợp CPDA'!$A$2:$E$51</definedName>
    <definedName name="_xlnm.Print_Area" localSheetId="1">'01 .PAKT - (Chưa làm)'!$B$1:$J$77</definedName>
    <definedName name="_xlnm.Print_Area" localSheetId="3">'01 Phục vụ thi công'!$A$1:$M$148</definedName>
    <definedName name="_xlnm.Print_Area" localSheetId="5">'03 Thiết bị thi công'!$A$2:$Q$5</definedName>
    <definedName name="_xlnm.Print_Area" localSheetId="6">'04 Thời gian TC'!$A$1:$M$33</definedName>
    <definedName name="_xlnm.Print_Area" localSheetId="7">'05 Chi phí NC'!$A$1:$P$25</definedName>
    <definedName name="_xlnm.Print_Area" localSheetId="8">'06 Điện thọai &amp; ăn'!$A$1:$E$24</definedName>
    <definedName name="_xlnm.Print_Area" localSheetId="9">'07 CP thường xuyên'!$A$1:$F$27</definedName>
    <definedName name="_xlnm.Print_Area" localSheetId="10">'08 Chi phí tài chính'!$A$1:$H$34</definedName>
    <definedName name="_xlnm.Print_Area">#REF!</definedName>
    <definedName name="_xlnm.Print_Titles" localSheetId="2">'00 Tổng hợp CPDA'!$4:$4</definedName>
    <definedName name="_xlnm.Print_Titles" localSheetId="3">'01 Phục vụ thi công'!$2:$3</definedName>
    <definedName name="_xlnm.Print_Titles" localSheetId="6">'04 Thời gian TC'!$A:$B,'04 Thời gian TC'!$1:$6</definedName>
    <definedName name="_xlnm.Print_Titles" localSheetId="7">'05 Chi phí NC'!$4:$5</definedName>
    <definedName name="_xlnm.Print_Titles" localSheetId="8">'06 Điện thọai &amp; ăn'!$3:$4</definedName>
    <definedName name="_xlnm.Print_Titles" localSheetId="9">'07 CP thường xuyên'!$1:$4</definedName>
    <definedName name="_xlnm.Print_Titles">#N/A</definedName>
    <definedName name="PT" localSheetId="1">BlankMacro1</definedName>
    <definedName name="PT" localSheetId="0">BlankMacro1</definedName>
    <definedName name="PT">BlankMacro1</definedName>
    <definedName name="qd10_gt" localSheetId="1" hidden="1">{"'Sheet1'!$L$16"}</definedName>
    <definedName name="qd10_gt" hidden="1">{"'Sheet1'!$L$16"}</definedName>
    <definedName name="qe" hidden="1">{"'Sheet1'!$L$16"}</definedName>
    <definedName name="qq" localSheetId="1">BlankMacro1</definedName>
    <definedName name="qq" localSheetId="0">BlankMacro1</definedName>
    <definedName name="qq">BlankMacro1</definedName>
    <definedName name="qvv" localSheetId="1" hidden="1">{"'Sheet1'!$L$16"}</definedName>
    <definedName name="qvv" hidden="1">{"'Sheet1'!$L$16"}</definedName>
    <definedName name="qweq" hidden="1">{"'Sheet1'!$L$16"}</definedName>
    <definedName name="qwertet" localSheetId="1" hidden="1">{"'Sheet1'!$L$16"}</definedName>
    <definedName name="qwertet" hidden="1">{"'Sheet1'!$L$16"}</definedName>
    <definedName name="quang" hidden="1">{"'Sheet1'!$L$16"}</definedName>
    <definedName name="quang03" hidden="1">{"'Sheet1'!$L$16"}</definedName>
    <definedName name="quyet" hidden="1">{"'Sheet1'!$L$16"}</definedName>
    <definedName name="Ranhxay" hidden="1">{"'Sheet1'!$L$16"}</definedName>
    <definedName name="re" hidden="1">{"'Sheet1'!$L$16"}</definedName>
    <definedName name="rgdf" hidden="1">{"'Sheet1'!$L$16"}</definedName>
    <definedName name="RPLA" hidden="1">{"'Sheet1'!$L$16"}</definedName>
    <definedName name="s" localSheetId="1">{"'Sheet1'!$L$16"}</definedName>
    <definedName name="s">{"'Sheet1'!$L$16"}</definedName>
    <definedName name="sach" hidden="1">{"'Sheet1'!$L$16"}</definedName>
    <definedName name="sctcn" hidden="1">{"'Sheet1'!$L$16"}</definedName>
    <definedName name="sdbv" localSheetId="1" hidden="1">{"'Sheet1'!$L$16"}</definedName>
    <definedName name="sdbv" hidden="1">{"'Sheet1'!$L$16"}</definedName>
    <definedName name="sdcsd" hidden="1">{"'Sheet1'!$L$16"}</definedName>
    <definedName name="sdf" localSheetId="1" hidden="1">{"'Sheet1'!$L$16"}</definedName>
    <definedName name="sdf" hidden="1">{"'Sheet1'!$L$16"}</definedName>
    <definedName name="sdfsdfsd" hidden="1">{"'Sheet1'!$L$16"}</definedName>
    <definedName name="sdsds" localSheetId="1" hidden="1">{"'Sheet1'!$L$16"}</definedName>
    <definedName name="sdsds" hidden="1">{"'Sheet1'!$L$16"}</definedName>
    <definedName name="sencount" hidden="1">13</definedName>
    <definedName name="sfsd" localSheetId="1" hidden="1">{"'Sheet1'!$L$16"}</definedName>
    <definedName name="sfsd" hidden="1">{"'Sheet1'!$L$16"}</definedName>
    <definedName name="son" localSheetId="1" hidden="1">{"'Sheet1'!$L$16"}</definedName>
    <definedName name="son" hidden="1">{"'Sheet1'!$L$16"}</definedName>
    <definedName name="ss" localSheetId="1">BlankMacro1</definedName>
    <definedName name="ss" localSheetId="0">BlankMacro1</definedName>
    <definedName name="ss">BlankMacro1</definedName>
    <definedName name="ST_TH2_131">3</definedName>
    <definedName name="T.3" localSheetId="1" hidden="1">{"'Sheet1'!$L$16"}</definedName>
    <definedName name="T.3" hidden="1">{"'Sheet1'!$L$16"}</definedName>
    <definedName name="tan" localSheetId="1" hidden="1">{"'Sheet1'!$L$16"}</definedName>
    <definedName name="tan" hidden="1">{"'Sheet1'!$L$16"}</definedName>
    <definedName name="TaxTV">10%</definedName>
    <definedName name="TaxXL">5%</definedName>
    <definedName name="TBT_ColGiaTri" localSheetId="2">'00 Tổng hợp CPDA'!$D$4</definedName>
    <definedName name="TBT_ColNoiDung" localSheetId="2">'00 Tổng hợp CPDA'!$B$4</definedName>
    <definedName name="TBT_ColSTT" localSheetId="2">'00 Tổng hợp CPDA'!$A$4</definedName>
    <definedName name="TBT_ChiPhiCongTruong" localSheetId="2">'00 Tổng hợp CPDA'!$A$32:$E$38</definedName>
    <definedName name="TBT_Data" localSheetId="2">'00 Tổng hợp CPDA'!$A$4:$E$52</definedName>
    <definedName name="TBT_Data" localSheetId="5">'03 Thiết bị thi công'!$A$5:$U$6</definedName>
    <definedName name="TBT_Data" localSheetId="12">'10 Giá trực tiếp'!$B$6:$N$10</definedName>
    <definedName name="TBT_DienTichSanNoi" localSheetId="0">'Lập PA tài chính'!$D$47</definedName>
    <definedName name="TBT_DieuKienBaoGia_KhoanMuc" localSheetId="0">'Lập PA tài chính'!$B$78:$E$86</definedName>
    <definedName name="TBT_DieuKienBaoGia_ThongTin" localSheetId="0">'Lập PA tài chính'!$B$65:$E$77</definedName>
    <definedName name="TBT_DieuKienBaoGiaVaThucHien" localSheetId="0">'Lập PA tài chính'!$B$65:$E$77</definedName>
    <definedName name="TBT_Fixed_ChiPhiCongTruong" localSheetId="0">'Lập PA tài chính'!$B$101:$E$102</definedName>
    <definedName name="TBT_Fixed_GiaGianTiep" localSheetId="0">'Lập PA tài chính'!$B$88:$E$89</definedName>
    <definedName name="TBT_Fixed_GiaTrucTiep" localSheetId="0">'Lập PA tài chính'!$B$91:$E$92</definedName>
    <definedName name="TBT_Fixed_MayMoc" localSheetId="2">'00 Tổng hợp CPDA'!$A$27:$E$31</definedName>
    <definedName name="TBT_Fixed_TongHopChiPhiThiCong" localSheetId="0">'Lập PA tài chính'!$B$94:$E$99</definedName>
    <definedName name="TBT_GopCongTac" localSheetId="0">'Lập PA tài chính'!$B$54:$E$60</definedName>
    <definedName name="TBT_GiaTrucTiep_TuDong" localSheetId="12">'10 Giá trực tiếp'!$B$6:$N$7</definedName>
    <definedName name="TBT_GiaTrucTiep_ThuCong" localSheetId="12">'10 Giá trực tiếp'!$B$8:$N$9</definedName>
    <definedName name="TBT_HinhThucDauThau" localSheetId="0">'Lập PA tài chính'!$B$33:$E$34</definedName>
    <definedName name="TBT_KhoanMucBaogiaVaThucHien" localSheetId="0">'Lập PA tài chính'!$B$78:$E$86</definedName>
    <definedName name="TBT_NguonVon" localSheetId="0">'Lập PA tài chính'!$B$19:$E$20</definedName>
    <definedName name="TBT_RuiRoBaoHiem" localSheetId="0">'Lập PA tài chính'!$B$21:$E$22</definedName>
    <definedName name="TBT_RuiRoBoiThuong" localSheetId="0">'Lập PA tài chính'!$B$23:$E$24</definedName>
    <definedName name="TBT_RuiRoKhac" localSheetId="0">'Lập PA tài chính'!$B$31:$E$32</definedName>
    <definedName name="TBT_RuiRoNhaThauNCC" localSheetId="0">'Lập PA tài chính'!$B$29:$E$30</definedName>
    <definedName name="TBT_RuiRoTiGia" localSheetId="0">'Lập PA tài chính'!$B$25:$E$26</definedName>
    <definedName name="TBT_RuiRoThanhToan" localSheetId="0">'Lập PA tài chính'!$B$27:$E$28</definedName>
    <definedName name="TBT_TenDuAn" localSheetId="0">'Lập PA tài chính'!$B$3</definedName>
    <definedName name="TBT_TenNhaThau" localSheetId="0">'Lập PA tài chính'!$B$2</definedName>
    <definedName name="TBT_TongCongChiPhi">'Lập PA tài chính'!$D$118</definedName>
    <definedName name="TBT_TongGiaTriKhoiLuongChinh" localSheetId="0">'Lập PA tài chính'!$B$54:$E$59</definedName>
    <definedName name="TBT_ThongTinDauThau" localSheetId="0">'Lập PA tài chính'!$B$62:$E$63</definedName>
    <definedName name="TBT_XuatDauTu" localSheetId="0">'Lập PA tài chính'!$B$36:$E$52</definedName>
    <definedName name="tem" hidden="1">{"'Sheet1'!$L$16"}</definedName>
    <definedName name="Tiepdiama">9500</definedName>
    <definedName name="Tonghop" localSheetId="1">{"Book1","Cau Van Phu.xls"}</definedName>
    <definedName name="Tonghop">{"Book1","Cau Van Phu.xls"}</definedName>
    <definedName name="ttc">1550</definedName>
    <definedName name="ttd">1600</definedName>
    <definedName name="tttt" localSheetId="1" hidden="1">{"'Sheet1'!$L$16"}</definedName>
    <definedName name="tttt" hidden="1">{"'Sheet1'!$L$16"}</definedName>
    <definedName name="tthkprtn" hidden="1">{"'Sheet1'!$L$16"}</definedName>
    <definedName name="ttr" localSheetId="1" hidden="1">{"'Sheet1'!$L$16"}</definedName>
    <definedName name="ttr" hidden="1">{"'Sheet1'!$L$16"}</definedName>
    <definedName name="tu" hidden="1">{"'Sheet1'!$L$16"}</definedName>
    <definedName name="tuan2" localSheetId="1" hidden="1">{"'Sheet1'!$L$16"}</definedName>
    <definedName name="tuan2" hidden="1">{"'Sheet1'!$L$16"}</definedName>
    <definedName name="tuyennhanh" localSheetId="1" hidden="1">{"'Sheet1'!$L$16"}</definedName>
    <definedName name="tuyennhanh" hidden="1">{"'Sheet1'!$L$16"}</definedName>
    <definedName name="Ty_gia">"I2"</definedName>
    <definedName name="TYT" localSheetId="1">BlankMacro1</definedName>
    <definedName name="TYT" localSheetId="0">BlankMacro1</definedName>
    <definedName name="TYT">BlankMacro1</definedName>
    <definedName name="th.xls" hidden="1">{"'Sheet1'!$L$16"}</definedName>
    <definedName name="tha" localSheetId="1" hidden="1">{"'Sheet1'!$L$16"}</definedName>
    <definedName name="tha" hidden="1">{"'Sheet1'!$L$16"}</definedName>
    <definedName name="Thang" localSheetId="1" hidden="1">{"'Sheet1'!$L$16"}</definedName>
    <definedName name="Thang" hidden="1">{"'Sheet1'!$L$16"}</definedName>
    <definedName name="Thang1" localSheetId="1" hidden="1">{"'Sheet1'!$L$16"}</definedName>
    <definedName name="Thang1" hidden="1">{"'Sheet1'!$L$16"}</definedName>
    <definedName name="thang10" hidden="1">{"'Sheet1'!$L$16"}</definedName>
    <definedName name="THANH" localSheetId="1" hidden="1">{"'Sheet1'!$L$16"}</definedName>
    <definedName name="THANH" hidden="1">{"'Sheet1'!$L$16"}</definedName>
    <definedName name="THDT" localSheetId="1" hidden="1">{"'Sheet1'!$L$16"}</definedName>
    <definedName name="THDT" hidden="1">{"'Sheet1'!$L$16"}</definedName>
    <definedName name="thepma">10500</definedName>
    <definedName name="Thepsan" hidden="1">{"'Sheet1'!$L$16"}</definedName>
    <definedName name="thepsan2" hidden="1">{"'Sheet1'!$L$16"}</definedName>
    <definedName name="thkp5" hidden="1">{"'Sheet1'!$L$16"}</definedName>
    <definedName name="thkp6" hidden="1">{"'Sheet1'!$L$16"}</definedName>
    <definedName name="thkp7" hidden="1">{"'Sheet1'!$L$16"}</definedName>
    <definedName name="thkpdnt" hidden="1">{"'Sheet1'!$L$16"}</definedName>
    <definedName name="thkprtn" hidden="1">{"'Sheet1'!$L$16"}</definedName>
    <definedName name="Thu" localSheetId="1" hidden="1">{"'Sheet1'!$L$16"}</definedName>
    <definedName name="Thu" hidden="1">{"'Sheet1'!$L$16"}</definedName>
    <definedName name="thue">6</definedName>
    <definedName name="thuy" localSheetId="1" hidden="1">{"'Sheet1'!$L$16"}</definedName>
    <definedName name="thuy" hidden="1">{"'Sheet1'!$L$16"}</definedName>
    <definedName name="trung" localSheetId="1">{"Thuxm2.xls","Sheet1"}</definedName>
    <definedName name="trung">{"Thuxm2.xls","Sheet1"}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t" localSheetId="1">BlankMacro1</definedName>
    <definedName name="unitt" localSheetId="0">BlankMacro1</definedName>
    <definedName name="unitt">BlankMacro1</definedName>
    <definedName name="ut" localSheetId="1">BlankMacro1</definedName>
    <definedName name="ut" localSheetId="0">BlankMacro1</definedName>
    <definedName name="ut">BlankMacro1</definedName>
    <definedName name="VAÄT_LIEÄU">"nhandongia"</definedName>
    <definedName name="VATM" localSheetId="1" hidden="1">{"'Sheet1'!$L$16"}</definedName>
    <definedName name="VATM" hidden="1">{"'Sheet1'!$L$16"}</definedName>
    <definedName name="vcoto" localSheetId="1" hidden="1">{"'Sheet1'!$L$16"}</definedName>
    <definedName name="vcoto" hidden="1">{"'Sheet1'!$L$16"}</definedName>
    <definedName name="vcv" hidden="1">{"'Sheet1'!$L$16"}</definedName>
    <definedName name="vlct" localSheetId="1" hidden="1">{"'Sheet1'!$L$16"}</definedName>
    <definedName name="vlct" hidden="1">{"'Sheet1'!$L$16"}</definedName>
    <definedName name="VLP" localSheetId="1" hidden="1">{"'Sheet1'!$L$16"}</definedName>
    <definedName name="VLP" hidden="1">{"'Sheet1'!$L$16"}</definedName>
    <definedName name="WIRE1">5</definedName>
    <definedName name="XCCT">0.5</definedName>
    <definedName name="xls" localSheetId="1" hidden="1">{"'Sheet1'!$L$16"}</definedName>
    <definedName name="xls" hidden="1">{"'Sheet1'!$L$16"}</definedName>
    <definedName name="xlttbninh" localSheetId="1" hidden="1">{"'Sheet1'!$L$16"}</definedName>
    <definedName name="xlttbninh" hidden="1">{"'Sheet1'!$L$16"}</definedName>
    <definedName name="xoa1" localSheetId="1" hidden="1">{"'Sheet1'!$L$16"}</definedName>
    <definedName name="xoa1" hidden="1">{"'Sheet1'!$L$16"}</definedName>
    <definedName name="xvxcvxc" localSheetId="1" hidden="1">{"'Sheet1'!$L$16"}</definedName>
    <definedName name="xvxcvxc" hidden="1">{"'Sheet1'!$L$16"}</definedName>
    <definedName name="XXXAAAA" localSheetId="1" hidden="1">{"'Sheet1'!$L$16"}</definedName>
    <definedName name="XXXAAAA" hidden="1">{"'Sheet1'!$L$16"}</definedName>
    <definedName name="ZXzX" hidden="1">{"'Sheet1'!$L$16"}</definedName>
    <definedName name="템플리트모듈1" localSheetId="1">BlankMacro1</definedName>
    <definedName name="템플리트모듈1" localSheetId="0">BlankMacro1</definedName>
    <definedName name="템플리트모듈1">BlankMacro1</definedName>
    <definedName name="템플리트모듈2" localSheetId="1">BlankMacro1</definedName>
    <definedName name="템플리트모듈2" localSheetId="0">BlankMacro1</definedName>
    <definedName name="템플리트모듈2">BlankMacro1</definedName>
    <definedName name="템플리트모듈3" localSheetId="1">BlankMacro1</definedName>
    <definedName name="템플리트모듈3" localSheetId="0">BlankMacro1</definedName>
    <definedName name="템플리트모듈3">BlankMacro1</definedName>
    <definedName name="템플리트모듈4" localSheetId="1">BlankMacro1</definedName>
    <definedName name="템플리트모듈4" localSheetId="0">BlankMacro1</definedName>
    <definedName name="템플리트모듈4">BlankMacro1</definedName>
    <definedName name="템플리트모듈5" localSheetId="1">BlankMacro1</definedName>
    <definedName name="템플리트모듈5" localSheetId="0">BlankMacro1</definedName>
    <definedName name="템플리트모듈5">BlankMacro1</definedName>
    <definedName name="템플리트모듈6" localSheetId="1">BlankMacro1</definedName>
    <definedName name="템플리트모듈6" localSheetId="0">BlankMacro1</definedName>
    <definedName name="템플리트모듈6">BlankMacro1</definedName>
    <definedName name="피팅" localSheetId="1">BlankMacro1</definedName>
    <definedName name="피팅" localSheetId="0">BlankMacro1</definedName>
    <definedName name="피팅">BlankMacro1</definedName>
  </definedNames>
  <calcPr calcId="191029"/>
</workbook>
</file>

<file path=xl/calcChain.xml><?xml version="1.0" encoding="utf-8"?>
<calcChain xmlns="http://schemas.openxmlformats.org/spreadsheetml/2006/main">
  <c r="D6" i="3" l="1"/>
  <c r="G23" i="1"/>
  <c r="J10" i="11"/>
  <c r="K10" i="11"/>
  <c r="L10" i="11"/>
  <c r="N10" i="11"/>
  <c r="I10" i="11"/>
  <c r="I4" i="2"/>
  <c r="I9" i="2"/>
  <c r="G4" i="1"/>
  <c r="M91" i="5"/>
  <c r="I85" i="4"/>
  <c r="D108" i="15" l="1"/>
  <c r="C108" i="15" s="1"/>
  <c r="D92" i="15" l="1"/>
  <c r="D96" i="15" s="1"/>
  <c r="D116" i="15"/>
  <c r="D115" i="15"/>
  <c r="B114" i="15"/>
  <c r="B103" i="15"/>
  <c r="B90" i="15"/>
  <c r="F25" i="13" l="1"/>
  <c r="J127" i="5" l="1"/>
  <c r="J126" i="5"/>
  <c r="J125" i="5"/>
  <c r="J124" i="5"/>
  <c r="F26" i="13" l="1"/>
  <c r="E52" i="5" l="1"/>
  <c r="E54" i="5" s="1"/>
  <c r="E68" i="5" s="1"/>
  <c r="K7" i="7"/>
  <c r="E55" i="4"/>
  <c r="E52" i="4"/>
  <c r="E38" i="4"/>
  <c r="F38" i="4" s="1"/>
  <c r="F32" i="4" l="1"/>
  <c r="N16" i="7" l="1"/>
  <c r="Q16" i="7" s="1"/>
  <c r="N10" i="7"/>
  <c r="N11" i="7" s="1"/>
  <c r="N12" i="7" s="1"/>
  <c r="N13" i="7" s="1"/>
  <c r="Q25" i="7"/>
  <c r="Q19" i="7"/>
  <c r="Q18" i="7"/>
  <c r="Q14" i="7"/>
  <c r="Q9" i="7"/>
  <c r="Q8" i="7"/>
  <c r="Q7" i="7"/>
  <c r="G16" i="7"/>
  <c r="H23" i="7"/>
  <c r="G23" i="7"/>
  <c r="D23" i="7"/>
  <c r="F23" i="7"/>
  <c r="E76" i="4"/>
  <c r="E73" i="4"/>
  <c r="Q10" i="7" l="1"/>
  <c r="N17" i="7"/>
  <c r="Q17" i="7" s="1"/>
  <c r="F25" i="5"/>
  <c r="I25" i="5" s="1"/>
  <c r="M50" i="4"/>
  <c r="F50" i="4"/>
  <c r="I50" i="4" s="1"/>
  <c r="F22" i="4"/>
  <c r="I22" i="4"/>
  <c r="F18" i="5"/>
  <c r="I18" i="5" s="1"/>
  <c r="E74" i="5"/>
  <c r="E20" i="7" l="1"/>
  <c r="F20" i="7" s="1"/>
  <c r="G20" i="7" s="1"/>
  <c r="H20" i="7" s="1"/>
  <c r="I20" i="7" s="1"/>
  <c r="J20" i="7" s="1"/>
  <c r="G34" i="4" l="1"/>
  <c r="F24" i="10" l="1"/>
  <c r="F34" i="4"/>
  <c r="L7" i="7" l="1"/>
  <c r="G75" i="13" l="1"/>
  <c r="F62" i="4" l="1"/>
  <c r="I62" i="4" s="1"/>
  <c r="E61" i="4" l="1"/>
  <c r="F69" i="5"/>
  <c r="I69" i="5" s="1"/>
  <c r="G55" i="5"/>
  <c r="E79" i="5" l="1"/>
  <c r="E80" i="5" s="1"/>
  <c r="E78" i="5"/>
  <c r="N24" i="7" l="1"/>
  <c r="K88" i="4"/>
  <c r="L93" i="4"/>
  <c r="E93" i="4"/>
  <c r="J93" i="4" s="1"/>
  <c r="M93" i="4" l="1"/>
  <c r="Q11" i="7"/>
  <c r="J87" i="4"/>
  <c r="M87" i="4" s="1"/>
  <c r="F10" i="1"/>
  <c r="F11" i="1" s="1"/>
  <c r="F15" i="1" s="1"/>
  <c r="E22" i="7"/>
  <c r="F22" i="7" s="1"/>
  <c r="G22" i="7" s="1"/>
  <c r="H22" i="7" s="1"/>
  <c r="I22" i="7" s="1"/>
  <c r="J22" i="7" s="1"/>
  <c r="L30" i="5"/>
  <c r="L6" i="5"/>
  <c r="E121" i="4"/>
  <c r="E122" i="4" s="1"/>
  <c r="L24" i="5" l="1"/>
  <c r="K24" i="5" s="1"/>
  <c r="L122" i="5"/>
  <c r="L128" i="5" s="1"/>
  <c r="Q12" i="7"/>
  <c r="F122" i="4"/>
  <c r="F123" i="4"/>
  <c r="I123" i="4" s="1"/>
  <c r="J88" i="4"/>
  <c r="M88" i="4" s="1"/>
  <c r="J89" i="4"/>
  <c r="M89" i="4" s="1"/>
  <c r="F121" i="4"/>
  <c r="Q15" i="7" l="1"/>
  <c r="Q13" i="7"/>
  <c r="M85" i="4"/>
  <c r="D14" i="3" s="1"/>
  <c r="F77" i="4"/>
  <c r="I77" i="4" s="1"/>
  <c r="E15" i="1" l="1"/>
  <c r="H50" i="5" l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7" i="5" s="1"/>
  <c r="H68" i="5" s="1"/>
  <c r="F26" i="5"/>
  <c r="I26" i="5" s="1"/>
  <c r="F24" i="5"/>
  <c r="I24" i="5" s="1"/>
  <c r="F76" i="4"/>
  <c r="F75" i="4"/>
  <c r="F74" i="4"/>
  <c r="F71" i="4"/>
  <c r="F72" i="4"/>
  <c r="G30" i="13" l="1"/>
  <c r="G29" i="13"/>
  <c r="G28" i="13" l="1"/>
  <c r="G26" i="13"/>
  <c r="D45" i="3" l="1"/>
  <c r="D111" i="15" s="1"/>
  <c r="C111" i="15" s="1"/>
  <c r="I68" i="13" l="1"/>
  <c r="H68" i="13" s="1"/>
  <c r="I65" i="13"/>
  <c r="D41" i="13"/>
  <c r="F2" i="13"/>
  <c r="H65" i="13" l="1"/>
  <c r="I19" i="2"/>
  <c r="J17" i="7"/>
  <c r="J19" i="7"/>
  <c r="J23" i="7" s="1"/>
  <c r="F73" i="4" l="1"/>
  <c r="I67" i="4"/>
  <c r="I66" i="4"/>
  <c r="F57" i="4"/>
  <c r="I57" i="4" s="1"/>
  <c r="F35" i="4"/>
  <c r="I35" i="4" s="1"/>
  <c r="I34" i="4"/>
  <c r="I6" i="4" l="1"/>
  <c r="I114" i="5"/>
  <c r="I116" i="5"/>
  <c r="I113" i="5"/>
  <c r="I112" i="5"/>
  <c r="I111" i="5"/>
  <c r="E10" i="1" l="1"/>
  <c r="E11" i="1"/>
  <c r="G14" i="2"/>
  <c r="G13" i="2"/>
  <c r="E13" i="2"/>
  <c r="E14" i="2" l="1"/>
  <c r="F14" i="2" s="1"/>
  <c r="I14" i="2" s="1"/>
  <c r="E14" i="7"/>
  <c r="F14" i="7" s="1"/>
  <c r="G14" i="7" s="1"/>
  <c r="H14" i="7" s="1"/>
  <c r="I14" i="7" s="1"/>
  <c r="J14" i="7" s="1"/>
  <c r="E21" i="7"/>
  <c r="F21" i="7" s="1"/>
  <c r="G21" i="7" s="1"/>
  <c r="H21" i="7" s="1"/>
  <c r="I21" i="7" s="1"/>
  <c r="J21" i="7" s="1"/>
  <c r="I104" i="5"/>
  <c r="I103" i="5"/>
  <c r="M101" i="5" s="1"/>
  <c r="M34" i="5"/>
  <c r="M11" i="5"/>
  <c r="M10" i="5"/>
  <c r="F70" i="4"/>
  <c r="I71" i="4"/>
  <c r="F58" i="4"/>
  <c r="I58" i="4" s="1"/>
  <c r="F17" i="4"/>
  <c r="I17" i="4" s="1"/>
  <c r="M16" i="4"/>
  <c r="I16" i="4"/>
  <c r="F15" i="4"/>
  <c r="I15" i="4" s="1"/>
  <c r="I101" i="5" l="1"/>
  <c r="D24" i="3" s="1"/>
  <c r="I70" i="4"/>
  <c r="K125" i="5"/>
  <c r="F82" i="4"/>
  <c r="I82" i="4" s="1"/>
  <c r="G80" i="4"/>
  <c r="G81" i="4"/>
  <c r="F81" i="4"/>
  <c r="F80" i="4"/>
  <c r="F19" i="4"/>
  <c r="I19" i="4" s="1"/>
  <c r="F18" i="4"/>
  <c r="I18" i="4" s="1"/>
  <c r="I14" i="4" s="1"/>
  <c r="I80" i="4" l="1"/>
  <c r="M127" i="5"/>
  <c r="E24" i="7" l="1"/>
  <c r="F24" i="7" s="1"/>
  <c r="G24" i="7" s="1"/>
  <c r="H24" i="7" s="1"/>
  <c r="I24" i="7" s="1"/>
  <c r="J24" i="7" s="1"/>
  <c r="I19" i="7"/>
  <c r="I23" i="7" s="1"/>
  <c r="E18" i="7"/>
  <c r="F18" i="7" s="1"/>
  <c r="G18" i="7" s="1"/>
  <c r="H18" i="7" s="1"/>
  <c r="I18" i="7" s="1"/>
  <c r="J18" i="7" s="1"/>
  <c r="I122" i="4"/>
  <c r="M124" i="5" l="1"/>
  <c r="M125" i="5"/>
  <c r="M126" i="5"/>
  <c r="D125" i="5"/>
  <c r="D126" i="5" s="1"/>
  <c r="D127" i="5" s="1"/>
  <c r="M24" i="5"/>
  <c r="F117" i="4"/>
  <c r="I117" i="4" s="1"/>
  <c r="I116" i="4" s="1"/>
  <c r="I83" i="4"/>
  <c r="I76" i="4"/>
  <c r="G73" i="4"/>
  <c r="H75" i="4"/>
  <c r="H73" i="4"/>
  <c r="I74" i="4"/>
  <c r="F53" i="4"/>
  <c r="F55" i="4"/>
  <c r="I55" i="4" s="1"/>
  <c r="I38" i="4"/>
  <c r="I31" i="4"/>
  <c r="D15" i="3" l="1"/>
  <c r="I75" i="4"/>
  <c r="I73" i="4"/>
  <c r="I72" i="4"/>
  <c r="I69" i="4" s="1"/>
  <c r="I29" i="4" l="1"/>
  <c r="J5" i="4" l="1"/>
  <c r="M5" i="4" s="1"/>
  <c r="M4" i="4" s="1"/>
  <c r="D30" i="3" l="1"/>
  <c r="D27" i="3" s="1"/>
  <c r="I7" i="8" l="1"/>
  <c r="E19" i="7"/>
  <c r="E23" i="7" s="1"/>
  <c r="G17" i="7"/>
  <c r="H17" i="7"/>
  <c r="I17" i="7"/>
  <c r="E17" i="7"/>
  <c r="M6" i="5"/>
  <c r="M4" i="5" s="1"/>
  <c r="G21" i="1" l="1"/>
  <c r="D49" i="3"/>
  <c r="D48" i="3"/>
  <c r="I20" i="2"/>
  <c r="I18" i="2" s="1"/>
  <c r="G20" i="1" l="1"/>
  <c r="D44" i="3" s="1"/>
  <c r="D51" i="3"/>
  <c r="E18" i="1"/>
  <c r="F21" i="10"/>
  <c r="F22" i="10"/>
  <c r="E30" i="5"/>
  <c r="D47" i="3" l="1"/>
  <c r="I58" i="13"/>
  <c r="J30" i="5"/>
  <c r="F88" i="5"/>
  <c r="I88" i="5" s="1"/>
  <c r="F86" i="5"/>
  <c r="I86" i="5" s="1"/>
  <c r="F77" i="5"/>
  <c r="I77" i="5" s="1"/>
  <c r="F76" i="5"/>
  <c r="I76" i="5" s="1"/>
  <c r="F75" i="5"/>
  <c r="I75" i="5" s="1"/>
  <c r="F73" i="5"/>
  <c r="I73" i="5" s="1"/>
  <c r="F89" i="5"/>
  <c r="I89" i="5" s="1"/>
  <c r="I49" i="5"/>
  <c r="F70" i="5"/>
  <c r="I70" i="5" s="1"/>
  <c r="F67" i="5"/>
  <c r="I67" i="5" s="1"/>
  <c r="F66" i="5"/>
  <c r="I66" i="5" s="1"/>
  <c r="F65" i="5"/>
  <c r="I65" i="5" s="1"/>
  <c r="F64" i="5"/>
  <c r="I64" i="5" s="1"/>
  <c r="F63" i="5"/>
  <c r="I63" i="5" s="1"/>
  <c r="F62" i="5"/>
  <c r="I62" i="5" s="1"/>
  <c r="F61" i="5"/>
  <c r="I61" i="5" s="1"/>
  <c r="F60" i="5"/>
  <c r="I60" i="5" s="1"/>
  <c r="F57" i="5"/>
  <c r="I57" i="5" s="1"/>
  <c r="F56" i="5"/>
  <c r="I56" i="5" s="1"/>
  <c r="F55" i="5"/>
  <c r="I55" i="5" s="1"/>
  <c r="F53" i="5"/>
  <c r="I53" i="5" s="1"/>
  <c r="F51" i="5"/>
  <c r="I51" i="5" s="1"/>
  <c r="F50" i="5"/>
  <c r="I50" i="5" s="1"/>
  <c r="F64" i="4"/>
  <c r="I64" i="4" s="1"/>
  <c r="F61" i="4"/>
  <c r="I61" i="4" s="1"/>
  <c r="F60" i="4"/>
  <c r="I60" i="4" s="1"/>
  <c r="G63" i="4"/>
  <c r="F63" i="4"/>
  <c r="F52" i="4"/>
  <c r="I52" i="4" s="1"/>
  <c r="F51" i="4"/>
  <c r="I51" i="4" s="1"/>
  <c r="F49" i="4"/>
  <c r="F37" i="4"/>
  <c r="I37" i="4" s="1"/>
  <c r="F36" i="4"/>
  <c r="I36" i="4" s="1"/>
  <c r="F13" i="2"/>
  <c r="I11" i="4"/>
  <c r="H5" i="12"/>
  <c r="I29" i="13" l="1"/>
  <c r="F59" i="5"/>
  <c r="I59" i="5" s="1"/>
  <c r="F68" i="5"/>
  <c r="I68" i="5" s="1"/>
  <c r="F54" i="5"/>
  <c r="I54" i="5" s="1"/>
  <c r="F58" i="5"/>
  <c r="I58" i="5" s="1"/>
  <c r="F52" i="5"/>
  <c r="I52" i="5" s="1"/>
  <c r="I13" i="2"/>
  <c r="I12" i="2" s="1"/>
  <c r="I63" i="4"/>
  <c r="F5" i="12"/>
  <c r="G5" i="12" s="1"/>
  <c r="J5" i="12" s="1"/>
  <c r="J28" i="12" s="1"/>
  <c r="I12" i="4"/>
  <c r="J16" i="7"/>
  <c r="B51" i="3"/>
  <c r="B50" i="3"/>
  <c r="B49" i="3"/>
  <c r="B48" i="3"/>
  <c r="B45" i="3"/>
  <c r="B44" i="3"/>
  <c r="B43" i="3"/>
  <c r="B42" i="3"/>
  <c r="B41" i="3"/>
  <c r="B40" i="3"/>
  <c r="B30" i="3"/>
  <c r="B29" i="3"/>
  <c r="B28" i="3"/>
  <c r="B24" i="3"/>
  <c r="B23" i="3"/>
  <c r="B22" i="3"/>
  <c r="B21" i="3"/>
  <c r="B20" i="3"/>
  <c r="B19" i="3"/>
  <c r="B15" i="3"/>
  <c r="B14" i="3"/>
  <c r="B13" i="3"/>
  <c r="B12" i="3"/>
  <c r="B11" i="3"/>
  <c r="B10" i="3"/>
  <c r="B9" i="3"/>
  <c r="B8" i="3"/>
  <c r="B7" i="3"/>
  <c r="F20" i="10"/>
  <c r="F19" i="10"/>
  <c r="F18" i="10"/>
  <c r="F17" i="10"/>
  <c r="E15" i="10"/>
  <c r="F15" i="10" s="1"/>
  <c r="F14" i="10"/>
  <c r="E12" i="10"/>
  <c r="E13" i="10" s="1"/>
  <c r="F11" i="10"/>
  <c r="F10" i="10"/>
  <c r="F9" i="10"/>
  <c r="F8" i="10"/>
  <c r="F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D6" i="10"/>
  <c r="D23" i="9"/>
  <c r="E23" i="9" s="1"/>
  <c r="B23" i="9"/>
  <c r="D22" i="9"/>
  <c r="E22" i="9" s="1"/>
  <c r="B22" i="9"/>
  <c r="D21" i="9"/>
  <c r="E21" i="9" s="1"/>
  <c r="B21" i="9"/>
  <c r="D20" i="9"/>
  <c r="E20" i="9" s="1"/>
  <c r="B20" i="9"/>
  <c r="D19" i="9"/>
  <c r="E19" i="9" s="1"/>
  <c r="B19" i="9"/>
  <c r="D18" i="9"/>
  <c r="E18" i="9" s="1"/>
  <c r="B18" i="9"/>
  <c r="D17" i="9"/>
  <c r="E17" i="9" s="1"/>
  <c r="B17" i="9"/>
  <c r="D16" i="9"/>
  <c r="E16" i="9" s="1"/>
  <c r="B16" i="9"/>
  <c r="D15" i="9"/>
  <c r="E15" i="9" s="1"/>
  <c r="B15" i="9"/>
  <c r="D14" i="9"/>
  <c r="E14" i="9" s="1"/>
  <c r="B14" i="9"/>
  <c r="D13" i="9"/>
  <c r="E13" i="9" s="1"/>
  <c r="B13" i="9"/>
  <c r="D12" i="9"/>
  <c r="E12" i="9" s="1"/>
  <c r="D11" i="9"/>
  <c r="E11" i="9" s="1"/>
  <c r="B11" i="9"/>
  <c r="D10" i="9"/>
  <c r="E10" i="9" s="1"/>
  <c r="B10" i="9"/>
  <c r="D9" i="9"/>
  <c r="E9" i="9" s="1"/>
  <c r="B9" i="9"/>
  <c r="D8" i="9"/>
  <c r="E8" i="9" s="1"/>
  <c r="B8" i="9"/>
  <c r="D7" i="9"/>
  <c r="E7" i="9" s="1"/>
  <c r="B7" i="9"/>
  <c r="D6" i="9"/>
  <c r="E6" i="9" s="1"/>
  <c r="B6" i="9"/>
  <c r="E5" i="9"/>
  <c r="P7" i="7" s="1"/>
  <c r="B5" i="9"/>
  <c r="A5" i="9"/>
  <c r="G25" i="8"/>
  <c r="O25" i="8" s="1"/>
  <c r="U24" i="8"/>
  <c r="G24" i="8"/>
  <c r="U23" i="8"/>
  <c r="G23" i="8"/>
  <c r="O23" i="8" s="1"/>
  <c r="U22" i="8"/>
  <c r="G22" i="8"/>
  <c r="O22" i="8" s="1"/>
  <c r="U21" i="8"/>
  <c r="G21" i="8"/>
  <c r="O21" i="8" s="1"/>
  <c r="U20" i="8"/>
  <c r="G20" i="8"/>
  <c r="J20" i="8" s="1"/>
  <c r="E20" i="8"/>
  <c r="K20" i="8" s="1"/>
  <c r="U19" i="8"/>
  <c r="E19" i="8"/>
  <c r="K19" i="8" s="1"/>
  <c r="U18" i="8"/>
  <c r="E18" i="8"/>
  <c r="K18" i="8" s="1"/>
  <c r="U17" i="8"/>
  <c r="E17" i="8"/>
  <c r="K17" i="8" s="1"/>
  <c r="U16" i="8"/>
  <c r="E16" i="8"/>
  <c r="K16" i="8" s="1"/>
  <c r="U15" i="8"/>
  <c r="E15" i="8"/>
  <c r="K15" i="8" s="1"/>
  <c r="U14" i="8"/>
  <c r="G14" i="8"/>
  <c r="E14" i="8"/>
  <c r="K14" i="8" s="1"/>
  <c r="U13" i="8"/>
  <c r="J13" i="8"/>
  <c r="E13" i="8"/>
  <c r="K13" i="8" s="1"/>
  <c r="U12" i="8"/>
  <c r="I12" i="8"/>
  <c r="J12" i="8"/>
  <c r="E12" i="8"/>
  <c r="K12" i="8" s="1"/>
  <c r="U11" i="8"/>
  <c r="E11" i="8"/>
  <c r="K11" i="8" s="1"/>
  <c r="U10" i="8"/>
  <c r="E10" i="8"/>
  <c r="K10" i="8" s="1"/>
  <c r="U9" i="8"/>
  <c r="E9" i="8"/>
  <c r="K9" i="8" s="1"/>
  <c r="U8" i="8"/>
  <c r="J8" i="8"/>
  <c r="E8" i="8"/>
  <c r="K8" i="8" s="1"/>
  <c r="A8" i="8"/>
  <c r="A6" i="9" s="1"/>
  <c r="U7" i="8"/>
  <c r="Q7" i="8"/>
  <c r="N7" i="8"/>
  <c r="M7" i="8"/>
  <c r="L7" i="8"/>
  <c r="K7" i="8"/>
  <c r="V6" i="8"/>
  <c r="N5" i="8" s="1"/>
  <c r="V5" i="8"/>
  <c r="M5" i="8" s="1"/>
  <c r="V4" i="8"/>
  <c r="L5" i="8" s="1"/>
  <c r="V3" i="8"/>
  <c r="K5" i="8" s="1"/>
  <c r="V2" i="8"/>
  <c r="J5" i="8" s="1"/>
  <c r="V1" i="8"/>
  <c r="I5" i="8" s="1"/>
  <c r="L26" i="7"/>
  <c r="I26" i="7"/>
  <c r="H26" i="7"/>
  <c r="G26" i="7"/>
  <c r="F26" i="7"/>
  <c r="E26" i="7"/>
  <c r="D26" i="7"/>
  <c r="C26" i="7"/>
  <c r="O25" i="7"/>
  <c r="M25" i="7"/>
  <c r="B25" i="7"/>
  <c r="O24" i="7"/>
  <c r="M24" i="7"/>
  <c r="B24" i="7"/>
  <c r="O23" i="7"/>
  <c r="M23" i="7"/>
  <c r="B23" i="7"/>
  <c r="O22" i="7"/>
  <c r="M22" i="7"/>
  <c r="B22" i="7"/>
  <c r="O21" i="7"/>
  <c r="M21" i="7"/>
  <c r="B21" i="7"/>
  <c r="M20" i="7"/>
  <c r="M19" i="7"/>
  <c r="B19" i="7"/>
  <c r="M18" i="7"/>
  <c r="B18" i="7"/>
  <c r="M17" i="7"/>
  <c r="B17" i="7"/>
  <c r="B16" i="7"/>
  <c r="M15" i="7"/>
  <c r="B15" i="7"/>
  <c r="M14" i="7"/>
  <c r="M13" i="7"/>
  <c r="B13" i="7"/>
  <c r="M12" i="7"/>
  <c r="B12" i="7"/>
  <c r="M11" i="7"/>
  <c r="B11" i="7"/>
  <c r="M10" i="7"/>
  <c r="B10" i="7"/>
  <c r="M9" i="7"/>
  <c r="B9" i="7"/>
  <c r="M8" i="7"/>
  <c r="B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M7" i="7"/>
  <c r="B7" i="7"/>
  <c r="M44" i="5"/>
  <c r="I44" i="5"/>
  <c r="M43" i="5"/>
  <c r="I43" i="5"/>
  <c r="M42" i="5"/>
  <c r="I42" i="5"/>
  <c r="M30" i="5"/>
  <c r="G12" i="5"/>
  <c r="G94" i="4"/>
  <c r="I81" i="4"/>
  <c r="I79" i="4" s="1"/>
  <c r="M53" i="4"/>
  <c r="I53" i="4"/>
  <c r="M52" i="4"/>
  <c r="M51" i="4"/>
  <c r="M49" i="4"/>
  <c r="I49" i="4"/>
  <c r="M48" i="4"/>
  <c r="M46" i="4"/>
  <c r="I46" i="4"/>
  <c r="M45" i="4"/>
  <c r="I45" i="4"/>
  <c r="M44" i="4"/>
  <c r="I44" i="4"/>
  <c r="M43" i="4"/>
  <c r="I43" i="4"/>
  <c r="M42" i="4"/>
  <c r="M41" i="4"/>
  <c r="M35" i="4"/>
  <c r="M33" i="4"/>
  <c r="I33" i="4"/>
  <c r="M32" i="4"/>
  <c r="I32" i="4"/>
  <c r="M30" i="4"/>
  <c r="M29" i="4"/>
  <c r="M28" i="4"/>
  <c r="M27" i="4"/>
  <c r="M26" i="4"/>
  <c r="M25" i="4"/>
  <c r="M24" i="4"/>
  <c r="I24" i="4"/>
  <c r="M23" i="4"/>
  <c r="M22" i="4"/>
  <c r="M21" i="4"/>
  <c r="M18" i="4"/>
  <c r="M17" i="4"/>
  <c r="M15" i="4"/>
  <c r="M14" i="4"/>
  <c r="M10" i="4"/>
  <c r="G10" i="4"/>
  <c r="I10" i="4" s="1"/>
  <c r="M9" i="4"/>
  <c r="G9" i="4"/>
  <c r="I9" i="4" s="1"/>
  <c r="I8" i="4" s="1"/>
  <c r="I5" i="4"/>
  <c r="I4" i="4" s="1"/>
  <c r="I41" i="4" l="1"/>
  <c r="M28" i="5"/>
  <c r="D20" i="3" s="1"/>
  <c r="H29" i="13"/>
  <c r="D11" i="3"/>
  <c r="O7" i="7"/>
  <c r="D21" i="3"/>
  <c r="F78" i="5"/>
  <c r="I78" i="5" s="1"/>
  <c r="F74" i="5"/>
  <c r="I74" i="5" s="1"/>
  <c r="D7" i="3"/>
  <c r="J26" i="7"/>
  <c r="P12" i="7"/>
  <c r="I20" i="8"/>
  <c r="P8" i="7"/>
  <c r="P22" i="8"/>
  <c r="G15" i="8"/>
  <c r="I15" i="8" s="1"/>
  <c r="D8" i="3"/>
  <c r="D13" i="3"/>
  <c r="D9" i="3"/>
  <c r="D19" i="3"/>
  <c r="P10" i="7"/>
  <c r="I8" i="8"/>
  <c r="P8" i="8" s="1"/>
  <c r="R8" i="8" s="1"/>
  <c r="Q8" i="8"/>
  <c r="N9" i="8"/>
  <c r="M11" i="8"/>
  <c r="N13" i="8"/>
  <c r="M15" i="8"/>
  <c r="N17" i="8"/>
  <c r="M19" i="8"/>
  <c r="F6" i="10"/>
  <c r="L11" i="8"/>
  <c r="Q11" i="8"/>
  <c r="Q12" i="8"/>
  <c r="L15" i="8"/>
  <c r="L19" i="8"/>
  <c r="Q19" i="8"/>
  <c r="P13" i="7"/>
  <c r="P9" i="7"/>
  <c r="S22" i="8"/>
  <c r="P11" i="7"/>
  <c r="J9" i="8"/>
  <c r="M16" i="8"/>
  <c r="N19" i="8"/>
  <c r="P20" i="8"/>
  <c r="R20" i="8" s="1"/>
  <c r="N20" i="8"/>
  <c r="O24" i="8"/>
  <c r="M20" i="8"/>
  <c r="M8" i="8"/>
  <c r="A9" i="8"/>
  <c r="A7" i="9" s="1"/>
  <c r="M12" i="8"/>
  <c r="N15" i="8"/>
  <c r="N16" i="8"/>
  <c r="Q20" i="8"/>
  <c r="P24" i="8"/>
  <c r="N8" i="8"/>
  <c r="N11" i="8"/>
  <c r="P12" i="8"/>
  <c r="R12" i="8" s="1"/>
  <c r="N12" i="8"/>
  <c r="Q15" i="8"/>
  <c r="Q16" i="8"/>
  <c r="F12" i="10"/>
  <c r="S23" i="8"/>
  <c r="P14" i="7"/>
  <c r="P16" i="7"/>
  <c r="P18" i="7"/>
  <c r="P20" i="7"/>
  <c r="P24" i="7"/>
  <c r="E16" i="10"/>
  <c r="F16" i="10" s="1"/>
  <c r="F13" i="10"/>
  <c r="S21" i="8"/>
  <c r="S25" i="8"/>
  <c r="P15" i="7"/>
  <c r="P17" i="7"/>
  <c r="P19" i="7"/>
  <c r="P25" i="7"/>
  <c r="L8" i="8"/>
  <c r="I9" i="8"/>
  <c r="M9" i="8"/>
  <c r="Q9" i="8"/>
  <c r="J10" i="8"/>
  <c r="N10" i="8"/>
  <c r="L12" i="8"/>
  <c r="I13" i="8"/>
  <c r="M13" i="8"/>
  <c r="Q13" i="8"/>
  <c r="J14" i="8"/>
  <c r="N14" i="8"/>
  <c r="L16" i="8"/>
  <c r="M17" i="8"/>
  <c r="Q17" i="8"/>
  <c r="N18" i="8"/>
  <c r="L20" i="8"/>
  <c r="P21" i="8"/>
  <c r="P23" i="8"/>
  <c r="P25" i="8"/>
  <c r="J7" i="8"/>
  <c r="L9" i="8"/>
  <c r="I10" i="8"/>
  <c r="M10" i="8"/>
  <c r="Q10" i="8"/>
  <c r="J11" i="8"/>
  <c r="L13" i="8"/>
  <c r="I14" i="8"/>
  <c r="M14" i="8"/>
  <c r="Q14" i="8"/>
  <c r="L17" i="8"/>
  <c r="M18" i="8"/>
  <c r="Q18" i="8"/>
  <c r="L10" i="8"/>
  <c r="I11" i="8"/>
  <c r="L14" i="8"/>
  <c r="L18" i="8"/>
  <c r="S8" i="8" l="1"/>
  <c r="J15" i="8"/>
  <c r="O11" i="7"/>
  <c r="O15" i="7"/>
  <c r="I30" i="13"/>
  <c r="S12" i="8"/>
  <c r="D29" i="7"/>
  <c r="E81" i="5"/>
  <c r="F80" i="5"/>
  <c r="I80" i="5" s="1"/>
  <c r="E82" i="5"/>
  <c r="F82" i="5" s="1"/>
  <c r="I82" i="5" s="1"/>
  <c r="E83" i="5"/>
  <c r="F79" i="5"/>
  <c r="I79" i="5" s="1"/>
  <c r="F23" i="10"/>
  <c r="F25" i="10" s="1"/>
  <c r="O9" i="7"/>
  <c r="O20" i="7"/>
  <c r="O19" i="7"/>
  <c r="O12" i="8"/>
  <c r="G16" i="8"/>
  <c r="S20" i="8"/>
  <c r="A10" i="8"/>
  <c r="A11" i="8" s="1"/>
  <c r="O8" i="8"/>
  <c r="O14" i="7"/>
  <c r="O17" i="7"/>
  <c r="P14" i="8"/>
  <c r="O16" i="7"/>
  <c r="P9" i="8"/>
  <c r="R9" i="8" s="1"/>
  <c r="S9" i="8" s="1"/>
  <c r="O18" i="7"/>
  <c r="K26" i="7"/>
  <c r="C29" i="7"/>
  <c r="J29" i="7"/>
  <c r="E29" i="7"/>
  <c r="F29" i="7"/>
  <c r="G29" i="7"/>
  <c r="S24" i="8"/>
  <c r="O10" i="7"/>
  <c r="K29" i="7"/>
  <c r="O13" i="7"/>
  <c r="L29" i="7"/>
  <c r="I29" i="7"/>
  <c r="H29" i="7"/>
  <c r="R14" i="8"/>
  <c r="S14" i="8" s="1"/>
  <c r="O15" i="8"/>
  <c r="O20" i="8"/>
  <c r="O12" i="7"/>
  <c r="O10" i="8"/>
  <c r="O11" i="8"/>
  <c r="O7" i="8"/>
  <c r="P15" i="8"/>
  <c r="O14" i="8"/>
  <c r="P10" i="8"/>
  <c r="O13" i="8"/>
  <c r="O9" i="8"/>
  <c r="P11" i="8"/>
  <c r="O8" i="7"/>
  <c r="D28" i="7" s="1"/>
  <c r="P7" i="8"/>
  <c r="P13" i="8"/>
  <c r="A8" i="9" l="1"/>
  <c r="D37" i="3"/>
  <c r="E87" i="5"/>
  <c r="F87" i="5" s="1"/>
  <c r="I87" i="5" s="1"/>
  <c r="F81" i="5"/>
  <c r="I81" i="5" s="1"/>
  <c r="E84" i="5"/>
  <c r="F83" i="5"/>
  <c r="I83" i="5" s="1"/>
  <c r="G17" i="8"/>
  <c r="J16" i="8"/>
  <c r="I16" i="8"/>
  <c r="G28" i="7"/>
  <c r="H28" i="7"/>
  <c r="L28" i="7"/>
  <c r="C28" i="7"/>
  <c r="J28" i="7"/>
  <c r="I28" i="7"/>
  <c r="F28" i="7"/>
  <c r="E28" i="7"/>
  <c r="K28" i="7"/>
  <c r="R7" i="8"/>
  <c r="S7" i="8" s="1"/>
  <c r="R10" i="8"/>
  <c r="S10" i="8" s="1"/>
  <c r="R15" i="8"/>
  <c r="S15" i="8" s="1"/>
  <c r="A9" i="9"/>
  <c r="A12" i="8"/>
  <c r="R11" i="8"/>
  <c r="S11" i="8" s="1"/>
  <c r="R13" i="8"/>
  <c r="S13" i="8" s="1"/>
  <c r="I56" i="13" l="1"/>
  <c r="E85" i="5"/>
  <c r="F85" i="5" s="1"/>
  <c r="I85" i="5" s="1"/>
  <c r="F84" i="5"/>
  <c r="I84" i="5" s="1"/>
  <c r="M72" i="5" s="1"/>
  <c r="P16" i="8"/>
  <c r="R16" i="8" s="1"/>
  <c r="S16" i="8" s="1"/>
  <c r="O16" i="8"/>
  <c r="G18" i="8"/>
  <c r="J17" i="8"/>
  <c r="I17" i="8"/>
  <c r="A10" i="9"/>
  <c r="A13" i="8"/>
  <c r="D22" i="3" l="1"/>
  <c r="O17" i="8"/>
  <c r="G19" i="8"/>
  <c r="J18" i="8"/>
  <c r="I18" i="8"/>
  <c r="P17" i="8"/>
  <c r="R17" i="8" s="1"/>
  <c r="S17" i="8" s="1"/>
  <c r="A11" i="9"/>
  <c r="A14" i="8"/>
  <c r="M29" i="7" l="1"/>
  <c r="D36" i="3" s="1"/>
  <c r="M28" i="7"/>
  <c r="M16" i="7"/>
  <c r="M26" i="7" s="1"/>
  <c r="P18" i="8"/>
  <c r="R18" i="8" s="1"/>
  <c r="S18" i="8" s="1"/>
  <c r="O18" i="8"/>
  <c r="J19" i="8"/>
  <c r="I19" i="8"/>
  <c r="A12" i="9"/>
  <c r="A15" i="8"/>
  <c r="O19" i="8" l="1"/>
  <c r="Q26" i="7"/>
  <c r="P19" i="8"/>
  <c r="R19" i="8" s="1"/>
  <c r="S19" i="8" s="1"/>
  <c r="A16" i="8"/>
  <c r="A13" i="9"/>
  <c r="D27" i="7" l="1"/>
  <c r="M30" i="7"/>
  <c r="D34" i="3" s="1"/>
  <c r="F27" i="7"/>
  <c r="G27" i="7"/>
  <c r="E27" i="7"/>
  <c r="K27" i="7"/>
  <c r="H27" i="7"/>
  <c r="I27" i="7"/>
  <c r="C27" i="7"/>
  <c r="L27" i="7"/>
  <c r="J27" i="7"/>
  <c r="A17" i="8"/>
  <c r="A14" i="9"/>
  <c r="M27" i="7" l="1"/>
  <c r="D33" i="3" s="1"/>
  <c r="A15" i="9"/>
  <c r="A18" i="8"/>
  <c r="I54" i="13" l="1"/>
  <c r="A19" i="8"/>
  <c r="A16" i="9"/>
  <c r="I55" i="13" l="1"/>
  <c r="A20" i="8"/>
  <c r="A17" i="9"/>
  <c r="A21" i="8" l="1"/>
  <c r="A18" i="9"/>
  <c r="A22" i="8" l="1"/>
  <c r="A19" i="9"/>
  <c r="A23" i="8" l="1"/>
  <c r="A20" i="9"/>
  <c r="A24" i="8" l="1"/>
  <c r="A21" i="9"/>
  <c r="A25" i="8" l="1"/>
  <c r="A23" i="9" s="1"/>
  <c r="A22" i="9"/>
  <c r="D12" i="3" l="1"/>
  <c r="F28" i="4" l="1"/>
  <c r="I28" i="4" s="1"/>
  <c r="E39" i="4" l="1"/>
  <c r="F39" i="4" s="1"/>
  <c r="I39" i="4" s="1"/>
  <c r="M128" i="5" l="1"/>
  <c r="J77" i="13" l="1"/>
  <c r="I71" i="13" l="1"/>
  <c r="D18" i="1"/>
  <c r="G18" i="1" s="1"/>
  <c r="D10" i="1"/>
  <c r="G10" i="1" s="1"/>
  <c r="G9" i="1" s="1"/>
  <c r="I72" i="13"/>
  <c r="D11" i="1"/>
  <c r="G11" i="1" s="1"/>
  <c r="G17" i="1" l="1"/>
  <c r="D43" i="3" s="1"/>
  <c r="D41" i="3"/>
  <c r="D110" i="15" l="1"/>
  <c r="C110" i="15" s="1"/>
  <c r="I67" i="13"/>
  <c r="H67" i="13" s="1"/>
  <c r="D109" i="15"/>
  <c r="C109" i="15" s="1"/>
  <c r="I66" i="13"/>
  <c r="H66" i="13" l="1"/>
  <c r="H38" i="13" l="1"/>
  <c r="H39" i="13" l="1"/>
  <c r="H41" i="13" l="1"/>
  <c r="N1" i="13"/>
  <c r="E24" i="4" s="1"/>
  <c r="D35" i="3" l="1"/>
  <c r="D32" i="3" s="1"/>
  <c r="H42" i="13"/>
  <c r="H37" i="13"/>
  <c r="I57" i="13" l="1"/>
  <c r="E123" i="5"/>
  <c r="E25" i="4"/>
  <c r="G121" i="4"/>
  <c r="I121" i="4" s="1"/>
  <c r="D106" i="15" l="1"/>
  <c r="C106" i="15" s="1"/>
  <c r="I120" i="4"/>
  <c r="D16" i="3" s="1"/>
  <c r="F25" i="4"/>
  <c r="I25" i="4" s="1"/>
  <c r="E26" i="4"/>
  <c r="E23" i="4"/>
  <c r="F23" i="4" s="1"/>
  <c r="I23" i="4" s="1"/>
  <c r="H40" i="13"/>
  <c r="J37" i="13"/>
  <c r="J123" i="5"/>
  <c r="M123" i="5" s="1"/>
  <c r="E122" i="5"/>
  <c r="I63" i="13"/>
  <c r="J122" i="5" l="1"/>
  <c r="M122" i="5" s="1"/>
  <c r="M121" i="5" s="1"/>
  <c r="E27" i="4"/>
  <c r="F26" i="4"/>
  <c r="I26" i="4" s="1"/>
  <c r="H63" i="13"/>
  <c r="I52" i="13"/>
  <c r="D15" i="1" s="1"/>
  <c r="K47" i="13"/>
  <c r="D25" i="3" l="1"/>
  <c r="G15" i="1"/>
  <c r="C15" i="1"/>
  <c r="F27" i="4"/>
  <c r="I27" i="4" s="1"/>
  <c r="E30" i="4"/>
  <c r="F30" i="4" s="1"/>
  <c r="I30" i="4" s="1"/>
  <c r="I21" i="4" s="1"/>
  <c r="G14" i="1" l="1"/>
  <c r="D42" i="3" s="1"/>
  <c r="D18" i="3"/>
  <c r="D10" i="3"/>
  <c r="D39" i="3" l="1"/>
  <c r="D107" i="15"/>
  <c r="C107" i="15" s="1"/>
  <c r="I64" i="13"/>
  <c r="I28" i="13"/>
  <c r="H28" i="13" s="1"/>
  <c r="H64" i="13"/>
  <c r="D89" i="15" l="1"/>
  <c r="I26" i="13"/>
  <c r="H26" i="13" s="1"/>
  <c r="D5" i="3"/>
  <c r="C89" i="15" l="1"/>
  <c r="D95" i="15"/>
  <c r="D97" i="15" s="1"/>
  <c r="D98" i="15" s="1"/>
  <c r="D99" i="15" s="1"/>
  <c r="I51" i="13"/>
  <c r="I48" i="13"/>
  <c r="D105" i="15" l="1"/>
  <c r="C105" i="15" s="1"/>
  <c r="I49" i="13"/>
  <c r="D113" i="15" l="1"/>
  <c r="D118" i="15" s="1"/>
  <c r="E18" i="3" s="1"/>
  <c r="I50" i="13"/>
  <c r="E33" i="3" l="1"/>
  <c r="E39" i="3"/>
  <c r="D119" i="15"/>
  <c r="D120" i="15" s="1"/>
  <c r="E27" i="3"/>
  <c r="E5" i="3"/>
  <c r="E47" i="3"/>
  <c r="E6" i="3"/>
  <c r="E32" i="3"/>
  <c r="I62" i="13"/>
  <c r="H62" i="13" s="1"/>
  <c r="H69" i="13"/>
  <c r="I74" i="13"/>
  <c r="I75" i="13" s="1"/>
  <c r="J73" i="13" l="1"/>
  <c r="J65" i="13"/>
  <c r="J54" i="13"/>
  <c r="J67" i="13"/>
  <c r="I76" i="13"/>
  <c r="J66" i="13"/>
  <c r="J68" i="13"/>
  <c r="J59" i="13"/>
  <c r="J63" i="13"/>
  <c r="J47" i="13"/>
  <c r="J64" i="13"/>
  <c r="J34" i="13"/>
  <c r="J50" i="13"/>
  <c r="J62" i="13"/>
</calcChain>
</file>

<file path=xl/sharedStrings.xml><?xml version="1.0" encoding="utf-8"?>
<sst xmlns="http://schemas.openxmlformats.org/spreadsheetml/2006/main" count="1308" uniqueCount="849">
  <si>
    <t>CÔNG TÁC TẠM PHỤC VỤ THI CÔNG</t>
  </si>
  <si>
    <t>Phương án mua mới (tính khấu hao)</t>
  </si>
  <si>
    <t>Phương án đi thuê</t>
  </si>
  <si>
    <t>Stt</t>
  </si>
  <si>
    <t>Nội dung</t>
  </si>
  <si>
    <t>Miêu tả</t>
  </si>
  <si>
    <t>Đơn vị</t>
  </si>
  <si>
    <t>Khối lượng cần huy động</t>
  </si>
  <si>
    <t>Khối lượng</t>
  </si>
  <si>
    <t>Đơn giá</t>
  </si>
  <si>
    <t>Tỷ lệ khấu hao</t>
  </si>
  <si>
    <t>Thành tiền</t>
  </si>
  <si>
    <t>Đơn giá thuê/tháng</t>
  </si>
  <si>
    <t>Thời gian thuê</t>
  </si>
  <si>
    <t>Đường tạm phục vụ thi công</t>
  </si>
  <si>
    <t>m2</t>
  </si>
  <si>
    <t>Hệ thống thoát nước công trường</t>
  </si>
  <si>
    <t>Hệ thống rãnh thoát nước trong công trường</t>
  </si>
  <si>
    <t>Rãnh mương hở rộng 400 cao 600</t>
  </si>
  <si>
    <t>md</t>
  </si>
  <si>
    <t>Hố ga + hố tụ</t>
  </si>
  <si>
    <t>Hố</t>
  </si>
  <si>
    <t>Bơm hút</t>
  </si>
  <si>
    <t>Cổng, hàng rào, biển hiệu công trường</t>
  </si>
  <si>
    <t>Hàng rào công trường</t>
  </si>
  <si>
    <t>Cổng chính</t>
  </si>
  <si>
    <t>Cái</t>
  </si>
  <si>
    <t>Bốt bảo vệ</t>
  </si>
  <si>
    <t>Biển hiệu công trình (theo yêu cầu của TCT)</t>
  </si>
  <si>
    <t>An toàn lao động vệ sinh môi trường</t>
  </si>
  <si>
    <t>Biển cảnh báo</t>
  </si>
  <si>
    <t>Kích thước 400x400</t>
  </si>
  <si>
    <t>Làm thẻ ra vào công trường</t>
  </si>
  <si>
    <t>Bao gồm khám sức khỏe</t>
  </si>
  <si>
    <t>Người</t>
  </si>
  <si>
    <t>Bảo hộ công nhân</t>
  </si>
  <si>
    <t>Áo bảo hộ</t>
  </si>
  <si>
    <t>Quần bảo hộ</t>
  </si>
  <si>
    <t>Giầy công trường</t>
  </si>
  <si>
    <t>Găng tay</t>
  </si>
  <si>
    <t>Kính</t>
  </si>
  <si>
    <t>Mũ</t>
  </si>
  <si>
    <t>Áo mưa</t>
  </si>
  <si>
    <t>Lan can an toàn hố đào</t>
  </si>
  <si>
    <t>Lan can an toàn tại các vị trí trên cao</t>
  </si>
  <si>
    <t>Lan can an toàn lỗ mở, cửa thang máy</t>
  </si>
  <si>
    <t>Xi nhan chỉ đường nội bộ</t>
  </si>
  <si>
    <t>Người x tháng</t>
  </si>
  <si>
    <t>Cầu rửa xe (bao gồm cầu, bể, bơm, ống)</t>
  </si>
  <si>
    <t>Chòi hút thuốc</t>
  </si>
  <si>
    <t>Hệ thống điện tạm phục vụ thi công</t>
  </si>
  <si>
    <t>Hệ thống nguồn cấp về công trường</t>
  </si>
  <si>
    <t>Trạm biến áp</t>
  </si>
  <si>
    <t>Trạm</t>
  </si>
  <si>
    <t>Chi phí đấu nối địa phương</t>
  </si>
  <si>
    <t>Trọn gói</t>
  </si>
  <si>
    <t>Đường dây từ đường hạ thế về TBA</t>
  </si>
  <si>
    <t>Cột tạm từ đường hạ thế và TBA</t>
  </si>
  <si>
    <t>Cột</t>
  </si>
  <si>
    <t>Hệ thống trục chính trong công trường</t>
  </si>
  <si>
    <t>Bao gồm tủ + aptomat + phụ kiện</t>
  </si>
  <si>
    <t>Tủ</t>
  </si>
  <si>
    <t>Dây cáp từ tủ tổng về tủ nhánh</t>
  </si>
  <si>
    <t>Hệ thống điện nhánh</t>
  </si>
  <si>
    <t>Dây dẫn từ tủ nhánh đến thiết bị</t>
  </si>
  <si>
    <t>Aptomat thiết bị</t>
  </si>
  <si>
    <t>Hệ thống chiếu sáng công trường</t>
  </si>
  <si>
    <t>Bóng Halogen 400W</t>
  </si>
  <si>
    <t>Máy phát điện dự trữ công trường</t>
  </si>
  <si>
    <t>Máy phát điện Nhật Bản 80Kw/100KVA điện áp 220V/380V - Mitshubishi</t>
  </si>
  <si>
    <t>Bao gồm thuê + cáp 30m</t>
  </si>
  <si>
    <t>Chi phí dầu máy phát</t>
  </si>
  <si>
    <t>Dự kiến 1 tháng mất điện 1 lần</t>
  </si>
  <si>
    <t>Lít</t>
  </si>
  <si>
    <t>Hệ thống cấp nước công trường</t>
  </si>
  <si>
    <t>Bể chứa nước tổng (bể, van, đồng hồ)</t>
  </si>
  <si>
    <t>Giếng khoan phục vụ thi công</t>
  </si>
  <si>
    <t>Ống cấp nước trục chính</t>
  </si>
  <si>
    <t>Bơm đấy</t>
  </si>
  <si>
    <t>Bể chứa nước tạm</t>
  </si>
  <si>
    <t>Ống mềm đến khu vực thi công</t>
  </si>
  <si>
    <t>Kho bãi phục vụ thi công</t>
  </si>
  <si>
    <t>Bãi gia công thép</t>
  </si>
  <si>
    <t>Đầm + Đổ bê tông dày 100mm</t>
  </si>
  <si>
    <t>Bãi chứa ván khuôn</t>
  </si>
  <si>
    <t>Đổ base dày 150mm</t>
  </si>
  <si>
    <t>Kho chứa vật tư</t>
  </si>
  <si>
    <t>Lán gia công thép, ván khuôn, sửa chữa cơ khí</t>
  </si>
  <si>
    <t>Giáo phục vụ thi công</t>
  </si>
  <si>
    <t>Phương án sử dụng giáo H</t>
  </si>
  <si>
    <t>Giằng chéo</t>
  </si>
  <si>
    <t>Cặp</t>
  </si>
  <si>
    <t>Kích chân</t>
  </si>
  <si>
    <t>Vận chuyển 1 chiều (1tr/chuyến) + bốc xếp lên xuống (2x150k)</t>
  </si>
  <si>
    <t>Chuyến</t>
  </si>
  <si>
    <t>Nhân công lắp dựng</t>
  </si>
  <si>
    <t>Làm sạch chân giáo + giằng chéo</t>
  </si>
  <si>
    <t>Sàn thao tác 380x1600</t>
  </si>
  <si>
    <t>Cầu thang giáo</t>
  </si>
  <si>
    <t>Thép biện pháp neo giáo</t>
  </si>
  <si>
    <t>Tấn</t>
  </si>
  <si>
    <t>Phương án sử dụng giáo ống</t>
  </si>
  <si>
    <t>Giáo ống D48 dày 3mm</t>
  </si>
  <si>
    <t>Khóa giáo</t>
  </si>
  <si>
    <t>Lưới chắn vật rơi</t>
  </si>
  <si>
    <t>Thép I sử dụng sàn chắn vật rơi</t>
  </si>
  <si>
    <t>Thép hộp 40x40</t>
  </si>
  <si>
    <t>Gỗ phủ phim hoặc cốp pha thép</t>
  </si>
  <si>
    <t>Ống D48</t>
  </si>
  <si>
    <t>Lưới B40</t>
  </si>
  <si>
    <t>Sàn thao tác đỡ cố pha</t>
  </si>
  <si>
    <t>Hệ khung đỡ bằng thép hình</t>
  </si>
  <si>
    <t>Xương thép hộp hoặc thép D20</t>
  </si>
  <si>
    <t>Cốp pha thép</t>
  </si>
  <si>
    <t>Lan can an toàn</t>
  </si>
  <si>
    <t>Lan can an toàn sàn thi công</t>
  </si>
  <si>
    <t>Lưới chắn bụi</t>
  </si>
  <si>
    <t>Bảo dưỡng, bảo hộ</t>
  </si>
  <si>
    <t>Ni lông bảo dưỡng bê tông</t>
  </si>
  <si>
    <t>Gỗ ép bảo vệ tường, sàn sau hoàn thiện</t>
  </si>
  <si>
    <t>CÔNG TÁC TẠM PHỤC VỤ BAN ĐIỀU HÀNH</t>
  </si>
  <si>
    <t>Văn phòng công trường</t>
  </si>
  <si>
    <t>Phương án thuê nhà</t>
  </si>
  <si>
    <t>Thuê văn phòng</t>
  </si>
  <si>
    <t>Phương án xây dựng</t>
  </si>
  <si>
    <t>Thuê đất</t>
  </si>
  <si>
    <t>Báo cáo đánh giá tác động môi trường</t>
  </si>
  <si>
    <t>Bao gồm điều hòa</t>
  </si>
  <si>
    <t>Nhà để xe</t>
  </si>
  <si>
    <t>Nhà ăn</t>
  </si>
  <si>
    <t>Sân</t>
  </si>
  <si>
    <t>Đổ bê tông dày 150mm</t>
  </si>
  <si>
    <t>Hệ thống thoát nước văn phòng</t>
  </si>
  <si>
    <t>Cột cờ</t>
  </si>
  <si>
    <t>Bộ</t>
  </si>
  <si>
    <t>Bể nước, tháp nước</t>
  </si>
  <si>
    <t>Bể phốt</t>
  </si>
  <si>
    <t>Hàng rào văn phòng</t>
  </si>
  <si>
    <t>Thưng tôn cao 2,5m</t>
  </si>
  <si>
    <t>Chòi bảo vệ</t>
  </si>
  <si>
    <t>Sân thể thao</t>
  </si>
  <si>
    <t>Bê tông dày 150mm</t>
  </si>
  <si>
    <t>Hệ thống cấp điện</t>
  </si>
  <si>
    <t>Hệ thống cấp nước</t>
  </si>
  <si>
    <t>Container di động trên công trường</t>
  </si>
  <si>
    <t>Phương án thuê container hoặc nhà lắp ghép</t>
  </si>
  <si>
    <t>Container</t>
  </si>
  <si>
    <t>Thuê nhà lắp ghép</t>
  </si>
  <si>
    <t>Vận chuyển đến - đi</t>
  </si>
  <si>
    <t>Lần</t>
  </si>
  <si>
    <t>Nhà ở cho kỹ sư BĐH</t>
  </si>
  <si>
    <t>Thuê phòng</t>
  </si>
  <si>
    <t>Phòng</t>
  </si>
  <si>
    <t>Xây dựng nhà ở</t>
  </si>
  <si>
    <t>Bao gồm M&amp;E</t>
  </si>
  <si>
    <t>Sân đường nội bộ</t>
  </si>
  <si>
    <t>Hệ thống thoát nước</t>
  </si>
  <si>
    <t>Hệ thống trang thiết bị văn phòng làm việc</t>
  </si>
  <si>
    <t>Xe máy công trường</t>
  </si>
  <si>
    <t>Ghế làm việc quản lý (Hòa Phát, ghế xoay)</t>
  </si>
  <si>
    <t>Hòa Phát SG716H</t>
  </si>
  <si>
    <t>bộ</t>
  </si>
  <si>
    <t>Bàn làm việc nhân viên</t>
  </si>
  <si>
    <t>Hòa Phát SV 1600HL</t>
  </si>
  <si>
    <t>Bàn uống nước</t>
  </si>
  <si>
    <t>Trà kính</t>
  </si>
  <si>
    <t>Ghế họp</t>
  </si>
  <si>
    <t>Hòa Phát VT1</t>
  </si>
  <si>
    <t>Bảng họp (bảng mika)</t>
  </si>
  <si>
    <t>Bảng fooc mica khung nhôm 2cm, KT: 1200x1000mm</t>
  </si>
  <si>
    <t>Bảng giao nhiệm vụ</t>
  </si>
  <si>
    <t>Tủ tài liệu (tủ sắt sơn tĩnh điện, cửa kính - Hòa Phát)</t>
  </si>
  <si>
    <t>Hòa Phát CAT 09K3A</t>
  </si>
  <si>
    <t>Tủ đồ cá nhân</t>
  </si>
  <si>
    <t>Hòa Phát CAT986-3K</t>
  </si>
  <si>
    <t>Giá bản vẽ (tự thiết kế)</t>
  </si>
  <si>
    <t>Máy in màu</t>
  </si>
  <si>
    <t>Cây uống nước</t>
  </si>
  <si>
    <t>Sanyo SWC M001HC</t>
  </si>
  <si>
    <t>Tủ lạnh</t>
  </si>
  <si>
    <t>Panasonic NR-BJ175SNVN</t>
  </si>
  <si>
    <t>Máy chiếu</t>
  </si>
  <si>
    <t>Máy in A4</t>
  </si>
  <si>
    <t>Máy in &amp; phô tô A3</t>
  </si>
  <si>
    <t>Mua máy cũ</t>
  </si>
  <si>
    <t>Tủ giầy dép</t>
  </si>
  <si>
    <t>Hòa Phát LS1506</t>
  </si>
  <si>
    <t>Quạt cây</t>
  </si>
  <si>
    <t>Panasonic F307KHB</t>
  </si>
  <si>
    <t>Ấm chén, bình đun nước</t>
  </si>
  <si>
    <t>Tb</t>
  </si>
  <si>
    <t>Trang thiết bị phục cá nhân</t>
  </si>
  <si>
    <t>Đấu nối internet, điện thoại, fax (bao gồm thiết bị)</t>
  </si>
  <si>
    <t>t. bộ</t>
  </si>
  <si>
    <t>Máy tính (case, UPS, màn)</t>
  </si>
  <si>
    <t>TigerPC V100 - V.2020R4H50VV.05, Monitor LG LED 20" 20EN33SS</t>
  </si>
  <si>
    <t>Máy quay phim cầm tay</t>
  </si>
  <si>
    <t>Sony HDR-PJ340E</t>
  </si>
  <si>
    <t>Máy ảnh công trường</t>
  </si>
  <si>
    <t>Canon IXUS 510 HS (IXY 1 / PowerShot ELPH 530 HS)</t>
  </si>
  <si>
    <t>Bộ đàm</t>
  </si>
  <si>
    <t>Dụng cụ kiểm tra (thước, dọi…)</t>
  </si>
  <si>
    <t>Ủng</t>
  </si>
  <si>
    <t>Thùy Dương màu nâu HP-UBH03</t>
  </si>
  <si>
    <t>Áo mưa công trường</t>
  </si>
  <si>
    <t>NH042</t>
  </si>
  <si>
    <t>Mũ kỹ sư và khách</t>
  </si>
  <si>
    <t>PU 48-100</t>
  </si>
  <si>
    <t>Kính bảo hộ</t>
  </si>
  <si>
    <t>KV-01</t>
  </si>
  <si>
    <t>Đèn pin</t>
  </si>
  <si>
    <t>Máy thủy bình (bao gồm gương, giá…)</t>
  </si>
  <si>
    <t>Topcon AT-G7</t>
  </si>
  <si>
    <t>Máy toàn đạc</t>
  </si>
  <si>
    <t>Trang thiết bị y tế theo yêu cầu của thầu chính</t>
  </si>
  <si>
    <t>Giường bệnh nhân</t>
  </si>
  <si>
    <t>Bàn</t>
  </si>
  <si>
    <t>Ghế</t>
  </si>
  <si>
    <t>Tủ thuốc</t>
  </si>
  <si>
    <t>Cáng cứu thương</t>
  </si>
  <si>
    <t>Bình Oxy y tế</t>
  </si>
  <si>
    <t>Chăn, gối</t>
  </si>
  <si>
    <t>Xe cứu thương</t>
  </si>
  <si>
    <t>Trang thiết bị cho khu nhà ở</t>
  </si>
  <si>
    <t>Ti vi (cho phòng sinh hoạt chung)</t>
  </si>
  <si>
    <t>Giường</t>
  </si>
  <si>
    <t>Chăn, gối, đệm</t>
  </si>
  <si>
    <t>Máy giặt</t>
  </si>
  <si>
    <t>Tủ quần áo (3 buồng)</t>
  </si>
  <si>
    <t>Bàn ăn cho 6 người</t>
  </si>
  <si>
    <t>Ghế ăn</t>
  </si>
  <si>
    <t>Thiết bị bếp, bát…</t>
  </si>
  <si>
    <t>T.bộ</t>
  </si>
  <si>
    <t>Tủ bảo quản thức ăn</t>
  </si>
  <si>
    <t>Quạt công nghiệp</t>
  </si>
  <si>
    <t>Bàn tiếp khách kết hợp sinh hoạt chung</t>
  </si>
  <si>
    <t>Ghế tiếp khách kết hợp sinh hoạt chung</t>
  </si>
  <si>
    <t>Thiết bị thiết yếu khác</t>
  </si>
  <si>
    <t>MÁY MÓC THIẾT BỊ PHỤC VỤ THI CÔNG</t>
  </si>
  <si>
    <t>Chi phí nhiên liệu</t>
  </si>
  <si>
    <t>Thời gian</t>
  </si>
  <si>
    <t>BẢNG TÍNH THỜI GIAN HOẠT ĐỘNG CỦA BAN ĐIỀU HÀNH</t>
  </si>
  <si>
    <t>Năm 2015</t>
  </si>
  <si>
    <t>Năm 2016</t>
  </si>
  <si>
    <t>Tổng cộng
thời gian làm việc</t>
  </si>
  <si>
    <t>Chi bổ sung quỹ lương các dịp lễ tết</t>
  </si>
  <si>
    <t>Chuẩn bị</t>
  </si>
  <si>
    <t>Thời gian thi công chính</t>
  </si>
  <si>
    <t>Tiền lương cố định + phụ cấp + thêm giờ</t>
  </si>
  <si>
    <t>Tiền bảo hiểm xã hội, y tế, thất nghiệp, công đoàn phí</t>
  </si>
  <si>
    <t>Phụ cấp ăn + điện thoại</t>
  </si>
  <si>
    <t>Vị trí</t>
  </si>
  <si>
    <t>T1</t>
  </si>
  <si>
    <t>T2</t>
  </si>
  <si>
    <t>T3</t>
  </si>
  <si>
    <t>T4</t>
  </si>
  <si>
    <t>T5</t>
  </si>
  <si>
    <t>T6</t>
  </si>
  <si>
    <t>T7</t>
  </si>
  <si>
    <t>T9</t>
  </si>
  <si>
    <t>T10</t>
  </si>
  <si>
    <t>T12</t>
  </si>
  <si>
    <t>Kế toán tổng hợp</t>
  </si>
  <si>
    <t>Tổng cộng</t>
  </si>
  <si>
    <t>Thành tiền lương + phụ cấp</t>
  </si>
  <si>
    <t>Thành tiền bảo hiểm XH, y tế, thất nghiệp, công đoàn</t>
  </si>
  <si>
    <t>Phụ cấp điện thoại + ăn</t>
  </si>
  <si>
    <t>BẢNG TÍNH CHI PHÍ LƯƠNG VÀ CÁC CHI PHÍ PHỤ CẤP</t>
  </si>
  <si>
    <t xml:space="preserve">Phụ cấp công trường </t>
  </si>
  <si>
    <t>Dự án: Tổ hợp lọc hóa dầu Nghi Sơn - Gói thầu CVL7</t>
  </si>
  <si>
    <t xml:space="preserve">Phụ cấp thêm giờ </t>
  </si>
  <si>
    <t xml:space="preserve">Bảo hiểm y tế </t>
  </si>
  <si>
    <t>Cấc khoản lương và phụ cấp</t>
  </si>
  <si>
    <t>Bảo hiểm và các khoản phúc lợi xã hội
(Tổng công ty sẽ thanh toán)</t>
  </si>
  <si>
    <t>Tổng cộng chi phí</t>
  </si>
  <si>
    <t>Tổng cộng thực nhận</t>
  </si>
  <si>
    <t>Thực nhận net</t>
  </si>
  <si>
    <t xml:space="preserve">Bảo hiểm thất nghiệp </t>
  </si>
  <si>
    <t>Hcli</t>
  </si>
  <si>
    <t>Lương tối thiểu</t>
  </si>
  <si>
    <t>Hệ số lương (dự kiến)</t>
  </si>
  <si>
    <t>Lương cố định</t>
  </si>
  <si>
    <t>Phụ cấp thâm niên</t>
  </si>
  <si>
    <t>Trừ bao hiểm 7%</t>
  </si>
  <si>
    <t>trừ thuế TNCN</t>
  </si>
  <si>
    <t>NET</t>
  </si>
  <si>
    <t xml:space="preserve">Bảo hiểm xã hội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</si>
  <si>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</si>
  <si>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</si>
  <si>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</si>
  <si>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</si>
  <si>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</si>
  <si>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</si>
  <si>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</si>
  <si>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</si>
  <si>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</si>
  <si>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</si>
  <si>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</si>
  <si>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</si>
  <si>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</si>
  <si>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(14)=(6)÷(13)</t>
  </si>
  <si>
    <t>(15)=(6)÷(9)</t>
  </si>
  <si>
    <t xml:space="preserve">Công đoàn phí </t>
  </si>
  <si>
    <t>Giám đốc dự án</t>
  </si>
  <si>
    <t>Nguyễn Văn Thành</t>
  </si>
  <si>
    <t>Phó giám đốc dự án</t>
  </si>
  <si>
    <t>Nguyễn Xuân Tùng</t>
  </si>
  <si>
    <t>Trưởng phòng QS</t>
  </si>
  <si>
    <t>Đỗ Mạnh Cường</t>
  </si>
  <si>
    <t>Trưởng phòng QA/QC</t>
  </si>
  <si>
    <t>Nguyễn Anh Tuấn</t>
  </si>
  <si>
    <t>Trưởng phòng CM</t>
  </si>
  <si>
    <t>Anh Quyết</t>
  </si>
  <si>
    <t>Trưởng team thiết kế</t>
  </si>
  <si>
    <t>Mr Tuấn</t>
  </si>
  <si>
    <t>Trưởng Admin</t>
  </si>
  <si>
    <t>Mr Hùng</t>
  </si>
  <si>
    <t>Kỹ sư hiện trường (phụ trách khu)</t>
  </si>
  <si>
    <t>Kỹ sư hiện trường</t>
  </si>
  <si>
    <t>Kỹ sư QS</t>
  </si>
  <si>
    <t>Kỹ sư an toàn</t>
  </si>
  <si>
    <t>Kỹ sư trắc đạc</t>
  </si>
  <si>
    <t>Lái xe</t>
  </si>
  <si>
    <t>Tạp vụ (lương khoán)</t>
  </si>
  <si>
    <t>Đầu bếp (lương khoán)</t>
  </si>
  <si>
    <t>Phụ trắc đạc (lương khoán)</t>
  </si>
  <si>
    <t>Bảo vệ khu văn phòng và nhà ở kỹ sư (lương khoán)</t>
  </si>
  <si>
    <t>Y tá công trường (lương khoán)</t>
  </si>
  <si>
    <t>BẢNG TÍNH CHI PHÍ PHỤ CẤP TIỀN ĂN VÀ ĐIỆN THOẠI</t>
  </si>
  <si>
    <t>Phụ cấp điện thoại</t>
  </si>
  <si>
    <t>Phụ cấp tiền ăn</t>
  </si>
  <si>
    <t>(5)=(3)+(4)</t>
  </si>
  <si>
    <t>CHI PHÍ THƯỜNG XUYÊN TẠI CÔNG TRƯỜNG &amp; NHÀ Ở (CHO 01 THÁNG)</t>
  </si>
  <si>
    <t>(6)=(4)x(5)</t>
  </si>
  <si>
    <t>Chi phí tại văn phòng công trường</t>
  </si>
  <si>
    <t>Điện văn phòng công trường</t>
  </si>
  <si>
    <t>KW</t>
  </si>
  <si>
    <t>Văn phòng phẩm</t>
  </si>
  <si>
    <t>Tháng</t>
  </si>
  <si>
    <t>Phí điện thoại cố định &amp; máy fax</t>
  </si>
  <si>
    <t>Phí Internet</t>
  </si>
  <si>
    <t>Chi phí sinh hoạt chung (chè, nước)</t>
  </si>
  <si>
    <t>Bảo trì máy tính, máy in, sửa chữa thiết bị văn phòng, mực in</t>
  </si>
  <si>
    <t>Chi phí xăng xe - xe 16 chỗ (17,5 lít/100km) (L=3x500km+22x30 km)</t>
  </si>
  <si>
    <t>Chi phí xăng xe - xe 7 chỗ (25 lít/100km) (L=26x50 km+2x500km)</t>
  </si>
  <si>
    <t>Bảo dưỡng xe (1tr/xe.tháng)</t>
  </si>
  <si>
    <t>Xe</t>
  </si>
  <si>
    <t>Bảo hiểm xe (8tr/xe.năm)</t>
  </si>
  <si>
    <t>Xăng xe máy 3 cái (50km/ngày x 2,5l/100km)</t>
  </si>
  <si>
    <t>Bảo dưỡng xe máy</t>
  </si>
  <si>
    <t>Thiết bị y tế, thuốc</t>
  </si>
  <si>
    <t>Tiếp khách</t>
  </si>
  <si>
    <t>Chi phí rửa ảnh, báo cáo tháng</t>
  </si>
  <si>
    <t>Giá trị bảo lãnh, lãi vay</t>
  </si>
  <si>
    <t>Ghi chú</t>
  </si>
  <si>
    <t>Phí ngân hàng</t>
  </si>
  <si>
    <t>Chi phí mua hồ sơ mời thầu, làm hồ sơ thầu, bảo lãnh dự thầu</t>
  </si>
  <si>
    <t>Mua hồ sơ thầu</t>
  </si>
  <si>
    <t>Chi phí làm hồ sơ thầu</t>
  </si>
  <si>
    <t>Bảo lãnh dự thầu</t>
  </si>
  <si>
    <t>Diễn giải</t>
  </si>
  <si>
    <t>Chi phí bảo lãnh khi thực hiện</t>
  </si>
  <si>
    <t>Bảo lãnh thực hiện hợp đồng</t>
  </si>
  <si>
    <t>Bảo lãnh tiền tạm ứng</t>
  </si>
  <si>
    <t>Lãi vay</t>
  </si>
  <si>
    <t>Bảo lãnh thanh toán mua hàng</t>
  </si>
  <si>
    <t>Lãi vay thi công</t>
  </si>
  <si>
    <t>Bảo lãnh khi hoàn thành công trình</t>
  </si>
  <si>
    <t>Bảo lãnh bảo hành</t>
  </si>
  <si>
    <t>BẢNG TÍNH CHI PHÍ TÀI CHÍNH VÀ BẢO HIỂM</t>
  </si>
  <si>
    <t>Chi phí bảo hiểm</t>
  </si>
  <si>
    <t>Bảo hiểm công trình</t>
  </si>
  <si>
    <t>Bảo hiểm rủi ro bên thứ ba</t>
  </si>
  <si>
    <t>Bảo hiểm thiết bị máy móc</t>
  </si>
  <si>
    <t>Bảo hiểm tai nạn người lao động</t>
  </si>
  <si>
    <t>TỔNG CỘNG</t>
  </si>
  <si>
    <t>CHI PHÍ HUY ĐỘNG GIẢI THỂ</t>
  </si>
  <si>
    <t>Phí chuyển tiền ngân hàng</t>
  </si>
  <si>
    <t>Phí chuyển tiền</t>
  </si>
  <si>
    <t>Chi phí cho công tác chuẩn bị dự án</t>
  </si>
  <si>
    <t>Thuê nhà tạm làm văn phòng</t>
  </si>
  <si>
    <t>Chi phí thuê phòng nghỉ cho kỹ sư</t>
  </si>
  <si>
    <t>Chi phí thường xuyên cho công tác ban đầu</t>
  </si>
  <si>
    <t>Chi phí giải thể</t>
  </si>
  <si>
    <t>Phá dỡ nhà tạm</t>
  </si>
  <si>
    <t>Chi phí khởi công hoàn thành</t>
  </si>
  <si>
    <t>Chi phí khởi công</t>
  </si>
  <si>
    <t>Hoàn thành bàn giao dự án</t>
  </si>
  <si>
    <t>Giá trị</t>
  </si>
  <si>
    <t>Công tác tạm phục vụ thi công</t>
  </si>
  <si>
    <t>Máy móc phục vụ thi công</t>
  </si>
  <si>
    <t>Chi phí công trường</t>
  </si>
  <si>
    <t>Tiền lương</t>
  </si>
  <si>
    <t>Tiền thưởng</t>
  </si>
  <si>
    <t>Bảo hiểm y tế, xã hội, công đoàn…</t>
  </si>
  <si>
    <t>Phụ cấp tiền ăn, điện thoại</t>
  </si>
  <si>
    <t>Chi phí thường xuyên</t>
  </si>
  <si>
    <t>Chi phí tài chính</t>
  </si>
  <si>
    <t>Huy động giải thể</t>
  </si>
  <si>
    <t>Hoàn trả các công trình hiện trạng sau thi công</t>
  </si>
  <si>
    <t>CHI PHÍ GIÁN TIẾP</t>
  </si>
  <si>
    <t>BẢNG TÍNH CHI PHÍ TRỰC TIẾP</t>
  </si>
  <si>
    <t>Giá trực tiếp</t>
  </si>
  <si>
    <t>Vật liệu</t>
  </si>
  <si>
    <t>Nhân công</t>
  </si>
  <si>
    <t>Máy</t>
  </si>
  <si>
    <t>Thành tiền (trực tiếp)</t>
  </si>
  <si>
    <t>Phần nộp thầu</t>
  </si>
  <si>
    <t>Trực tiếp</t>
  </si>
  <si>
    <t>Chi phí ngoại giao với địa phương</t>
  </si>
  <si>
    <t>Chi phí nghiệm thu giai đoạn</t>
  </si>
  <si>
    <t>A</t>
  </si>
  <si>
    <t>Thuê vỉa hè trong quá trình thi công</t>
  </si>
  <si>
    <t>CHI PHÍ HOÀN TRẢ MẶT BẰNG</t>
  </si>
  <si>
    <t>Hoàn trả hiện trạng</t>
  </si>
  <si>
    <t>Hoàn trả vỉa hè sau khi thi công</t>
  </si>
  <si>
    <t>Ống mềm thoát nước</t>
  </si>
  <si>
    <t>Không có</t>
  </si>
  <si>
    <t>Chủ đầu tư</t>
  </si>
  <si>
    <t>Tủ điện tổng (tủ + Aptomat 1250A + phụ kiện)</t>
  </si>
  <si>
    <t>Bao gồm tủ + aptomat + phụ kiện + 13 Aptomat con</t>
  </si>
  <si>
    <t>Sử dụng cáp nhôm 4x95mm2</t>
  </si>
  <si>
    <t>Bao gồm tủ + aptomat + phụ kiện (thầu phụ)</t>
  </si>
  <si>
    <t>Đường dây</t>
  </si>
  <si>
    <t>Cột tạm</t>
  </si>
  <si>
    <t>Chóa đèn</t>
  </si>
  <si>
    <t>Bàn làm việc quản lý</t>
  </si>
  <si>
    <t>Đồng phục</t>
  </si>
  <si>
    <t>Leica</t>
  </si>
  <si>
    <t>Thời gian quyết toán</t>
  </si>
  <si>
    <t>Thưởng</t>
  </si>
  <si>
    <t>Máy móc + nhân công (thầu phụ)</t>
  </si>
  <si>
    <t>trọn gói</t>
  </si>
  <si>
    <t>Tỷ lệ/trực tiếp</t>
  </si>
  <si>
    <t>tháng</t>
  </si>
  <si>
    <t>Đôi</t>
  </si>
  <si>
    <t>Công nhân quét dọn và vệ sinh môi trường</t>
  </si>
  <si>
    <t>Tủ điện nhánh đến từng Zone</t>
  </si>
  <si>
    <t>Tủ điện nhỏ ở từng zone nhỏ hoặc từng tầng</t>
  </si>
  <si>
    <t>Chi phí cho văn phòng công trường, công nhân</t>
  </si>
  <si>
    <t>Nhà ở công nhân</t>
  </si>
  <si>
    <t>Thuê đất mặt bằng gần công trường để dự lán trại</t>
  </si>
  <si>
    <t>Dựng lán trại</t>
  </si>
  <si>
    <t>Kéo điện về khu nhà công nhân</t>
  </si>
  <si>
    <t>Giường cho công nhân</t>
  </si>
  <si>
    <t>Đèn chiếu sáng khu lán trại</t>
  </si>
  <si>
    <t>Lán trại công nhân</t>
  </si>
  <si>
    <t>Tiền điện + nước công trường</t>
  </si>
  <si>
    <t>Tiên điện phục vụ thi công</t>
  </si>
  <si>
    <t>Nước phục vụ thi công - nước uống</t>
  </si>
  <si>
    <t>Khu vệ sinh công cộng, bể nước, …</t>
  </si>
  <si>
    <t>Mua nước máy phục vụ thi công và ăn ở của công nhân</t>
  </si>
  <si>
    <t>Đã tính thuê chung công viên ở trên rồi</t>
  </si>
  <si>
    <t>Di chuyển hàng rào hiện tại ra thêm 3m</t>
  </si>
  <si>
    <t>Làm mời thêm phầm phát sinh</t>
  </si>
  <si>
    <t>Phần xây gạch</t>
  </si>
  <si>
    <t>Phần lát đá granite</t>
  </si>
  <si>
    <t>Hoàn trả Công viên</t>
  </si>
  <si>
    <t>m3</t>
  </si>
  <si>
    <t>Đắp tra đất</t>
  </si>
  <si>
    <t>Trồng cỏ, trồng cây</t>
  </si>
  <si>
    <t>Hoàn trả vỉa hè, công viên sau khi hoàn thành công trình</t>
  </si>
  <si>
    <t>2 Người x tháng</t>
  </si>
  <si>
    <t>Bóng 100W</t>
  </si>
  <si>
    <t>(m2)</t>
  </si>
  <si>
    <t>CONDITIONS</t>
  </si>
  <si>
    <t>VND</t>
  </si>
  <si>
    <t>Tạm ứng 10%</t>
  </si>
  <si>
    <t>Ngày:</t>
  </si>
  <si>
    <t>PHÊ DUYỆT</t>
  </si>
  <si>
    <t>TÊN DỰ ÁN</t>
  </si>
  <si>
    <t>LÃNH ĐẠO CÔNG TY</t>
  </si>
  <si>
    <t>TỔNG GIÁM ĐỐC</t>
  </si>
  <si>
    <t>PHÂN TÍCH RỦI RO</t>
  </si>
  <si>
    <t>PHÓ TỔNG GIÁM ĐỐC</t>
  </si>
  <si>
    <t>Nhà thầu mua bảo hiểm công nhân + máy móc thi công</t>
  </si>
  <si>
    <t>BAN THỊ TRƯỜNG</t>
  </si>
  <si>
    <t>Bồi thường</t>
  </si>
  <si>
    <t>Rủi ro tỷ giá</t>
  </si>
  <si>
    <t>BAN KẾ HOẠCH KỸ THUẬT</t>
  </si>
  <si>
    <t>Rủi ro thanh toán</t>
  </si>
  <si>
    <t>GHI CHÚ</t>
  </si>
  <si>
    <t>Diện tích khu đất</t>
  </si>
  <si>
    <t>Rủi ro khác</t>
  </si>
  <si>
    <t>THÔNG TIN DỰ ÁN</t>
  </si>
  <si>
    <t>Số lượng tầng hầm</t>
  </si>
  <si>
    <t>Số lượng tầng thân</t>
  </si>
  <si>
    <t>Kết cấu</t>
  </si>
  <si>
    <t>GIÁ TRỰC TIẾP</t>
  </si>
  <si>
    <t>HẠNG MỤC</t>
  </si>
  <si>
    <t>TỔNG CÔNG (PHẦN PHỤ TRỢ)</t>
  </si>
  <si>
    <t>CHÀO GIÁ CẠNH TRANH</t>
  </si>
  <si>
    <t>KHỐI LƯỢNG CHÍNH</t>
  </si>
  <si>
    <t>TƯ VẤN THIẾT KẾ</t>
  </si>
  <si>
    <t>TƯ VẤN GIÁM SÁT</t>
  </si>
  <si>
    <t>HÌNH THỨC ĐẦU THẦU</t>
  </si>
  <si>
    <t>LÃNH ĐẠO PHỤ TRÁCH</t>
  </si>
  <si>
    <t>BAN CHỨC NĂNG</t>
  </si>
  <si>
    <t>CÁN BỘ THEO DÕI DỰ ÁN</t>
  </si>
  <si>
    <t>ĐIỀU KIỆN BÁO GIÁ</t>
  </si>
  <si>
    <t>CÔNG TRƯỜNG</t>
  </si>
  <si>
    <t>VỊ TRÍ</t>
  </si>
  <si>
    <t>THỜI GIAN THI CÔNG</t>
  </si>
  <si>
    <t>TRỪ</t>
  </si>
  <si>
    <t>PHẠM VỊ CHỦ ĐẦƯ TƯ CUNG CẤP</t>
  </si>
  <si>
    <t>Mặt bằng, hàng rào, trạm điện</t>
  </si>
  <si>
    <t>NGUỒN NGÂN SÁCH</t>
  </si>
  <si>
    <t>THANH TOÁN</t>
  </si>
  <si>
    <t>Tạm ứng</t>
  </si>
  <si>
    <t xml:space="preserve">Thanh toán tháng đến </t>
  </si>
  <si>
    <t>Nghiệm thu bàn giao</t>
  </si>
  <si>
    <t>Phát hành bảo lãnh ngân hàng</t>
  </si>
  <si>
    <t>Thời gian thanh toán giai đoạn ... ngày sau khi trình hồ sơ</t>
  </si>
  <si>
    <t>ĐỒNG TIỀN THANH TOÁN</t>
  </si>
  <si>
    <t>TỪ CHỦ ĐẦƯ TƯ</t>
  </si>
  <si>
    <t>CHO THẦU PHỤ</t>
  </si>
  <si>
    <t>TỶ GIÁ</t>
  </si>
  <si>
    <t>KHÔNG ÁP DỤNG</t>
  </si>
  <si>
    <t>10% GIÁ TRỊ HĐ</t>
  </si>
  <si>
    <t>ĐỒNG TIỀN DỰ THẦU</t>
  </si>
  <si>
    <t>BẢO LÃNH THỰC HIỆN</t>
  </si>
  <si>
    <t>BẢO LÃNH TẠM ỨNG</t>
  </si>
  <si>
    <t>SỐ LƯỢNG BẢO LÃNH</t>
  </si>
  <si>
    <t>GHI CHÚ:</t>
  </si>
  <si>
    <t>DÒNG TIỀN THANH TOÁN</t>
  </si>
  <si>
    <t>TỔNG CỘNG (PHẦN XÂY DỰNG)</t>
  </si>
  <si>
    <t>TỔNG CỘNG CHI PHÍ TRỰC TIẾP</t>
  </si>
  <si>
    <t>Trượt giá  (không có)</t>
  </si>
  <si>
    <t>TỔNG CỘNG (BAO GỒM TRƯỢT GIÁ)</t>
  </si>
  <si>
    <t>C.TÁC TẠM</t>
  </si>
  <si>
    <t>XÂY DỰNG</t>
  </si>
  <si>
    <t>CHI PHÍ CÔNG TRƯỜNG</t>
  </si>
  <si>
    <t>Chi phí tiền thưởng</t>
  </si>
  <si>
    <t>Bảo hiểm  y tế, xã hộ, công đoàn</t>
  </si>
  <si>
    <t>Chi phí khởi công, hoàn thành</t>
  </si>
  <si>
    <t>TỔNG CỘNG (CHI PHÍ CÔNG TRƯỜNG)</t>
  </si>
  <si>
    <t>CHI PHÍ TRỰC TIẾP</t>
  </si>
  <si>
    <t>CHI PHÍ TÀI CHÍNH (LÃI VAY)</t>
  </si>
  <si>
    <t>CHI PHÍ MUA, LÀM HỒ SƠ THẦU</t>
  </si>
  <si>
    <t>CHI PHÍ BẢO LÃNH HỢP ĐỒNG</t>
  </si>
  <si>
    <t>CHI PHÍ BẢO HÀNH CÔNG TRÌNH</t>
  </si>
  <si>
    <t>CHI PHÍ BẢO HIỂM CHO BÊN THƯ 3, MÁY MÓC THIẾT BỊ</t>
  </si>
  <si>
    <t>LỢI NHUẬN</t>
  </si>
  <si>
    <t>LỢI NHUẬN CÔNG TY</t>
  </si>
  <si>
    <t>DỰ PHÒNG PHÍ</t>
  </si>
  <si>
    <t>CHI PHÍ KHÁC</t>
  </si>
  <si>
    <t>TỔNG CỘNG (SAU THUẾ)</t>
  </si>
  <si>
    <t>GIÁ TRỊ HỢP ĐỒNG (SAU THUẾ)</t>
  </si>
  <si>
    <t>PHƯƠNG ÁN KINH TẾ</t>
  </si>
  <si>
    <t>CHI PHÍ VĂN PHÒNG, CÔNG TÁC TẠM</t>
  </si>
  <si>
    <t>Bê tông mác 500</t>
  </si>
  <si>
    <t>Cốt thép</t>
  </si>
  <si>
    <t>Côp pha</t>
  </si>
  <si>
    <t>ĐƠN GIÁ CHÀO THẦU</t>
  </si>
  <si>
    <r>
      <t>VND/M</t>
    </r>
    <r>
      <rPr>
        <vertAlign val="superscript"/>
        <sz val="13"/>
        <rFont val="Times New Roman"/>
        <family val="1"/>
      </rPr>
      <t>2</t>
    </r>
  </si>
  <si>
    <t>Biện pháp thi công</t>
  </si>
  <si>
    <t>Chủ đầư tư bàn giao mặt bằng sạch, đã có cọc KN</t>
  </si>
  <si>
    <t>Thuê nhà cho công nhân ở</t>
  </si>
  <si>
    <t>□  Có thể      □  Không thể       □   Không cần</t>
  </si>
  <si>
    <t>□  Lớn           □ Trung bình       □ Nhỏ</t>
  </si>
  <si>
    <t xml:space="preserve"> CHÀO THẦU</t>
  </si>
  <si>
    <t>Vệ sinh bàn giao</t>
  </si>
  <si>
    <t>Phụ kiện</t>
  </si>
  <si>
    <t>TT</t>
  </si>
  <si>
    <t>Thuê giáo H D42 x 1,7m</t>
  </si>
  <si>
    <t>HP 2900</t>
  </si>
  <si>
    <t>Bàn bản vẽ</t>
  </si>
  <si>
    <t>Ban thờ</t>
  </si>
  <si>
    <t>gỗ</t>
  </si>
  <si>
    <t>Thực hiện 5%</t>
  </si>
  <si>
    <t>5% GIÁ TRỊ HĐ</t>
  </si>
  <si>
    <t>Thùng nhựa</t>
  </si>
  <si>
    <t>Bóng tuýp 60cm</t>
  </si>
  <si>
    <t>cái</t>
  </si>
  <si>
    <t>Thu gom chất thải hàng tháng</t>
  </si>
  <si>
    <t>BTCT</t>
  </si>
  <si>
    <t>Bê tông mác 450</t>
  </si>
  <si>
    <t>THÁNG</t>
  </si>
  <si>
    <t>Chi phí lương + phụ cấp ban điều hành</t>
  </si>
  <si>
    <t>Thợ điện</t>
  </si>
  <si>
    <t>CHỦ ĐẦU TƯ</t>
  </si>
  <si>
    <t>Bê tông mác 300</t>
  </si>
  <si>
    <t>Dây cáp từ trạm về tủ tổng</t>
  </si>
  <si>
    <t>3 người / phòng</t>
  </si>
  <si>
    <t>Bồn chứa nhỏ</t>
  </si>
  <si>
    <t>Diện tích tầng hầm</t>
  </si>
  <si>
    <t>Diện tích sàn nổi</t>
  </si>
  <si>
    <t>Tổng diện tích</t>
  </si>
  <si>
    <t>NHÀ CHÍNH - PHẦN NGẦM</t>
  </si>
  <si>
    <t>DẦM SÀN UBOOT BETON</t>
  </si>
  <si>
    <t>CUNG CẤP LẮP ĐẶT UBOOT</t>
  </si>
  <si>
    <t>PHẦN KẾT CẤU CÒN LẠI</t>
  </si>
  <si>
    <t>NHÀ CHÍNH - PHẦN KIẾN TRÚC</t>
  </si>
  <si>
    <t>BỂ PHỐT, BỂ TÁCH MỠ</t>
  </si>
  <si>
    <t>BỂ NƯỚC</t>
  </si>
  <si>
    <t>HẠ TẤNG NGOÀI NHÀ</t>
  </si>
  <si>
    <t>5% trong 24 tháng</t>
  </si>
  <si>
    <t>BPTC TƯỜNG CỪ</t>
  </si>
  <si>
    <t>THI CÔNG XÂY DỰNG</t>
  </si>
  <si>
    <t>CĐT</t>
  </si>
  <si>
    <t>Thị Trấn Sapa</t>
  </si>
  <si>
    <t>TP Lào Cai</t>
  </si>
  <si>
    <t>THIẾT BỊ THI CÔNG</t>
  </si>
  <si>
    <t>CÔNG TY CỔ PHẦN VTECH</t>
  </si>
  <si>
    <t>VTECH</t>
  </si>
  <si>
    <t>VIETNAM (VND)</t>
  </si>
  <si>
    <t>Vốn vay/CĐT/Nước ngoài/Ngân sách</t>
  </si>
  <si>
    <t>Nguồn vốn (CĐT, ghi tay)</t>
  </si>
  <si>
    <t>Bảo hiểm (ĐVCT, phân tích có khả năng xuất hiệ rủi ro với mua. "Chi")</t>
  </si>
  <si>
    <t>Chèn dòng</t>
  </si>
  <si>
    <t>Giá trị theo báo giá</t>
  </si>
  <si>
    <t>(Nhập thủ công)</t>
  </si>
  <si>
    <t>(Tự BGĐ đánh giá)</t>
  </si>
  <si>
    <t>(Tự BGĐ đánh giá, ghi vào đây)</t>
  </si>
  <si>
    <r>
      <t xml:space="preserve">THÔNG TIN GÓI THẦU </t>
    </r>
    <r>
      <rPr>
        <b/>
        <sz val="13"/>
        <color rgb="FFFF0000"/>
        <rFont val="Times New Roman"/>
        <family val="1"/>
      </rPr>
      <t>(liên kết sang các bảng thanh toán, thành phần …)</t>
    </r>
  </si>
  <si>
    <r>
      <t>Nhà thầu phụ và cung cấp</t>
    </r>
    <r>
      <rPr>
        <sz val="13"/>
        <color rgb="FFFF0000"/>
        <rFont val="Times New Roman"/>
        <family val="1"/>
      </rPr>
      <t xml:space="preserve"> (quản lý tông tin)</t>
    </r>
  </si>
  <si>
    <t>Nhập tay</t>
  </si>
  <si>
    <r>
      <t>BẢNG TỔNG HỢP CHI PHÍ DỰ ÁN</t>
    </r>
    <r>
      <rPr>
        <b/>
        <sz val="12"/>
        <color rgb="FFFF0000"/>
        <rFont val="Times New Roman"/>
        <family val="1"/>
        <scheme val="major"/>
      </rPr>
      <t xml:space="preserve"> - GIÁN TIẾP</t>
    </r>
  </si>
  <si>
    <r>
      <t>Đường tạm phục vụ thi công</t>
    </r>
    <r>
      <rPr>
        <b/>
        <sz val="11"/>
        <color rgb="FF0070C0"/>
        <rFont val="Times New Roman"/>
        <family val="1"/>
      </rPr>
      <t xml:space="preserve"> (Nhập tay)</t>
    </r>
  </si>
  <si>
    <t>Theo ĐM</t>
  </si>
  <si>
    <t>Nhập thực tế</t>
  </si>
  <si>
    <t>=GT nhập tay</t>
  </si>
  <si>
    <t>Cách nhập = thủ công</t>
  </si>
  <si>
    <t>I</t>
  </si>
  <si>
    <t>Chèn chi phí</t>
  </si>
  <si>
    <t>Chỉ định ch VL, NC, MTC, giá trị theo dự thầu hay theo thời gian phân bổ</t>
  </si>
  <si>
    <t>Lãi vay này đến từ yếu tố dự kiến CĐT chưa thanh toán hay mua vật tu ban đầu</t>
  </si>
  <si>
    <t>Chỉ VL, NC, MTC hay cả chi phí đuôi hay chỉ vật liệu và nhân công định mức</t>
  </si>
  <si>
    <t>TÊN DỰ ÁN:</t>
  </si>
  <si>
    <t>Bảo hiểm</t>
  </si>
  <si>
    <t>Nhà thầu phụ và cung cấp</t>
  </si>
  <si>
    <t>Nội dung thực hiện</t>
  </si>
  <si>
    <t>Đánh giá</t>
  </si>
  <si>
    <t>Phân tích chi tiết</t>
  </si>
  <si>
    <t>TÊN CƠ QUAN: [NHÀ THẦU CHÍNH]</t>
  </si>
  <si>
    <t>Tên xuất đầu tư</t>
  </si>
  <si>
    <t>Bộ phận giống nhau</t>
  </si>
  <si>
    <t>Chi tiết</t>
  </si>
  <si>
    <t>Thông tin chính</t>
  </si>
  <si>
    <t>Người thực hiện</t>
  </si>
  <si>
    <t>Tên Chủ đầu tư</t>
  </si>
  <si>
    <t>Hình thức đấu thầu</t>
  </si>
  <si>
    <t>Chào hàng cạnh tranh</t>
  </si>
  <si>
    <t>TỔNG GIÁ TRỊ KHỐI LƯỢNG CHÍNH</t>
  </si>
  <si>
    <t>ĐIỀU KIỆN BÁO GIÁ VÀ THỰC HIỆN</t>
  </si>
  <si>
    <t>Thanh toán theo tháng/Số tiền</t>
  </si>
  <si>
    <t>Công trường</t>
  </si>
  <si>
    <t>Thời gian thi công</t>
  </si>
  <si>
    <t>Quy định bị trừ</t>
  </si>
  <si>
    <t>Phạm vị chủ đầư tư cung cấp</t>
  </si>
  <si>
    <t>Nguồn ngân sách</t>
  </si>
  <si>
    <t>Thanh toán</t>
  </si>
  <si>
    <t>Điều khoản thanh toán</t>
  </si>
  <si>
    <t>Khối lượng công tác chính</t>
  </si>
  <si>
    <t>Đơn giá chào thầu</t>
  </si>
  <si>
    <t>Thông tin</t>
  </si>
  <si>
    <t>Cách thực hiện</t>
  </si>
  <si>
    <t>Ngày/Tháng/Năm</t>
  </si>
  <si>
    <t>Tạm ứng/đợt/1 lần/Tỷ lệ hoàn thành</t>
  </si>
  <si>
    <t>= Giá trị lũy kế đến hiện tại</t>
  </si>
  <si>
    <t>Điều kiện nghiệm thu bàn giao</t>
  </si>
  <si>
    <t>Điều kiện phát hành bảo lãnh ngân hàng</t>
  </si>
  <si>
    <t>Thời gian thanh toán sau trình hồ sơ</t>
  </si>
  <si>
    <t>Ngày</t>
  </si>
  <si>
    <t>Thầu chính</t>
  </si>
  <si>
    <t>Thầu phụ</t>
  </si>
  <si>
    <t>Tên khoản mục</t>
  </si>
  <si>
    <t>5% * GIÁ TRỊ HĐ</t>
  </si>
  <si>
    <t>10% * GIÁ TRỊ HĐ</t>
  </si>
  <si>
    <t>VNĐ</t>
  </si>
  <si>
    <t>Không áp dụng</t>
  </si>
  <si>
    <t>TT GT HĐ</t>
  </si>
  <si>
    <t>Đồng tiền thanh toán</t>
  </si>
  <si>
    <t>Tỷ giá</t>
  </si>
  <si>
    <t>Đồng tiền dự thầu</t>
  </si>
  <si>
    <t>Bảo lãnh thực hiện</t>
  </si>
  <si>
    <t>Bảo lãnh tạm ứng</t>
  </si>
  <si>
    <t>Số lượng bảo lãnh</t>
  </si>
  <si>
    <t>Phê duyệt</t>
  </si>
  <si>
    <t>Hạng mục</t>
  </si>
  <si>
    <t>Giá trị/m2</t>
  </si>
  <si>
    <t>Thành tiền dự thầu (VNĐ)</t>
  </si>
  <si>
    <t>Tổng trực tiếp phụ trợ và trực tiếp hạng mục</t>
  </si>
  <si>
    <t>Trượt giá</t>
  </si>
  <si>
    <t>=Trực tiếp + Phụ trợ</t>
  </si>
  <si>
    <t>=(Trực tiếp + Phụ trợ Trươt giá)</t>
  </si>
  <si>
    <t>Chi phí</t>
  </si>
  <si>
    <t>TỔNG HỢP CHI PHÍ THI CÔNG</t>
  </si>
  <si>
    <t>Cách tính</t>
  </si>
  <si>
    <t>Giá trị phụ trợ</t>
  </si>
  <si>
    <t>Giá trị xây dựng</t>
  </si>
  <si>
    <t>=Phụ trợ</t>
  </si>
  <si>
    <t>=Xây dựng</t>
  </si>
  <si>
    <t>Giá trị thi công trực tiếp bao gồm trượt giá</t>
  </si>
  <si>
    <t xml:space="preserve">Tổng cộng (chi phí công trường) </t>
  </si>
  <si>
    <t xml:space="preserve"> Chi phí trực tiếp </t>
  </si>
  <si>
    <t xml:space="preserve"> Chi phí công trường </t>
  </si>
  <si>
    <t xml:space="preserve"> Chi phí tài chính (lãi vay) </t>
  </si>
  <si>
    <t xml:space="preserve"> Chi phi mua, làm hồ sơ thầu </t>
  </si>
  <si>
    <t xml:space="preserve"> Chi phí bảo lãnh hợp đồng </t>
  </si>
  <si>
    <t xml:space="preserve"> Chi phí bảo hành công trình </t>
  </si>
  <si>
    <t xml:space="preserve"> Chi phí bảo hiểm cho bên thư 3, máy móc thiết bị </t>
  </si>
  <si>
    <t>Dự phòng phí</t>
  </si>
  <si>
    <t xml:space="preserve">Lợi nhuận công ty </t>
  </si>
  <si>
    <t>Chi phí khác</t>
  </si>
  <si>
    <t xml:space="preserve">Giá trị hợp đồng (sau thuế) </t>
  </si>
  <si>
    <t xml:space="preserve">Tổng cộng (sau thuế) </t>
  </si>
  <si>
    <t xml:space="preserve">Vat (10 %) </t>
  </si>
  <si>
    <t>Tạm tính</t>
  </si>
  <si>
    <t>Tính toán</t>
  </si>
  <si>
    <t>Thời điểm</t>
  </si>
  <si>
    <t>TBT Việt Nam</t>
  </si>
  <si>
    <t>Hệ số quy đổi</t>
  </si>
  <si>
    <t>Giá máy dự toán</t>
  </si>
  <si>
    <t>Thời gian (giờ)
Ca/7</t>
  </si>
  <si>
    <t>Nguồn vốn</t>
  </si>
  <si>
    <t>Vốn vay</t>
  </si>
  <si>
    <t>Rủi ro mua</t>
  </si>
  <si>
    <t>Nước ngoài</t>
  </si>
  <si>
    <t>Ngân sách</t>
  </si>
  <si>
    <t>Vật tư</t>
  </si>
  <si>
    <t>Công trình</t>
  </si>
  <si>
    <t>Đấu thầu rộng rãi</t>
  </si>
  <si>
    <t>Đấu thầu hạn chế</t>
  </si>
  <si>
    <t>Chỉ định thầu</t>
  </si>
  <si>
    <t>Mua sắm trực tiếp</t>
  </si>
  <si>
    <t>Lựa chọn nhà thầu, nhà đầu tư trong trường hợp đặc biệt</t>
  </si>
  <si>
    <t>Tham gia thực hiện của cộng đồng</t>
  </si>
  <si>
    <t>Tự thực hiện</t>
  </si>
  <si>
    <t>Lớn</t>
  </si>
  <si>
    <t>Trung bình</t>
  </si>
  <si>
    <t>Nhỏ</t>
  </si>
  <si>
    <t>Ten</t>
  </si>
  <si>
    <t>RuiRo</t>
  </si>
  <si>
    <t>KhoiLuong</t>
  </si>
  <si>
    <t>ChiTiet</t>
  </si>
  <si>
    <t>Mức độ rủi ro</t>
  </si>
  <si>
    <t>Nền đường</t>
  </si>
  <si>
    <t>Mặt đường</t>
  </si>
  <si>
    <t>Vĩa hè</t>
  </si>
  <si>
    <t>Cây xanh</t>
  </si>
  <si>
    <t>Diện tích nền đường</t>
  </si>
  <si>
    <t>Diện tích mặt đường</t>
  </si>
  <si>
    <t>Diện tích vĩa hè</t>
  </si>
  <si>
    <t>Bê tông</t>
  </si>
  <si>
    <t>Ván khuôn</t>
  </si>
  <si>
    <t>Đào</t>
  </si>
  <si>
    <t>Đắp</t>
  </si>
  <si>
    <t>Tổng cộng (Phần phụ trợ)</t>
  </si>
  <si>
    <t>Tổng cộng (Phần xây dựng)</t>
  </si>
  <si>
    <t>II</t>
  </si>
  <si>
    <t>III</t>
  </si>
  <si>
    <t>IV</t>
  </si>
  <si>
    <t>V</t>
  </si>
  <si>
    <t>VI</t>
  </si>
  <si>
    <t>VII</t>
  </si>
  <si>
    <t>IIX</t>
  </si>
  <si>
    <t>IIX.1</t>
  </si>
  <si>
    <t>IX</t>
  </si>
  <si>
    <t>X</t>
  </si>
  <si>
    <t>I.1</t>
  </si>
  <si>
    <t>I.2</t>
  </si>
  <si>
    <t>I.3</t>
  </si>
  <si>
    <t>V.1</t>
  </si>
  <si>
    <t>V.2</t>
  </si>
  <si>
    <t>V.3</t>
  </si>
  <si>
    <t>V.4</t>
  </si>
  <si>
    <t>V.5</t>
  </si>
  <si>
    <t>IIX.2</t>
  </si>
  <si>
    <t>IIX.3</t>
  </si>
  <si>
    <t>IIX.4</t>
  </si>
  <si>
    <t>IIX.5</t>
  </si>
  <si>
    <t>IIX.6</t>
  </si>
  <si>
    <t>II.1</t>
  </si>
  <si>
    <t>II.2</t>
  </si>
  <si>
    <t>STT</t>
  </si>
  <si>
    <t>GIÁ GIÁN TIẾP - VĂN PHÒNG VÀ TẠM TÍNH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</si>
  <si>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</si>
  <si>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</si>
  <si>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</si>
  <si>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</si>
  <si>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</si>
  <si>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</si>
  <si>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</si>
  <si>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</si>
  <si>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</si>
  <si>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</si>
  <si>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</si>
  <si>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</si>
  <si>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</si>
  <si>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</si>
  <si>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</si>
  <si>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</si>
  <si>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</si>
  <si>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</si>
  <si>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</si>
  <si>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</si>
  <si>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</si>
  <si>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</si>
  <si>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</si>
  <si>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</si>
  <si>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</si>
  <si>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</si>
  <si>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</si>
  <si>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</si>
  <si>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</si>
  <si>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</si>
  <si>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</si>
  <si>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</si>
  <si>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</si>
  <si>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</si>
  <si>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6.4</t>
  </si>
  <si>
    <t>NoiDung</t>
  </si>
  <si>
    <t>DienGiai</t>
  </si>
  <si>
    <t>GiaTri</t>
  </si>
  <si>
    <t>TyLe</t>
  </si>
  <si>
    <t>DonVi</t>
  </si>
  <si>
    <t>GiaVatLieu</t>
  </si>
  <si>
    <t>GiaNhanCong</t>
  </si>
  <si>
    <t>GiaMay</t>
  </si>
  <si>
    <t>TTVatLieu</t>
  </si>
  <si>
    <t>TTNhanCong</t>
  </si>
  <si>
    <t>TTMay</t>
  </si>
  <si>
    <t>TongCongTT</t>
  </si>
  <si>
    <t>DonGiaNopThau</t>
  </si>
  <si>
    <t>ThanhTienNopThau</t>
  </si>
  <si>
    <t>JSON</t>
  </si>
  <si>
    <t>ĐẦU VIỆC GỘP THEO CÔNG TÁC CHÍNH</t>
  </si>
  <si>
    <t>DANH SÁCH THEO BILL THẦU</t>
  </si>
  <si>
    <t>MieuTa</t>
  </si>
  <si>
    <t>KhoiLuongMua</t>
  </si>
  <si>
    <t>DonGiaMua</t>
  </si>
  <si>
    <t>TyLeKhauHao</t>
  </si>
  <si>
    <t>ThanhTienMua</t>
  </si>
  <si>
    <t>KhoiLuongThue</t>
  </si>
  <si>
    <t>DonGiaThue</t>
  </si>
  <si>
    <t>ThoiGianThue</t>
  </si>
  <si>
    <t>HaoPhi</t>
  </si>
  <si>
    <t>SoCa</t>
  </si>
  <si>
    <t>HeSo</t>
  </si>
  <si>
    <t>CaMayDuToan</t>
  </si>
  <si>
    <t>GiaMayDuToan</t>
  </si>
  <si>
    <t>Ca máy dự toán</t>
  </si>
  <si>
    <t>Code</t>
  </si>
  <si>
    <t>ThanhTienThue</t>
  </si>
  <si>
    <t>ThanhTienDuToan</t>
  </si>
  <si>
    <t>ThanhTienNhienLieu</t>
  </si>
  <si>
    <t>Chi phí dự toán</t>
  </si>
  <si>
    <t>Đơn giá thuê/Tháng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</si>
</sst>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0">
    <numFmt numFmtId="5" formatCode="#,##0\ &quot;₫&quot;;\-#,##0\ &quot;₫&quot;"/>
    <numFmt numFmtId="8" formatCode="#,##0.00\ &quot;₫&quot;;[Red]\-#,##0.00\ &quot;₫&quot;"/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* #,##0\ _₫_-;\-* #,##0\ _₫_-;_-* &quot;-&quot;\ _₫_-;_-@_-"/>
    <numFmt numFmtId="173" formatCode="_-* #,##0.00\ _₫_-;\-* #,##0.00\ _₫_-;_-* &quot;-&quot;??\ _₫_-;_-@_-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#."/>
    <numFmt numFmtId="177" formatCode="#,##0.0;[Red]#,##0.0"/>
    <numFmt numFmtId="178" formatCode="_ * #,##0_ ;_ * \-#,##0_ ;_ * &quot;-&quot;_ ;_ @_ "/>
    <numFmt numFmtId="179" formatCode="_-* #,##0\ _F_-;\-* #,##0\ _F_-;_-* &quot;-&quot;\ _F_-;_-@_-"/>
    <numFmt numFmtId="180" formatCode="_-* #,##0\ _ñ_-;\-* #,##0\ _ñ_-;_-* &quot;-&quot;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&quot;P&quot;#,##0.00_);[Red]\(&quot;P&quot;#,##0.00\)"/>
    <numFmt numFmtId="185" formatCode="_(* #,##0_);_(* \(#,##0\);_(* &quot;-&quot;??_);_(@_)"/>
    <numFmt numFmtId="186" formatCode="&quot;₩&quot;#,##0;[Red]&quot;₩&quot;&quot;₩&quot;\-#,##0"/>
    <numFmt numFmtId="187" formatCode=";;;"/>
    <numFmt numFmtId="188" formatCode="&quot;\&quot;#,##0;&quot;\&quot;&quot;\&quot;&quot;\&quot;&quot;\&quot;\-#,##0"/>
    <numFmt numFmtId="189" formatCode=".\ ###\ ;############################################################################################"/>
    <numFmt numFmtId="190" formatCode="_-* #,##0&quot;$&quot;_-;_-* #,##0&quot;$&quot;\-;_-* &quot;-&quot;&quot;$&quot;_-;_-@_-"/>
    <numFmt numFmtId="191" formatCode="_-&quot;ñ&quot;* #,##0_-;\-&quot;ñ&quot;* #,##0_-;_-&quot;ñ&quot;* &quot;-&quot;_-;_-@_-"/>
    <numFmt numFmtId="192" formatCode="_-* #,##0\ &quot;$&quot;_-;\-* #,##0\ &quot;$&quot;_-;_-* &quot;-&quot;\ &quot;$&quot;_-;_-@_-"/>
    <numFmt numFmtId="193" formatCode="_ &quot;$&quot;* #,##0_ ;_ &quot;$&quot;* \-#,##0_ ;_ &quot;$&quot;* &quot;-&quot;_ ;_ @_ "/>
    <numFmt numFmtId="194" formatCode="_-* #,##0.00_$_-;_-* #,##0.00_$\-;_-* &quot;-&quot;??_$_-;_-@_-"/>
    <numFmt numFmtId="195" formatCode="_ * #,##0.00_ ;_ * \-#,##0.00_ ;_ * &quot;-&quot;??_ ;_ @_ "/>
    <numFmt numFmtId="196" formatCode="_-* #,##0.00\ _V_N_D_-;\-* #,##0.00\ _V_N_D_-;_-* &quot;-&quot;??\ _V_N_D_-;_-@_-"/>
    <numFmt numFmtId="197" formatCode="_-* #,##0.00\ _F_-;\-* #,##0.00\ _F_-;_-* &quot;-&quot;??\ _F_-;_-@_-"/>
    <numFmt numFmtId="198" formatCode="_-* #,##0.00\ _V_N_Ñ_-;_-* #,##0.00\ _V_N_Ñ\-;_-* &quot;-&quot;??\ _V_N_Ñ_-;_-@_-"/>
    <numFmt numFmtId="199" formatCode="_-* #,##0.00\ _ñ_-;\-* #,##0.00\ _ñ_-;_-* &quot;-&quot;??\ _ñ_-;_-@_-"/>
    <numFmt numFmtId="200" formatCode="_-* #,##0_$_-;_-* #,##0_$\-;_-* &quot;-&quot;_$_-;_-@_-"/>
    <numFmt numFmtId="201" formatCode="_-* #,##0\ _V_N_D_-;\-* #,##0\ _V_N_D_-;_-* &quot;-&quot;\ _V_N_D_-;_-@_-"/>
    <numFmt numFmtId="202" formatCode="_-* #,##0\ _V_N_Ñ_-;_-* #,##0\ _V_N_Ñ\-;_-* &quot;-&quot;\ _V_N_Ñ_-;_-@_-"/>
    <numFmt numFmtId="203" formatCode="_-* #,##0\ _$_-;\-* #,##0\ _$_-;_-* &quot;-&quot;\ _$_-;_-@_-"/>
    <numFmt numFmtId="204" formatCode="_ &quot;₩&quot;* #,##0_ ;_ &quot;₩&quot;* \-#,##0_ ;_ &quot;₩&quot;* &quot;-&quot;_ ;_ @_ "/>
    <numFmt numFmtId="205" formatCode="###0"/>
    <numFmt numFmtId="206" formatCode="&quot;¥&quot;#,##0.00;[Red]&quot;¥&quot;\-#,##0.00"/>
    <numFmt numFmtId="207" formatCode="&quot;¥&quot;#,##0;[Red]&quot;¥&quot;\-#,##0"/>
    <numFmt numFmtId="208" formatCode="&quot;$&quot;#&quot;$&quot;##0_);\(&quot;$&quot;#&quot;$&quot;##0\)"/>
    <numFmt numFmtId="209" formatCode="&quot;\&quot;#,##0;[Red]&quot;\&quot;\-#,##0"/>
    <numFmt numFmtId="210" formatCode="_(* #,##0.00_);_(* &quot;₩&quot;&quot;₩&quot;&quot;₩&quot;\(#,##0.00&quot;₩&quot;&quot;₩&quot;&quot;₩&quot;\);_(* &quot;-&quot;??_);_(@_)"/>
    <numFmt numFmtId="211" formatCode="_(* #,##0_);_(* &quot;₩&quot;&quot;₩&quot;&quot;₩&quot;\(#,##0&quot;₩&quot;&quot;₩&quot;&quot;₩&quot;\);_(* &quot;-&quot;_);_(@_)"/>
    <numFmt numFmtId="212" formatCode="&quot;₩&quot;#,##0.00;[Red]&quot;₩&quot;&quot;₩&quot;\-#,##0.00"/>
    <numFmt numFmtId="213" formatCode="0.0"/>
    <numFmt numFmtId="214" formatCode="0.0&quot;人&quot;"/>
    <numFmt numFmtId="215" formatCode="_-* #,##0_-;&quot;¥&quot;&quot;¥&quot;&quot;¥&quot;&quot;¥&quot;\-* #,##0_-;_-* &quot;-&quot;_-;_-@_-"/>
    <numFmt numFmtId="216" formatCode="&quot;₩&quot;#,##0.00;[Red]&quot;₩&quot;\-#,##0.00"/>
    <numFmt numFmtId="217" formatCode="&quot;SFr.&quot;\ #,##0.00;&quot;SFr.&quot;\ \-#,##0.00"/>
    <numFmt numFmtId="218" formatCode="_ &quot;SFr.&quot;\ * #,##0_ ;_ &quot;SFr.&quot;\ * \-#,##0_ ;_ &quot;SFr.&quot;\ * &quot;-&quot;_ ;_ @_ "/>
    <numFmt numFmtId="219" formatCode="&quot;₩&quot;#,##0;[Red]&quot;₩&quot;\-#,##0"/>
    <numFmt numFmtId="220" formatCode="&quot;SFr.&quot;\ #,##0.00;[Red]&quot;SFr.&quot;\ \-#,##0.00"/>
    <numFmt numFmtId="221" formatCode="#,##0;[Red]&quot;-&quot;#,##0"/>
    <numFmt numFmtId="222" formatCode="&quot;¥&quot;#,##0;&quot;¥&quot;&quot;¥&quot;&quot;¥&quot;&quot;¥&quot;&quot;¥&quot;\-&quot;¥&quot;#,##0"/>
    <numFmt numFmtId="223" formatCode="#,##0.00;[Red]&quot;-&quot;#,##0.00"/>
    <numFmt numFmtId="224" formatCode="#,##0.000"/>
    <numFmt numFmtId="225" formatCode="#,##0.0"/>
    <numFmt numFmtId="226" formatCode="_ * #,##0_ ;_ * &quot;₩&quot;&quot;₩&quot;&quot;₩&quot;&quot;₩&quot;&quot;₩&quot;&quot;₩&quot;&quot;₩&quot;&quot;₩&quot;&quot;₩&quot;&quot;₩&quot;&quot;₩&quot;&quot;₩&quot;\-#,##0_ ;_ * &quot;-&quot;_ ;_ @_ "/>
    <numFmt numFmtId="227" formatCode="_ &quot;₩&quot;* ###,0&quot;.&quot;00_ ;_ &quot;₩&quot;* &quot;₩&quot;&quot;₩&quot;&quot;₩&quot;&quot;₩&quot;&quot;₩&quot;&quot;₩&quot;&quot;₩&quot;&quot;₩&quot;&quot;₩&quot;&quot;₩&quot;&quot;₩&quot;&quot;₩&quot;\-###,0&quot;.&quot;00_ ;_ &quot;₩&quot;* &quot;-&quot;??_ ;_ @_ "/>
    <numFmt numFmtId="228" formatCode="_ * ###,0&quot;.&quot;00_ ;_ * &quot;₩&quot;&quot;₩&quot;&quot;₩&quot;&quot;₩&quot;&quot;₩&quot;&quot;₩&quot;&quot;₩&quot;&quot;₩&quot;&quot;₩&quot;&quot;₩&quot;&quot;₩&quot;&quot;₩&quot;\-###,0&quot;.&quot;00_ ;_ * &quot;-&quot;??_ ;_ @_ "/>
    <numFmt numFmtId="229" formatCode="&quot;₩&quot;#,##0;&quot;₩&quot;&quot;₩&quot;&quot;₩&quot;&quot;₩&quot;&quot;₩&quot;&quot;₩&quot;&quot;₩&quot;&quot;₩&quot;&quot;₩&quot;&quot;₩&quot;&quot;₩&quot;&quot;₩&quot;&quot;₩&quot;&quot;₩&quot;\-#,##0"/>
    <numFmt numFmtId="230" formatCode="&quot;₩&quot;#,##0;[Red]&quot;₩&quot;&quot;₩&quot;&quot;₩&quot;&quot;₩&quot;&quot;₩&quot;&quot;₩&quot;&quot;₩&quot;&quot;₩&quot;&quot;₩&quot;&quot;₩&quot;&quot;₩&quot;&quot;₩&quot;&quot;₩&quot;&quot;₩&quot;\-#,##0"/>
    <numFmt numFmtId="231" formatCode="&quot;₩&quot;###,0&quot;.&quot;00;&quot;₩&quot;&quot;₩&quot;&quot;₩&quot;&quot;₩&quot;&quot;₩&quot;&quot;₩&quot;&quot;₩&quot;&quot;₩&quot;&quot;₩&quot;&quot;₩&quot;&quot;₩&quot;&quot;₩&quot;&quot;₩&quot;&quot;₩&quot;\-###,0&quot;.&quot;00"/>
    <numFmt numFmtId="232" formatCode="_-* #,##0.00\ &quot;F&quot;_-;\-* #,##0.00\ &quot;F&quot;_-;_-* &quot;-&quot;??\ &quot;F&quot;_-;_-@_-"/>
    <numFmt numFmtId="233" formatCode="0.000_)"/>
    <numFmt numFmtId="234" formatCode="#,###"/>
    <numFmt numFmtId="235" formatCode="_(* #,##0_);_(* \(#,##0\);_(* \-??_);_(@_)"/>
    <numFmt numFmtId="236" formatCode="#,##0\ &quot;$&quot;_);[Red]\(#,##0\ &quot;$&quot;\)"/>
    <numFmt numFmtId="237" formatCode="#,##0;\(#,##0\)"/>
    <numFmt numFmtId="238" formatCode="_ &quot;R&quot;\ * #,##0_ ;_ &quot;R&quot;\ * \-#,##0_ ;_ &quot;R&quot;\ * &quot;-&quot;_ ;_ @_ "/>
    <numFmt numFmtId="239" formatCode="&quot;$&quot;#,##0.000_);[Red]\(&quot;$&quot;#,##0.00\)"/>
    <numFmt numFmtId="240" formatCode="\$#,##0\ ;\(\$#,##0\)"/>
    <numFmt numFmtId="241" formatCode="\t0&quot;.&quot;00%"/>
    <numFmt numFmtId="242" formatCode="0.000"/>
    <numFmt numFmtId="243" formatCode="#,##0_);[Red]\(#,##0\);;@"/>
    <numFmt numFmtId="244" formatCode="_-&quot;F&quot;\ * #,##0.0_-;_-&quot;F&quot;\ * #,##0.0\-;_-&quot;F&quot;\ * &quot;-&quot;??_-;_-@_-"/>
    <numFmt numFmtId="245" formatCode="&quot;\&quot;#,##0.00;[Red]&quot;\&quot;&quot;\&quot;&quot;\&quot;&quot;\&quot;&quot;\&quot;&quot;\&quot;\-#,##0.00"/>
    <numFmt numFmtId="246" formatCode="\t#\ ??/??"/>
    <numFmt numFmtId="247" formatCode="_-* #,##0\ _?_-;\-* #,##0\ _?_-;_-* &quot;-&quot;\ _?_-;_-@_-"/>
    <numFmt numFmtId="248" formatCode="_-* #,##0.00\ _?_-;\-* #,##0.00\ _?_-;_-* &quot;-&quot;??\ _?_-;_-@_-"/>
    <numFmt numFmtId="249" formatCode="_-&quot;VND&quot;* #,##0_-;\-&quot;VND&quot;* #,##0_-;_-&quot;VND&quot;* &quot;-&quot;_-;_-@_-"/>
    <numFmt numFmtId="250" formatCode="_(&quot;Rp&quot;* #,##0.00_);_(&quot;Rp&quot;* \(#,##0.00\);_(&quot;Rp&quot;* &quot;-&quot;??_);_(@_)"/>
    <numFmt numFmtId="251" formatCode="#,##0.00\ &quot;FB&quot;;[Red]\-#,##0.00\ &quot;FB&quot;"/>
    <numFmt numFmtId="252" formatCode="#,##0\ &quot;$&quot;;\-#,##0\ &quot;$&quot;"/>
    <numFmt numFmtId="253" formatCode="_-* #,##0\ _F_B_-;\-* #,##0\ _F_B_-;_-* &quot;-&quot;\ _F_B_-;_-@_-"/>
    <numFmt numFmtId="254" formatCode="_ * #,##0.00_)_d_ ;_ * \(#,##0.00\)_d_ ;_ * &quot;-&quot;??_)_d_ ;_ @_ "/>
    <numFmt numFmtId="255" formatCode="#,##0_);\-#,##0_)"/>
    <numFmt numFmtId="256" formatCode="&quot;Dong&quot;#,##0.00_);[Red]\(&quot;Dong&quot;#,##0.00\)"/>
    <numFmt numFmtId="257" formatCode="#,##0\ &quot;$&quot;_);\(#,##0\ &quot;$&quot;\)"/>
    <numFmt numFmtId="258" formatCode="mmm"/>
    <numFmt numFmtId="259" formatCode="_(&quot;€&quot;* #,##0_);_(&quot;€&quot;* \(#,##0\);_(&quot;€&quot;* &quot;-&quot;_);_(@_)"/>
    <numFmt numFmtId="260" formatCode="&quot;R&quot;\ #,##0.00;&quot;R&quot;\ \-#,##0.00"/>
    <numFmt numFmtId="261" formatCode="&quot;D&quot;&quot;D&quot;&quot;D&quot;\ mmm\ &quot;D&quot;__"/>
    <numFmt numFmtId="262" formatCode="&quot;$&quot;###,0&quot;.&quot;00_);[Red]\(&quot;$&quot;###,0&quot;.&quot;00\)"/>
    <numFmt numFmtId="263" formatCode="0_ "/>
    <numFmt numFmtId="264" formatCode="0.0_ "/>
    <numFmt numFmtId="265" formatCode="#,##0.00_);\-#,##0.00_)"/>
    <numFmt numFmtId="266" formatCode="_ &quot;₩&quot;* #,##0_ ;_ &quot;₩&quot;* 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67" formatCode="_-* #,##0.00_$_-;\-* #,##0.00_$_-;_-* &quot;-&quot;??_$_-;_-@_-"/>
    <numFmt numFmtId="268" formatCode="&quot;D&quot;"/>
    <numFmt numFmtId="269" formatCode="#.##0"/>
    <numFmt numFmtId="270" formatCode="_-&quot;£&quot;* #,##0_-;\-&quot;£&quot;* #,##0_-;_-&quot;£&quot;* &quot;-&quot;_-;_-@_-"/>
    <numFmt numFmtId="271" formatCode="#"/>
    <numFmt numFmtId="272" formatCode="###,0&quot;.&quot;00\ &quot;F&quot;;[Red]\-###,0&quot;.&quot;00\ &quot;F&quot;"/>
    <numFmt numFmtId="273" formatCode="#,##0.00\ &quot;F&quot;;[Red]\-#,##0.00\ &quot;F&quot;"/>
    <numFmt numFmtId="274" formatCode="#,##0.00\ \ "/>
    <numFmt numFmtId="275" formatCode="_-* #,##0.0\ _F_-;\-* #,##0.0\ _F_-;_-* &quot;-&quot;??\ _F_-;_-@_-"/>
    <numFmt numFmtId="276" formatCode="&quot;\&quot;#,##0;[Red]\-&quot;\&quot;#,##0"/>
    <numFmt numFmtId="277" formatCode="0.00000"/>
    <numFmt numFmtId="278" formatCode="_ * #,##0_ ;_ * \-#,##0_ ;_ * &quot;-&quot;??_ ;_ @_ "/>
    <numFmt numFmtId="279" formatCode="_-&quot;£&quot;* #,##0.00_-;\-&quot;£&quot;* #,##0.00_-;_-&quot;£&quot;* &quot;-&quot;??_-;_-@_-"/>
    <numFmt numFmtId="280" formatCode="&quot;£&quot;#,##0;[Red]\-&quot;£&quot;#,##0"/>
    <numFmt numFmtId="281" formatCode="_(* #,##0.0_);_(* \(#,##0.0\);_(* &quot;-&quot;??_);_(@_)"/>
    <numFmt numFmtId="282" formatCode="&quot;\&quot;#,##0;&quot;\&quot;\-#,##0"/>
    <numFmt numFmtId="283" formatCode="0.00000000000E+00;\?"/>
    <numFmt numFmtId="284" formatCode="&quot;R$&quot;#,##0.00_);[Red]\(&quot;R$&quot;#,##0.00\)"/>
    <numFmt numFmtId="285" formatCode="&quot;₩&quot;###,0&quot;.&quot;00;[Red]&quot;₩&quot;&quot;₩&quot;&quot;₩&quot;&quot;₩&quot;&quot;₩&quot;&quot;₩&quot;&quot;₩&quot;&quot;₩&quot;&quot;₩&quot;&quot;₩&quot;&quot;₩&quot;&quot;₩&quot;&quot;₩&quot;&quot;₩&quot;\-###,0&quot;.&quot;00"/>
    <numFmt numFmtId="286" formatCode="_ &quot;₩&quot;* #,##0_ ;_ &quot;₩&quot;* &quot;₩&quot;&quot;₩&quot;&quot;₩&quot;&quot;₩&quot;&quot;₩&quot;&quot;₩&quot;&quot;₩&quot;&quot;₩&quot;&quot;₩&quot;&quot;₩&quot;&quot;₩&quot;&quot;₩&quot;&quot;₩&quot;\-#,##0_ ;_ &quot;₩&quot;* &quot;-&quot;_ ;_ @_ "/>
    <numFmt numFmtId="287" formatCode="_-* ###,0&quot;.&quot;00_-;\-* ###,0&quot;.&quot;00_-;_-* &quot;-&quot;??_-;_-@_-"/>
    <numFmt numFmtId="288" formatCode="&quot;       U$ &quot;#,##0"/>
    <numFmt numFmtId="289" formatCode="_-&quot;$&quot;* ###,0&quot;.&quot;00_-;\-&quot;$&quot;* ###,0&quot;.&quot;00_-;_-&quot;$&quot;* &quot;-&quot;??_-;_-@_-"/>
    <numFmt numFmtId="290" formatCode="#,##0\ &quot;F&quot;;[Red]\-#,##0\ &quot;F&quot;"/>
    <numFmt numFmtId="291" formatCode="###,0&quot;.&quot;00\ &quot;F&quot;;\-###,0&quot;.&quot;00\ &quot;F&quot;"/>
    <numFmt numFmtId="292" formatCode="_-* #,##0\ &quot;DM&quot;_-;\-* #,##0\ &quot;DM&quot;_-;_-* &quot;-&quot;\ &quot;DM&quot;_-;_-@_-"/>
    <numFmt numFmtId="293" formatCode="_-* #,##0.00\ &quot;DM&quot;_-;\-* #,##0.00\ &quot;DM&quot;_-;_-* &quot;-&quot;??\ &quot;DM&quot;_-;_-@_-"/>
    <numFmt numFmtId="294" formatCode="&quot;P&quot;#,##0.00_);\(&quot;P&quot;#,##0.00\)"/>
    <numFmt numFmtId="295" formatCode="_-* #,##0_-;&quot;\&quot;\!\-* #,##0_-;_-* &quot;-&quot;_-;_-@_-"/>
    <numFmt numFmtId="296" formatCode="_-&quot;\&quot;* #,##0_-;\-&quot;\&quot;* #,##0_-;_-&quot;\&quot;* &quot;-&quot;_-;_-@_-"/>
    <numFmt numFmtId="297" formatCode="_-&quot;\&quot;* #,##0.00_-;\-&quot;\&quot;* #,##0.00_-;_-&quot;\&quot;* &quot;-&quot;??_-;_-@_-"/>
    <numFmt numFmtId="298" formatCode="#,###&quot; &quot;;\(#,###\)"/>
    <numFmt numFmtId="299" formatCode="#,###&quot;  &quot;;\(#,###\)&quot; &quot;"/>
    <numFmt numFmtId="300" formatCode="_-* #,##0&quot;¥&quot;_-;\-* #,##0&quot;¥&quot;_-;_-* &quot;-&quot;&quot;¥&quot;_-;_-@_-"/>
    <numFmt numFmtId="301" formatCode="0.0000%"/>
    <numFmt numFmtId="302" formatCode="0.000%"/>
    <numFmt numFmtId="303" formatCode="0.0%"/>
    <numFmt numFmtId="304" formatCode="#,##0_ ;[Red]\-#,##0\ "/>
    <numFmt numFmtId="305" formatCode="#,##0&quot;m2&quot;"/>
    <numFmt numFmtId="306" formatCode="&quot;GL- &quot;##.0&quot; m&quot;"/>
    <numFmt numFmtId="307" formatCode="##.##%"/>
    <numFmt numFmtId="308" formatCode="_-* #,##0.0_-;\-* #,##0.0_-;_-* &quot;-&quot;_-;_-@_-"/>
    <numFmt numFmtId="309" formatCode="mm&quot;월&quot;\ dd&quot;일&quot;"/>
    <numFmt numFmtId="310" formatCode="0.0000000"/>
    <numFmt numFmtId="311" formatCode="_(* #,##0.000_);_(* \(#,##0.000\);_(* &quot;-&quot;??_);_(@_)"/>
    <numFmt numFmtId="312" formatCode="&quot;¥&quot;#,##0.00;[Red]&quot;¥&quot;&quot;¥&quot;&quot;¥&quot;&quot;¥&quot;&quot;¥&quot;&quot;¥&quot;\-#,##0.00"/>
    <numFmt numFmtId="313" formatCode="_ &quot;₩&quot;* #,##0.00_ ;_ &quot;₩&quot;* \-#,##0.00_ ;_ &quot;₩&quot;* &quot;-&quot;??_ ;_ @_ "/>
    <numFmt numFmtId="314" formatCode="_-&quot;￡&quot;* #,##0.00_-;\-&quot;￡&quot;* #,##0.00_-;_-&quot;￡&quot;* &quot;-&quot;??_-;_-@_-"/>
    <numFmt numFmtId="315" formatCode="#,##0.00000"/>
    <numFmt numFmtId="316" formatCode="[Red]&quot;@ &quot;#,##0_ ;[Red]&quot;@ &quot;\-#,##0\ "/>
    <numFmt numFmtId="317" formatCode="_-* #,##0\ _F_-;\-* #,##0\ _F_-;_-* &quot;- &quot;_F_-;_-@_-"/>
    <numFmt numFmtId="318" formatCode="_-* #,##0\ &quot;€&quot;_-;\-* #,##0\ &quot;€&quot;_-;_-* &quot;-&quot;\ &quot;€&quot;_-;_-@_-"/>
    <numFmt numFmtId="319" formatCode="_-&quot;€&quot;* #,##0_-;\-&quot;€&quot;* #,##0_-;_-&quot;€&quot;* &quot;-&quot;_-;_-@_-"/>
    <numFmt numFmtId="320" formatCode="0.0000"/>
    <numFmt numFmtId="321" formatCode="_-* #,##0.00\ _€_-;\-* #,##0.00\ _€_-;_-* &quot;-&quot;??\ _€_-;_-@_-"/>
    <numFmt numFmtId="322" formatCode="_(* ###,0&quot;.&quot;00_);_(* \(###,0&quot;.&quot;00\);_(* &quot;-&quot;??_);_(@_)"/>
    <numFmt numFmtId="323" formatCode="#,##0\ &quot;FB&quot;;\-#,##0\ &quot;FB&quot;"/>
    <numFmt numFmtId="324" formatCode="_-* #,##0\ _€_-;\-* #,##0\ _€_-;_-* &quot;-&quot;\ _€_-;_-@_-"/>
    <numFmt numFmtId="325" formatCode="_-&quot;$&quot;\ * #,##0_-;\-&quot;$&quot;\ * #,##0_-;_-&quot;$&quot;\ * &quot;-&quot;_-;_-@_-"/>
    <numFmt numFmtId="326" formatCode="#,##0.00\ &quot;$&quot;;\-#,##0.00\ &quot;$&quot;"/>
    <numFmt numFmtId="327" formatCode="&quot;$&quot;#,##0.00;[Red]\-&quot;$&quot;#,##0.00"/>
    <numFmt numFmtId="328" formatCode="&quot;$&quot;#,##0;[Red]\-&quot;$&quot;#,##0"/>
    <numFmt numFmtId="329" formatCode="#,##0.00\ &quot;$&quot;;[Red]\-#,##0.00\ &quot;$&quot;"/>
    <numFmt numFmtId="330" formatCode="0.00000000"/>
    <numFmt numFmtId="331" formatCode="0.0_ ;\-0.0\ "/>
    <numFmt numFmtId="332" formatCode="#,##0\ &quot;$&quot;;[Red]\-#,##0\ &quot;$&quot;"/>
    <numFmt numFmtId="333" formatCode="0.000000000"/>
    <numFmt numFmtId="334" formatCode="_ \\* #,##0_ ;_ \\* \-#,##0_ ;_ \\* \-_ ;_ @_ "/>
    <numFmt numFmtId="335" formatCode="#,##0_ ;[Red]&quot;△&quot;#,##0\ "/>
    <numFmt numFmtId="336" formatCode="#,##0;&quot;-&quot;#,##0"/>
    <numFmt numFmtId="337" formatCode="#,##0.00;[Red]#,##0.00;&quot; &quot;"/>
    <numFmt numFmtId="338" formatCode="#,##0.0;[Red]#,##0.0;&quot; &quot;"/>
    <numFmt numFmtId="339" formatCode="_ &quot;¥&quot;* #,##0_ ;_ &quot;¥&quot;* \-#,##0_ ;_ &quot;¥&quot;* &quot;-&quot;_ ;_ @_ "/>
    <numFmt numFmtId="340" formatCode="_ &quot;\&quot;* #,##0_ ;_ &quot;\&quot;* \-#,##0_ ;_ &quot;\&quot;* &quot;-&quot;_ ;_ @_ "/>
    <numFmt numFmtId="341" formatCode="#,##0&quot; 원&quot;"/>
    <numFmt numFmtId="342" formatCode="#,##0.0000"/>
    <numFmt numFmtId="343" formatCode="0.0%;[Red]\(0.0%\)"/>
    <numFmt numFmtId="344" formatCode="&quot;직&quot;&quot;원&quot;\ ##\ &quot;인&quot;"/>
    <numFmt numFmtId="345" formatCode="0.0_)"/>
    <numFmt numFmtId="346" formatCode="0.0000_)"/>
    <numFmt numFmtId="347" formatCode="General_)"/>
    <numFmt numFmtId="348" formatCode="_ * #,##0.00_)&quot;₫&quot;_ ;_ * \(#,##0.00\)&quot;₫&quot;_ ;_ * &quot;-&quot;??_)&quot;₫&quot;_ ;_ @_ "/>
    <numFmt numFmtId="349" formatCode="_(&quot;HK$&quot;* #,##0_);_(&quot;HK$&quot;* \(#,##0\);_(&quot;HK$&quot;* &quot;-&quot;_);_(@_)"/>
    <numFmt numFmtId="350" formatCode="&quot;  &quot;\ #,##0_);\(&quot;  &quot;\ #,##0\)"/>
    <numFmt numFmtId="351" formatCode="&quot;  &quot;\ #,##0_);[Red]\(&quot;  &quot;\ #,##0\)"/>
    <numFmt numFmtId="352" formatCode="00##"/>
    <numFmt numFmtId="353" formatCode="\t0.00%"/>
    <numFmt numFmtId="354" formatCode="#,##0,&quot;.&quot;000"/>
    <numFmt numFmtId="355" formatCode="\£#,##0;[Red]&quot;-£&quot;#,##0"/>
    <numFmt numFmtId="356" formatCode="_(&quot;€&quot;* #,##0.00_);_(&quot;€&quot;* \(#,##0.00\);_(&quot;€&quot;* &quot;-&quot;??_);_(@_)"/>
    <numFmt numFmtId="357" formatCode="#,##0.00&quot; F&quot;;[Red]\-#,##0.00&quot; F&quot;"/>
    <numFmt numFmtId="358" formatCode="_-* #,##0.00\ _F_-;\-* #,##0.00\ _F_-;_-* \-??\ _F_-;_-@_-"/>
    <numFmt numFmtId="359" formatCode="yy&quot;/&quot;m&quot;/&quot;d"/>
    <numFmt numFmtId="360" formatCode="_(* #,##0_);_(* \(#,##0\);_(* \-_);_(@_)"/>
    <numFmt numFmtId="361" formatCode="#,##0."/>
    <numFmt numFmtId="362" formatCode="_(\$* #,##0.00_);_(\$* \(#,##0.00\);_(\$* \-??_);_(@_)"/>
    <numFmt numFmtId="363" formatCode="_-&quot;₩&quot;* #,##0_-;\-&quot;₩&quot;* #,##0_-;_-&quot;₩&quot;* &quot;-&quot;_-;_-@_-"/>
    <numFmt numFmtId="364" formatCode="_(\$* #,##0_);_(\$* \(#,##0\);_(\$* \-_);_(@_)"/>
    <numFmt numFmtId="365" formatCode="\$#."/>
    <numFmt numFmtId="366" formatCode="_ &quot;ﾄ.鮻&quot;* #,##0.00_ ;_ &quot;ﾄ.鮻&quot;* \-#,##0.00_ ;_ &quot;ﾄ.鮻&quot;* &quot;-&quot;??_ ;_ @_ "/>
    <numFmt numFmtId="367" formatCode="_ &quot;ﾄ.鮻&quot;* #,##0_ ;_ &quot;ﾄ.鮻&quot;* \-#,##0_ ;_ &quot;ﾄ.鮻&quot;* &quot;-&quot;_ ;_ @_ "/>
    <numFmt numFmtId="368" formatCode="_ &quot;\&quot;* #,##0.00_ ;_ &quot;\&quot;* &quot;\&quot;&quot;\&quot;&quot;\&quot;&quot;\&quot;&quot;\&quot;&quot;\&quot;\-#,##0.00_ ;_ &quot;\&quot;* &quot;-&quot;??_ ;_ @_ "/>
  </numFmts>
  <fonts count="37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.25"/>
      <name val="Microsoft Sans Serif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"/>
      <color indexed="16"/>
      <name val="Courier"/>
      <family val="3"/>
    </font>
    <font>
      <sz val="12"/>
      <name val=".VnTime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10"/>
      <name val="VNI-Times"/>
    </font>
    <font>
      <sz val="12"/>
      <name val="VNI-Times"/>
    </font>
    <font>
      <sz val="12"/>
      <name val="돋움체"/>
      <family val="3"/>
      <charset val="129"/>
    </font>
    <font>
      <sz val="11"/>
      <name val="VNI-Times"/>
      <family val="2"/>
    </font>
    <font>
      <sz val="9"/>
      <name val="ÀÞ¯Á"/>
      <family val="3"/>
    </font>
    <font>
      <sz val="10"/>
      <name val="Arial"/>
      <family val="2"/>
    </font>
    <font>
      <sz val="11"/>
      <name val="ＭＳ Ｐゴシック"/>
      <family val="2"/>
      <charset val="128"/>
    </font>
    <font>
      <sz val="12"/>
      <name val="VNtimes new roman"/>
      <family val="2"/>
    </font>
    <font>
      <sz val="12"/>
      <name val="???"/>
      <family val="2"/>
    </font>
    <font>
      <sz val="10"/>
      <name val=".VnArial"/>
      <family val="2"/>
    </font>
    <font>
      <sz val="10"/>
      <name val="Helv"/>
      <family val="2"/>
    </font>
    <font>
      <sz val="10"/>
      <name val="AngsanaUPC"/>
      <family val="1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??"/>
      <family val="1"/>
    </font>
    <font>
      <sz val="12"/>
      <name val=".VnArial"/>
      <family val="2"/>
    </font>
    <font>
      <sz val="12"/>
      <name val="???"/>
      <family val="1"/>
      <charset val="129"/>
    </font>
    <font>
      <sz val="14"/>
      <name val="?? ??"/>
      <family val="3"/>
      <charset val="128"/>
    </font>
    <font>
      <u/>
      <sz val="8.25"/>
      <color indexed="12"/>
      <name val="MS P????"/>
      <family val="3"/>
      <charset val="128"/>
    </font>
    <font>
      <sz val="14"/>
      <name val="AngsanaUPC"/>
      <family val="1"/>
    </font>
    <font>
      <u/>
      <sz val="8.25"/>
      <color indexed="36"/>
      <name val="MS P????"/>
      <family val="3"/>
      <charset val="128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2"/>
      <name val="????"/>
      <family val="1"/>
      <charset val="136"/>
    </font>
    <font>
      <sz val="12"/>
      <name val="????"/>
      <charset val="136"/>
    </font>
    <font>
      <sz val="12"/>
      <name val="Courier"/>
      <family val="3"/>
    </font>
    <font>
      <sz val="14"/>
      <name val="?l?r ??·"/>
      <family val="3"/>
      <charset val="128"/>
    </font>
    <font>
      <sz val="14"/>
      <name val="?l?r ???"/>
      <family val="3"/>
      <charset val="128"/>
    </font>
    <font>
      <sz val="14"/>
      <name val="?l?r ??c"/>
      <family val="3"/>
      <charset val="128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4"/>
      <name val="뼻뮝"/>
      <family val="3"/>
      <charset val="129"/>
    </font>
    <font>
      <sz val="11"/>
      <name val="?l?r ?o?S?V?b?N"/>
      <family val="1"/>
    </font>
    <font>
      <sz val="10"/>
      <name val="?l?r ??’c"/>
      <family val="3"/>
      <charset val="128"/>
    </font>
    <font>
      <sz val="12"/>
      <name val="COUR"/>
      <family val="3"/>
    </font>
    <font>
      <sz val="10"/>
      <name val="VNI-Times"/>
      <family val="2"/>
    </font>
    <font>
      <sz val="13"/>
      <name val=".VnTime"/>
      <family val="2"/>
    </font>
    <font>
      <sz val="10"/>
      <name val=".VnTime"/>
      <family val="2"/>
    </font>
    <font>
      <sz val="11"/>
      <name val="돋움"/>
      <family val="2"/>
      <charset val="129"/>
    </font>
    <font>
      <sz val="9"/>
      <name val="Arial"/>
      <family val="2"/>
    </font>
    <font>
      <sz val="11"/>
      <name val="‚l‚r ‚oƒSƒVƒbƒN"/>
      <family val="1"/>
    </font>
    <font>
      <sz val="11"/>
      <name val="lr oSVbN"/>
      <family val="3"/>
      <charset val="128"/>
    </font>
    <font>
      <sz val="1"/>
      <color indexed="8"/>
      <name val="Courier"/>
      <family val="3"/>
    </font>
    <font>
      <sz val="12"/>
      <name val="Tms Rmn"/>
      <family val="1"/>
    </font>
    <font>
      <sz val="10"/>
      <name val="??’c"/>
      <family val="3"/>
      <charset val="128"/>
    </font>
    <font>
      <sz val="10"/>
      <name val="–¾’©"/>
      <family val="1"/>
      <charset val="128"/>
    </font>
    <font>
      <sz val="14"/>
      <name val="‚l‚r –¾’©"/>
      <family val="3"/>
      <charset val="128"/>
    </font>
    <font>
      <sz val="12"/>
      <name val="Times New Roman"/>
      <family val="1"/>
    </font>
    <font>
      <u/>
      <sz val="9"/>
      <color indexed="36"/>
      <name val="‚l‚r ƒSƒVƒbƒN"/>
      <family val="3"/>
      <charset val="128"/>
    </font>
    <font>
      <u/>
      <sz val="9"/>
      <color indexed="36"/>
      <name val="‚l‚r ƒSƒVƒbƒN"/>
      <family val="3"/>
    </font>
    <font>
      <sz val="10"/>
      <name val="‚l‚r –¾’©"/>
      <family val="3"/>
      <charset val="128"/>
    </font>
    <font>
      <sz val="9"/>
      <name val="‚l‚r ƒSƒVƒbƒN"/>
      <family val="3"/>
    </font>
    <font>
      <u/>
      <sz val="9"/>
      <color indexed="36"/>
      <name val="lr SVbN"/>
      <family val="3"/>
    </font>
    <font>
      <sz val="10"/>
      <name val="Geneva"/>
      <family val="2"/>
    </font>
    <font>
      <sz val="11"/>
      <name val="lr oSVbN"/>
      <family val="3"/>
    </font>
    <font>
      <sz val="10"/>
      <name val="¾©"/>
      <family val="3"/>
      <charset val="128"/>
    </font>
    <font>
      <u/>
      <sz val="9"/>
      <color indexed="12"/>
      <name val="lr SVbN"/>
      <family val="3"/>
    </font>
    <font>
      <sz val="9"/>
      <name val="lr SVbN"/>
      <family val="3"/>
    </font>
    <font>
      <sz val="12"/>
      <name val="Osaka"/>
      <family val="3"/>
      <charset val="128"/>
    </font>
    <font>
      <sz val="14"/>
      <name val="VnTime"/>
      <family val="2"/>
    </font>
    <font>
      <b/>
      <sz val="9"/>
      <name val="ＭＳ Ｐゴシック"/>
      <family val="2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b/>
      <sz val="12"/>
      <name val=".VnTime"/>
      <family val="2"/>
    </font>
    <font>
      <sz val="10"/>
      <name val="VnTimes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1"/>
      <name val="µ¸¿ò"/>
      <family val="2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2"/>
      <charset val="129"/>
    </font>
    <font>
      <sz val="10"/>
      <name val="±¼¸²A¼"/>
      <family val="3"/>
      <charset val="129"/>
    </font>
    <font>
      <sz val="8"/>
      <name val="Times New Roman"/>
      <family val="1"/>
    </font>
    <font>
      <sz val="11"/>
      <name val="Arial"/>
      <family val="2"/>
    </font>
    <font>
      <sz val="10"/>
      <name val="μ¸¿oA¼"/>
      <family val="3"/>
      <charset val="129"/>
    </font>
    <font>
      <sz val="12"/>
      <name val="¹UAAA¼"/>
      <family val="2"/>
      <charset val="129"/>
    </font>
    <font>
      <sz val="12"/>
      <name val="¹ÙÅÁÃ¼"/>
      <family val="3"/>
      <charset val="129"/>
    </font>
    <font>
      <b/>
      <i/>
      <sz val="14"/>
      <name val="VNTime"/>
      <family val="2"/>
    </font>
    <font>
      <sz val="10"/>
      <name val="Times New Roman"/>
      <family val="1"/>
    </font>
    <font>
      <sz val="8"/>
      <name val="¹UAAA¼"/>
      <family val="1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sz val="10"/>
      <name val="VNI-Aptima"/>
      <family val="2"/>
    </font>
    <font>
      <sz val="11"/>
      <name val="Tms Rmn"/>
    </font>
    <font>
      <sz val="14"/>
      <name val="明朝"/>
      <family val="1"/>
      <charset val="128"/>
    </font>
    <font>
      <sz val="11"/>
      <name val="ＭＳ Ｐゴシック"/>
      <family val="3"/>
      <charset val="128"/>
    </font>
    <font>
      <sz val="8"/>
      <color indexed="8"/>
      <name val="Arial"/>
      <family val="2"/>
    </font>
    <font>
      <sz val="11"/>
      <color indexed="8"/>
      <name val="Arial"/>
      <family val="2"/>
      <charset val="163"/>
    </font>
    <font>
      <sz val="11"/>
      <name val="明朝"/>
      <family val="1"/>
      <charset val="128"/>
    </font>
    <font>
      <sz val="11"/>
      <color indexed="8"/>
      <name val="Arial"/>
      <family val="2"/>
    </font>
    <font>
      <sz val="10"/>
      <name val="BERNHARD"/>
    </font>
    <font>
      <sz val="10"/>
      <name val="Helv"/>
    </font>
    <font>
      <b/>
      <sz val="12"/>
      <name val="VNTime"/>
      <family val="2"/>
    </font>
    <font>
      <sz val="10"/>
      <name val="MS Serif"/>
      <family val="1"/>
    </font>
    <font>
      <sz val="10"/>
      <name val="Courier"/>
      <family val="3"/>
    </font>
    <font>
      <b/>
      <u/>
      <sz val="11"/>
      <name val="Times New Roman"/>
      <family val="1"/>
    </font>
    <font>
      <sz val="10"/>
      <name val="Arial Narrow"/>
      <family val="2"/>
    </font>
    <font>
      <sz val="12"/>
      <name val="Helv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ＭＳ Ｐゴシック"/>
      <family val="2"/>
      <charset val="128"/>
    </font>
    <font>
      <b/>
      <sz val="12"/>
      <name val="VNTimeH"/>
      <family val="2"/>
    </font>
    <font>
      <sz val="10"/>
      <name val="Century Gothic"/>
      <family val="2"/>
    </font>
    <font>
      <sz val="14"/>
      <name val=".VnTime"/>
      <family val="2"/>
    </font>
    <font>
      <sz val="10"/>
      <name val="Arial CE"/>
      <family val="2"/>
      <charset val="238"/>
    </font>
    <font>
      <sz val="10"/>
      <name val="Arial CE"/>
      <charset val="238"/>
    </font>
    <font>
      <i/>
      <sz val="10"/>
      <name val="Times New Roman"/>
      <family val="1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name val="VNI-Helve-Condense"/>
      <family val="2"/>
    </font>
    <font>
      <sz val="10"/>
      <name val="Courier New"/>
      <family val="3"/>
    </font>
    <font>
      <u/>
      <sz val="9"/>
      <color indexed="12"/>
      <name val="‚l‚r ƒSƒVƒbƒN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2"/>
      <name val="VNTime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0"/>
      <name val=".VnArial Narrow"/>
      <family val="2"/>
    </font>
    <font>
      <sz val="10"/>
      <name val="VNI-Helve"/>
    </font>
    <font>
      <sz val="14"/>
      <name val=".VnAvant"/>
      <family val="2"/>
    </font>
    <font>
      <b/>
      <sz val="11"/>
      <color indexed="56"/>
      <name val="VNI-Helve-Condense"/>
      <family val="2"/>
    </font>
    <font>
      <sz val="11"/>
      <name val="VNI-Helve-Condense"/>
      <family val="2"/>
    </font>
    <font>
      <b/>
      <sz val="14"/>
      <name val=".VnArialH"/>
      <family val="2"/>
    </font>
    <font>
      <b/>
      <sz val="14"/>
      <name val="Helv"/>
      <family val="2"/>
    </font>
    <font>
      <u/>
      <sz val="12"/>
      <color indexed="12"/>
      <name val=".VnTime"/>
      <family val="2"/>
    </font>
    <font>
      <sz val="11"/>
      <color indexed="52"/>
      <name val="Calibri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2"/>
      <name val="標準明朝"/>
      <family val="1"/>
      <charset val="128"/>
    </font>
    <font>
      <sz val="11"/>
      <color theme="1"/>
      <name val="Arial"/>
      <family val="2"/>
      <charset val="163"/>
    </font>
    <font>
      <sz val="9"/>
      <name val="Eras Medium ITC"/>
      <family val="2"/>
    </font>
    <font>
      <sz val="10"/>
      <name val="VnArial"/>
      <family val="2"/>
    </font>
    <font>
      <sz val="10"/>
      <name val="Arial"/>
      <family val="2"/>
      <charset val="163"/>
    </font>
    <font>
      <sz val="11"/>
      <name val="VNI-Aptima"/>
      <family val="2"/>
    </font>
    <font>
      <sz val="14"/>
      <name val=".VnTime"/>
      <family val="3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name val="VNswitzerlandCondLight"/>
      <family val="2"/>
    </font>
    <font>
      <b/>
      <sz val="10"/>
      <color indexed="8"/>
      <name val="Univers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0"/>
      <name val="VnBookman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u/>
      <sz val="10"/>
      <color indexed="18"/>
      <name val="Century Gothic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sz val="8"/>
      <name val="Univers (WN)"/>
      <family val="2"/>
    </font>
    <font>
      <b/>
      <sz val="8"/>
      <color indexed="8"/>
      <name val="Helv"/>
      <family val="2"/>
    </font>
    <font>
      <sz val="10"/>
      <name val="Symbol"/>
      <family val="1"/>
      <charset val="2"/>
    </font>
    <font>
      <sz val="13"/>
      <name val=".VnArial"/>
      <family val="2"/>
    </font>
    <font>
      <sz val="10"/>
      <name val="Arial"/>
      <family val="2"/>
      <charset val="204"/>
    </font>
    <font>
      <sz val="12"/>
      <name val="VnTime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sz val="24"/>
      <color indexed="13"/>
      <name val="Helv"/>
      <family val="2"/>
    </font>
    <font>
      <sz val="10"/>
      <color indexed="13"/>
      <name val="Arial Narrow"/>
      <family val="2"/>
    </font>
    <font>
      <b/>
      <i/>
      <sz val="12"/>
      <name val="Times New Roman"/>
      <family val="1"/>
    </font>
    <font>
      <sz val="8"/>
      <name val="VNI-Helve"/>
      <family val="2"/>
    </font>
    <font>
      <b/>
      <sz val="10"/>
      <name val=".VNArialh"/>
      <family val="2"/>
    </font>
    <font>
      <b/>
      <sz val="10"/>
      <name val="Arial Narrow"/>
      <family val="2"/>
    </font>
    <font>
      <sz val="10"/>
      <name val="ＭＳ Ｐゴシック"/>
      <family val="2"/>
      <charset val="128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  <family val="2"/>
    </font>
    <font>
      <sz val="8"/>
      <name val="VN Helvetica"/>
    </font>
    <font>
      <sz val="14"/>
      <name val=".VnArial"/>
      <family val="2"/>
    </font>
    <font>
      <sz val="16"/>
      <name val="AngsanaUPC"/>
      <family val="1"/>
    </font>
    <font>
      <sz val="14"/>
      <name val="lr –พ’ฉ"/>
      <family val="3"/>
      <charset val="128"/>
    </font>
    <font>
      <sz val="12"/>
      <name val="นูลมรผ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QBJ-명조10pt"/>
      <family val="3"/>
      <charset val="129"/>
    </font>
    <font>
      <sz val="12"/>
      <color indexed="8"/>
      <name val="바탕체"/>
      <family val="1"/>
      <charset val="129"/>
    </font>
    <font>
      <sz val="10"/>
      <name val="돋움체"/>
      <family val="3"/>
      <charset val="129"/>
    </font>
    <font>
      <sz val="12"/>
      <name val="宋体"/>
      <charset val="128"/>
    </font>
    <font>
      <sz val="14"/>
      <name val="ＭＳ 明朝"/>
      <family val="3"/>
      <charset val="128"/>
    </font>
    <font>
      <sz val="14"/>
      <color indexed="12"/>
      <name val="Times New Roman"/>
      <family val="1"/>
    </font>
    <font>
      <sz val="10"/>
      <name val="ＭＳ ゴシック"/>
      <family val="3"/>
      <charset val="128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  <scheme val="major"/>
    </font>
    <font>
      <sz val="9"/>
      <name val="Times New Roman"/>
      <family val="1"/>
    </font>
    <font>
      <sz val="11"/>
      <name val="MS PGothic"/>
      <family val="3"/>
    </font>
    <font>
      <b/>
      <sz val="10"/>
      <name val="SVNtimes new roman"/>
      <family val="2"/>
    </font>
    <font>
      <sz val="9"/>
      <name val="ﾀﾞｯﾁ"/>
      <family val="3"/>
      <charset val="128"/>
    </font>
    <font>
      <sz val="12"/>
      <name val="바탕체"/>
      <family val="3"/>
      <charset val="129"/>
    </font>
    <font>
      <u/>
      <sz val="10"/>
      <color indexed="14"/>
      <name val="MS Sans Serif"/>
      <family val="2"/>
    </font>
    <font>
      <sz val="12"/>
      <name val="¹????¼"/>
      <family val="3"/>
      <charset val="129"/>
    </font>
    <font>
      <sz val="12"/>
      <name val="???"/>
    </font>
    <font>
      <sz val="12"/>
      <name val="??UAAA"/>
      <family val="1"/>
    </font>
    <font>
      <sz val="8"/>
      <color indexed="8"/>
      <name val="돋움"/>
      <family val="3"/>
      <charset val="129"/>
    </font>
    <font>
      <sz val="11"/>
      <name val="ＭＳ明朝"/>
      <family val="3"/>
      <charset val="128"/>
    </font>
    <font>
      <b/>
      <sz val="10"/>
      <color indexed="10"/>
      <name val="MS PGothic"/>
      <family val="3"/>
    </font>
    <font>
      <sz val="12"/>
      <name val="VNI-Palatin"/>
    </font>
    <font>
      <sz val="10"/>
      <name val="Helv"/>
      <charset val="204"/>
    </font>
    <font>
      <sz val="10"/>
      <name val="굴림체"/>
      <family val="3"/>
      <charset val="129"/>
    </font>
    <font>
      <sz val="10"/>
      <name val="Times"/>
      <family val="1"/>
    </font>
    <font>
      <sz val="12"/>
      <name val="©öUAAA"/>
      <family val="1"/>
    </font>
    <font>
      <b/>
      <sz val="13"/>
      <name val=".VnArial NarrowH"/>
      <family val="2"/>
    </font>
    <font>
      <sz val="11"/>
      <name val="ＭＳ Ｐ明朝"/>
      <family val="1"/>
      <charset val="128"/>
    </font>
    <font>
      <sz val="12"/>
      <name val="宋体"/>
      <charset val="134"/>
    </font>
    <font>
      <sz val="14"/>
      <name val="VnTime"/>
      <family val="2"/>
    </font>
    <font>
      <sz val="14"/>
      <name val="VnTime"/>
      <family val="2"/>
    </font>
    <font>
      <sz val="11"/>
      <name val="바탕체"/>
      <family val="1"/>
      <charset val="129"/>
    </font>
    <font>
      <sz val="9"/>
      <name val="돋움체"/>
      <family val="3"/>
      <charset val="129"/>
    </font>
    <font>
      <sz val="12"/>
      <name val="돋움"/>
      <family val="3"/>
      <charset val="129"/>
    </font>
    <font>
      <b/>
      <sz val="10"/>
      <name val=".VnTimeH"/>
      <family val="2"/>
    </font>
    <font>
      <sz val="11"/>
      <name val="굴림체"/>
      <family val="3"/>
      <charset val="129"/>
    </font>
    <font>
      <sz val="10"/>
      <color indexed="8"/>
      <name val="VNI-Helve"/>
      <family val="2"/>
      <charset val="163"/>
    </font>
    <font>
      <sz val="11"/>
      <color indexed="8"/>
      <name val="宋体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charset val="134"/>
    </font>
    <font>
      <sz val="12"/>
      <color indexed="9"/>
      <name val="新細明體"/>
      <family val="1"/>
      <charset val="136"/>
    </font>
    <font>
      <sz val="12"/>
      <color indexed="8"/>
      <name val="宋体"/>
      <charset val="134"/>
    </font>
    <font>
      <sz val="12"/>
      <color indexed="9"/>
      <name val="宋体"/>
      <charset val="134"/>
    </font>
    <font>
      <b/>
      <sz val="9"/>
      <name val=".VnArialH"/>
      <family val="2"/>
    </font>
    <font>
      <sz val="11"/>
      <color indexed="10"/>
      <name val="Arial"/>
      <family val="2"/>
    </font>
    <font>
      <sz val="8.5"/>
      <name val="Dutoan TCVN1993"/>
      <family val="2"/>
    </font>
    <font>
      <sz val="11"/>
      <name val="????"/>
      <family val="3"/>
    </font>
    <font>
      <sz val="11"/>
      <name val="¥ì¢¬"/>
      <family val="3"/>
    </font>
    <font>
      <sz val="11"/>
      <name val="µ¸¿ò"/>
      <charset val="129"/>
    </font>
    <font>
      <sz val="10"/>
      <color theme="1"/>
      <name val="VNI-Helve"/>
      <family val="2"/>
      <charset val="163"/>
    </font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3"/>
      <charset val="128"/>
    </font>
    <font>
      <b/>
      <sz val="10"/>
      <name val="VNI-Helve-Condense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</font>
    <font>
      <b/>
      <sz val="9"/>
      <name val=".VnArial"/>
      <family val="2"/>
    </font>
    <font>
      <b/>
      <sz val="1"/>
      <color indexed="8"/>
      <name val="Courier New"/>
      <family val="3"/>
    </font>
    <font>
      <u/>
      <sz val="10"/>
      <color indexed="12"/>
      <name val=".VnTime"/>
      <family val="2"/>
    </font>
    <font>
      <u/>
      <sz val="12"/>
      <color indexed="12"/>
      <name val="Arial"/>
      <family val="2"/>
    </font>
    <font>
      <sz val="9"/>
      <name val="VNI-Helve-Condense"/>
    </font>
    <font>
      <sz val="10"/>
      <name val="굴림체"/>
      <family val="3"/>
    </font>
    <font>
      <sz val="11"/>
      <color theme="1"/>
      <name val="Arial"/>
      <family val="3"/>
      <charset val="128"/>
    </font>
    <font>
      <sz val="11"/>
      <name val=".Vn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1"/>
      <name val="VNI-Times"/>
    </font>
    <font>
      <b/>
      <sz val="16"/>
      <name val=".VnBlackH"/>
      <family val="2"/>
    </font>
    <font>
      <sz val="9"/>
      <name val=".VnArialH"/>
      <family val="2"/>
    </font>
    <font>
      <b/>
      <sz val="12"/>
      <name val=".VnSouthernH"/>
      <family val="2"/>
    </font>
    <font>
      <b/>
      <i/>
      <sz val="12"/>
      <name val=".VnTime"/>
      <family val="2"/>
    </font>
    <font>
      <sz val="11"/>
      <color indexed="15"/>
      <name val="돋움"/>
      <family val="3"/>
      <charset val="129"/>
    </font>
    <font>
      <sz val="1"/>
      <color indexed="8"/>
      <name val="Courier New"/>
      <family val="3"/>
    </font>
    <font>
      <sz val="11"/>
      <color indexed="8"/>
      <name val="돋움"/>
      <family val="3"/>
      <charset val="129"/>
    </font>
    <font>
      <u/>
      <sz val="7.5"/>
      <color indexed="36"/>
      <name val="Arial"/>
      <family val="2"/>
    </font>
    <font>
      <u/>
      <sz val="11"/>
      <color indexed="20"/>
      <name val="돋움"/>
      <family val="3"/>
      <charset val="129"/>
    </font>
    <font>
      <sz val="11"/>
      <name val="돋움"/>
      <family val="2"/>
    </font>
    <font>
      <sz val="11"/>
      <color indexed="9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11"/>
      <name val="賴於"/>
      <family val="1"/>
      <charset val="128"/>
    </font>
    <font>
      <sz val="11"/>
      <color indexed="8"/>
      <name val="Arial"/>
      <family val="3"/>
      <charset val="129"/>
    </font>
    <font>
      <sz val="11"/>
      <color theme="1"/>
      <name val="Arial"/>
      <family val="3"/>
      <charset val="129"/>
    </font>
    <font>
      <sz val="13"/>
      <color indexed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vertAlign val="superscript"/>
      <sz val="13"/>
      <name val="Times New Roman"/>
      <family val="1"/>
    </font>
    <font>
      <b/>
      <sz val="13"/>
      <color indexed="10"/>
      <name val="Times New Roman"/>
      <family val="1"/>
    </font>
    <font>
      <sz val="13"/>
      <color rgb="FFFF0000"/>
      <name val="Times New Roman"/>
      <family val="1"/>
    </font>
    <font>
      <i/>
      <sz val="13.5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2"/>
      <color rgb="FFFF0000"/>
      <name val="Times New Roman"/>
      <family val="1"/>
      <scheme val="major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  <scheme val="major"/>
    </font>
    <font>
      <sz val="11"/>
      <color rgb="FFFF0000"/>
      <name val="Times New Roman"/>
      <family val="1"/>
      <scheme val="major"/>
    </font>
    <font>
      <i/>
      <sz val="13"/>
      <name val="Times New Roman"/>
      <family val="1"/>
    </font>
    <font>
      <b/>
      <sz val="13"/>
      <color rgb="FF00B0F0"/>
      <name val="Times New Roman"/>
      <family val="1"/>
    </font>
    <font>
      <b/>
      <i/>
      <sz val="13"/>
      <name val="Times New Roman"/>
      <family val="1"/>
    </font>
    <font>
      <b/>
      <sz val="11"/>
      <color rgb="FFFFFF00"/>
      <name val="Times New Roman"/>
      <family val="1"/>
    </font>
    <font>
      <i/>
      <sz val="12"/>
      <color theme="3" tint="0.39997558519241921"/>
      <name val="Times New Roman"/>
      <family val="1"/>
    </font>
    <font>
      <sz val="12"/>
      <color theme="3" tint="0.39997558519241921"/>
      <name val="Times New Roman"/>
      <family val="1"/>
    </font>
    <font>
      <sz val="13"/>
      <color theme="1"/>
      <name val="Times New Roman"/>
      <family val="1"/>
    </font>
    <font>
      <sz val="8"/>
      <name val="Arial"/>
      <family val="2"/>
      <scheme val="minor"/>
    </font>
    <font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</fonts>
  <fills count="8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lightGray">
        <fgColor indexed="1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gray0625"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46"/>
        <bgColor indexed="46"/>
      </patternFill>
    </fill>
    <fill>
      <patternFill patternType="solid">
        <fgColor indexed="36"/>
        <bgColor indexed="36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1854">
    <xf numFmtId="0" fontId="0" fillId="0" borderId="0"/>
    <xf numFmtId="0" fontId="2" fillId="0" borderId="0">
      <protection locked="0"/>
    </xf>
    <xf numFmtId="0" fontId="1" fillId="0" borderId="0"/>
    <xf numFmtId="40" fontId="12" fillId="0" borderId="0" applyFont="0" applyFill="0" applyBorder="0" applyAlignment="0" applyProtection="0">
      <alignment vertical="center"/>
    </xf>
    <xf numFmtId="174" fontId="13" fillId="0" borderId="0" applyFont="0" applyFill="0" applyBorder="0" applyAlignment="0" applyProtection="0"/>
    <xf numFmtId="176" fontId="14" fillId="0" borderId="0">
      <protection locked="0"/>
    </xf>
    <xf numFmtId="0" fontId="15" fillId="0" borderId="0" applyNumberFormat="0" applyFill="0" applyBorder="0" applyAlignment="0" applyProtection="0"/>
    <xf numFmtId="0" fontId="14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7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3" fontId="20" fillId="0" borderId="4"/>
    <xf numFmtId="0" fontId="21" fillId="0" borderId="0"/>
    <xf numFmtId="38" fontId="22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5" fillId="0" borderId="18" applyFont="0" applyBorder="0"/>
    <xf numFmtId="0" fontId="26" fillId="0" borderId="0"/>
    <xf numFmtId="168" fontId="2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Font="0" applyFill="0" applyBorder="0" applyAlignment="0" applyProtection="0"/>
    <xf numFmtId="186" fontId="23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187" fontId="32" fillId="0" borderId="1">
      <alignment horizont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3" fillId="0" borderId="0" applyFont="0" applyFill="0" applyBorder="0" applyAlignment="0" applyProtection="0"/>
    <xf numFmtId="188" fontId="34" fillId="0" borderId="0">
      <protection locked="0"/>
    </xf>
    <xf numFmtId="0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19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189" fontId="15" fillId="0" borderId="0" applyFont="0" applyFill="0" applyBorder="0" applyAlignment="0" applyProtection="0"/>
    <xf numFmtId="169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45" fillId="0" borderId="0"/>
    <xf numFmtId="0" fontId="46" fillId="0" borderId="0"/>
    <xf numFmtId="0" fontId="47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/>
    <xf numFmtId="0" fontId="2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8" fillId="0" borderId="0"/>
    <xf numFmtId="0" fontId="49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40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52" fillId="0" borderId="0"/>
    <xf numFmtId="0" fontId="51" fillId="0" borderId="0"/>
    <xf numFmtId="0" fontId="23" fillId="0" borderId="0" applyNumberFormat="0" applyFill="0" applyBorder="0" applyAlignment="0" applyProtection="0"/>
    <xf numFmtId="0" fontId="53" fillId="7" borderId="0"/>
    <xf numFmtId="169" fontId="15" fillId="0" borderId="0" applyFont="0" applyFill="0" applyBorder="0" applyAlignment="0" applyProtection="0"/>
    <xf numFmtId="0" fontId="23" fillId="0" borderId="0"/>
    <xf numFmtId="0" fontId="17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179" fontId="15" fillId="0" borderId="0" applyFont="0" applyFill="0" applyBorder="0" applyAlignment="0" applyProtection="0"/>
    <xf numFmtId="0" fontId="28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0" fontId="54" fillId="0" borderId="0" applyFont="0" applyFill="0" applyBorder="0" applyAlignment="0" applyProtection="0"/>
    <xf numFmtId="0" fontId="28" fillId="0" borderId="0"/>
    <xf numFmtId="19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54" fillId="0" borderId="0" applyFont="0" applyFill="0" applyBorder="0" applyAlignment="0" applyProtection="0"/>
    <xf numFmtId="192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56" fillId="0" borderId="0" applyNumberFormat="0" applyFill="0" applyBorder="0" applyAlignment="0" applyProtection="0"/>
    <xf numFmtId="0" fontId="28" fillId="0" borderId="0"/>
    <xf numFmtId="0" fontId="28" fillId="0" borderId="0"/>
    <xf numFmtId="0" fontId="56" fillId="0" borderId="0" applyNumberFormat="0" applyFill="0" applyBorder="0" applyAlignment="0" applyProtection="0"/>
    <xf numFmtId="0" fontId="28" fillId="0" borderId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93" fontId="18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9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9" fontId="13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54" fillId="0" borderId="0" applyFont="0" applyFill="0" applyBorder="0" applyAlignment="0" applyProtection="0"/>
    <xf numFmtId="192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182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9" fontId="54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18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54" fillId="0" borderId="0" applyFont="0" applyFill="0" applyBorder="0" applyAlignment="0" applyProtection="0"/>
    <xf numFmtId="192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182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16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18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9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9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28" fillId="0" borderId="0"/>
    <xf numFmtId="190" fontId="54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8" fillId="0" borderId="0"/>
    <xf numFmtId="182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0" fontId="28" fillId="0" borderId="0"/>
    <xf numFmtId="0" fontId="28" fillId="0" borderId="0"/>
    <xf numFmtId="183" fontId="5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193" fontId="54" fillId="0" borderId="0" applyFont="0" applyFill="0" applyBorder="0" applyAlignment="0" applyProtection="0"/>
    <xf numFmtId="193" fontId="54" fillId="0" borderId="0" applyFont="0" applyFill="0" applyBorder="0" applyAlignment="0" applyProtection="0"/>
    <xf numFmtId="193" fontId="54" fillId="0" borderId="0" applyFont="0" applyFill="0" applyBorder="0" applyAlignment="0" applyProtection="0"/>
    <xf numFmtId="0" fontId="28" fillId="0" borderId="0"/>
    <xf numFmtId="16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18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4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197" fontId="54" fillId="0" borderId="0" applyFont="0" applyFill="0" applyBorder="0" applyAlignment="0" applyProtection="0"/>
    <xf numFmtId="199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5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93" fontId="5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168" fontId="5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204" fontId="26" fillId="0" borderId="0" applyFont="0" applyFill="0" applyBorder="0" applyAlignment="0" applyProtection="0"/>
    <xf numFmtId="205" fontId="33" fillId="0" borderId="0" applyFont="0" applyFill="0" applyBorder="0" applyAlignment="0" applyProtection="0"/>
    <xf numFmtId="165" fontId="44" fillId="0" borderId="0" applyFont="0" applyFill="0" applyBorder="0" applyAlignment="0" applyProtection="0"/>
    <xf numFmtId="175" fontId="58" fillId="0" borderId="0" applyFont="0" applyFill="0" applyBorder="0" applyAlignment="0" applyProtection="0"/>
    <xf numFmtId="174" fontId="58" fillId="0" borderId="0" applyFont="0" applyFill="0" applyBorder="0" applyAlignment="0" applyProtection="0"/>
    <xf numFmtId="165" fontId="44" fillId="0" borderId="0" applyFont="0" applyFill="0" applyBorder="0" applyAlignment="0" applyProtection="0"/>
    <xf numFmtId="175" fontId="58" fillId="0" borderId="0" applyFont="0" applyFill="0" applyBorder="0" applyAlignment="0" applyProtection="0"/>
    <xf numFmtId="206" fontId="51" fillId="0" borderId="0" applyFont="0" applyFill="0" applyBorder="0" applyAlignment="0" applyProtection="0"/>
    <xf numFmtId="206" fontId="59" fillId="0" borderId="0" applyFont="0" applyFill="0" applyBorder="0" applyAlignment="0" applyProtection="0"/>
    <xf numFmtId="207" fontId="51" fillId="0" borderId="0" applyFont="0" applyFill="0" applyBorder="0" applyAlignment="0" applyProtection="0"/>
    <xf numFmtId="207" fontId="59" fillId="0" borderId="0" applyFont="0" applyFill="0" applyBorder="0" applyAlignment="0" applyProtection="0"/>
    <xf numFmtId="206" fontId="60" fillId="0" borderId="0" applyFont="0" applyFill="0" applyBorder="0" applyAlignment="0" applyProtection="0"/>
    <xf numFmtId="207" fontId="60" fillId="0" borderId="0" applyFon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187" fontId="62" fillId="0" borderId="20" applyFont="0" applyFill="0" applyBorder="0" applyAlignment="0" applyProtection="0"/>
    <xf numFmtId="0" fontId="63" fillId="0" borderId="1">
      <alignment horizontal="center"/>
    </xf>
    <xf numFmtId="0" fontId="64" fillId="0" borderId="1">
      <alignment horizontal="center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5" fillId="0" borderId="0"/>
    <xf numFmtId="0" fontId="66" fillId="0" borderId="0"/>
    <xf numFmtId="176" fontId="14" fillId="0" borderId="0">
      <protection locked="0"/>
    </xf>
    <xf numFmtId="176" fontId="14" fillId="0" borderId="0">
      <protection locked="0"/>
    </xf>
    <xf numFmtId="208" fontId="56" fillId="0" borderId="0" applyFont="0" applyFill="0" applyBorder="0" applyAlignment="0" applyProtection="0"/>
    <xf numFmtId="209" fontId="30" fillId="0" borderId="0" applyFon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176" fontId="61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14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1" fontId="23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/>
    <xf numFmtId="0" fontId="70" fillId="0" borderId="21" applyFont="0" applyFill="0" applyBorder="0" applyAlignment="0" applyProtection="0">
      <alignment horizontal="left" vertical="center"/>
    </xf>
    <xf numFmtId="0" fontId="59" fillId="0" borderId="0"/>
    <xf numFmtId="0" fontId="61" fillId="0" borderId="0">
      <protection locked="0"/>
    </xf>
    <xf numFmtId="0" fontId="61" fillId="0" borderId="0"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56" fillId="0" borderId="0"/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210" fontId="72" fillId="0" borderId="0" applyFont="0" applyFill="0" applyBorder="0" applyAlignment="0" applyProtection="0"/>
    <xf numFmtId="211" fontId="72" fillId="0" borderId="0" applyFont="0" applyFill="0" applyBorder="0" applyAlignment="0" applyProtection="0"/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206" fontId="60" fillId="0" borderId="0" applyFont="0" applyFill="0" applyBorder="0" applyAlignment="0" applyProtection="0"/>
    <xf numFmtId="212" fontId="73" fillId="0" borderId="0" applyFont="0" applyFill="0" applyBorder="0" applyAlignment="0" applyProtection="0"/>
    <xf numFmtId="207" fontId="60" fillId="0" borderId="0" applyFont="0" applyFill="0" applyBorder="0" applyAlignment="0" applyProtection="0"/>
    <xf numFmtId="186" fontId="73" fillId="0" borderId="0" applyFont="0" applyFill="0" applyBorder="0" applyAlignment="0" applyProtection="0"/>
    <xf numFmtId="187" fontId="74" fillId="0" borderId="1">
      <alignment horizontal="center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21" applyFont="0" applyFill="0" applyBorder="0" applyAlignment="0" applyProtection="0">
      <alignment horizontal="left" vertical="center"/>
    </xf>
    <xf numFmtId="213" fontId="77" fillId="0" borderId="0" applyFont="0" applyFill="0" applyBorder="0" applyAlignment="0" applyProtection="0">
      <alignment horizontal="center"/>
    </xf>
    <xf numFmtId="1" fontId="77" fillId="0" borderId="0" applyFont="0" applyFill="0" applyBorder="0" applyAlignment="0" applyProtection="0"/>
    <xf numFmtId="1" fontId="78" fillId="0" borderId="4" applyBorder="0" applyAlignment="0">
      <alignment horizontal="center"/>
    </xf>
    <xf numFmtId="0" fontId="33" fillId="0" borderId="0"/>
    <xf numFmtId="3" fontId="20" fillId="0" borderId="4"/>
    <xf numFmtId="3" fontId="20" fillId="0" borderId="4"/>
    <xf numFmtId="214" fontId="79" fillId="0" borderId="22" applyFont="0" applyFill="0" applyBorder="0" applyAlignment="0" applyProtection="0">
      <alignment horizontal="center" vertical="center"/>
    </xf>
    <xf numFmtId="1" fontId="78" fillId="0" borderId="4" applyBorder="0" applyAlignment="0">
      <alignment horizontal="center"/>
    </xf>
    <xf numFmtId="1" fontId="78" fillId="0" borderId="4" applyBorder="0" applyAlignment="0">
      <alignment horizontal="center"/>
    </xf>
    <xf numFmtId="1" fontId="78" fillId="0" borderId="4" applyBorder="0" applyAlignment="0">
      <alignment horizontal="center"/>
    </xf>
    <xf numFmtId="1" fontId="78" fillId="0" borderId="4" applyBorder="0" applyAlignment="0">
      <alignment horizontal="center"/>
    </xf>
    <xf numFmtId="1" fontId="78" fillId="0" borderId="4" applyBorder="0" applyAlignment="0">
      <alignment horizontal="center"/>
    </xf>
    <xf numFmtId="0" fontId="80" fillId="8" borderId="0"/>
    <xf numFmtId="0" fontId="80" fillId="8" borderId="0"/>
    <xf numFmtId="0" fontId="80" fillId="8" borderId="0"/>
    <xf numFmtId="177" fontId="54" fillId="0" borderId="23" applyNumberFormat="0" applyFont="0" applyAlignment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177" fontId="54" fillId="0" borderId="23" applyNumberFormat="0" applyFont="0" applyAlignment="0"/>
    <xf numFmtId="0" fontId="80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177" fontId="54" fillId="0" borderId="23" applyNumberFormat="0" applyFont="0" applyAlignment="0"/>
    <xf numFmtId="0" fontId="81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177" fontId="54" fillId="0" borderId="23" applyNumberFormat="0" applyFont="0" applyAlignment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2" fillId="0" borderId="4" applyNumberFormat="0" applyFont="0" applyBorder="0">
      <alignment horizontal="left" indent="2"/>
    </xf>
    <xf numFmtId="0" fontId="80" fillId="8" borderId="0"/>
    <xf numFmtId="0" fontId="82" fillId="0" borderId="4" applyNumberFormat="0" applyFont="0" applyBorder="0">
      <alignment horizontal="left" indent="2"/>
    </xf>
    <xf numFmtId="9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5" fillId="0" borderId="4" applyNumberFormat="0" applyFont="0" applyAlignment="0">
      <alignment horizontal="center" vertical="center" wrapText="1"/>
    </xf>
    <xf numFmtId="0" fontId="86" fillId="0" borderId="0"/>
    <xf numFmtId="0" fontId="87" fillId="9" borderId="24" applyFont="0" applyFill="0" applyAlignment="0">
      <alignment vertical="center" wrapText="1"/>
    </xf>
    <xf numFmtId="9" fontId="88" fillId="0" borderId="0" applyBorder="0" applyAlignment="0" applyProtection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2" fillId="0" borderId="4" applyNumberFormat="0" applyFont="0" applyBorder="0" applyAlignment="0">
      <alignment horizontal="center"/>
    </xf>
    <xf numFmtId="0" fontId="89" fillId="8" borderId="0"/>
    <xf numFmtId="0" fontId="82" fillId="0" borderId="4" applyNumberFormat="0" applyFont="0" applyBorder="0" applyAlignment="0">
      <alignment horizontal="center"/>
    </xf>
    <xf numFmtId="0" fontId="15" fillId="0" borderId="0"/>
    <xf numFmtId="0" fontId="90" fillId="10" borderId="0" applyNumberFormat="0" applyBorder="0" applyAlignment="0" applyProtection="0"/>
    <xf numFmtId="0" fontId="90" fillId="11" borderId="0" applyNumberFormat="0" applyBorder="0" applyAlignment="0" applyProtection="0"/>
    <xf numFmtId="0" fontId="90" fillId="12" borderId="0" applyNumberFormat="0" applyBorder="0" applyAlignment="0" applyProtection="0"/>
    <xf numFmtId="0" fontId="90" fillId="13" borderId="0" applyNumberFormat="0" applyBorder="0" applyAlignment="0" applyProtection="0"/>
    <xf numFmtId="0" fontId="90" fillId="14" borderId="0" applyNumberFormat="0" applyBorder="0" applyAlignment="0" applyProtection="0"/>
    <xf numFmtId="0" fontId="90" fillId="15" borderId="0" applyNumberFormat="0" applyBorder="0" applyAlignment="0" applyProtection="0"/>
    <xf numFmtId="0" fontId="91" fillId="10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66" fillId="0" borderId="25">
      <alignment vertical="center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0" fillId="16" borderId="0" applyNumberFormat="0" applyBorder="0" applyAlignment="0" applyProtection="0"/>
    <xf numFmtId="0" fontId="90" fillId="16" borderId="0" applyNumberFormat="0" applyBorder="0" applyAlignment="0" applyProtection="0"/>
    <xf numFmtId="0" fontId="90" fillId="17" borderId="0" applyNumberFormat="0" applyBorder="0" applyAlignment="0" applyProtection="0"/>
    <xf numFmtId="0" fontId="90" fillId="18" borderId="0" applyNumberFormat="0" applyBorder="0" applyAlignment="0" applyProtection="0"/>
    <xf numFmtId="0" fontId="90" fillId="13" borderId="0" applyNumberFormat="0" applyBorder="0" applyAlignment="0" applyProtection="0"/>
    <xf numFmtId="0" fontId="90" fillId="16" borderId="0" applyNumberFormat="0" applyBorder="0" applyAlignment="0" applyProtection="0"/>
    <xf numFmtId="0" fontId="90" fillId="19" borderId="0" applyNumberFormat="0" applyBorder="0" applyAlignment="0" applyProtection="0"/>
    <xf numFmtId="0" fontId="91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185" fontId="94" fillId="0" borderId="17" applyNumberFormat="0" applyFont="0" applyBorder="0" applyAlignment="0">
      <alignment horizontal="center"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95" fillId="20" borderId="0" applyNumberFormat="0" applyBorder="0" applyAlignment="0" applyProtection="0"/>
    <xf numFmtId="0" fontId="95" fillId="17" borderId="0" applyNumberFormat="0" applyBorder="0" applyAlignment="0" applyProtection="0"/>
    <xf numFmtId="0" fontId="95" fillId="18" borderId="0" applyNumberFormat="0" applyBorder="0" applyAlignment="0" applyProtection="0"/>
    <xf numFmtId="0" fontId="95" fillId="21" borderId="0" applyNumberFormat="0" applyBorder="0" applyAlignment="0" applyProtection="0"/>
    <xf numFmtId="0" fontId="95" fillId="22" borderId="0" applyNumberFormat="0" applyBorder="0" applyAlignment="0" applyProtection="0"/>
    <xf numFmtId="0" fontId="95" fillId="23" borderId="0" applyNumberFormat="0" applyBorder="0" applyAlignment="0" applyProtection="0"/>
    <xf numFmtId="0" fontId="96" fillId="20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96" fillId="22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9" fontId="37" fillId="0" borderId="0"/>
    <xf numFmtId="0" fontId="97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95" fillId="24" borderId="0" applyNumberFormat="0" applyBorder="0" applyAlignment="0" applyProtection="0"/>
    <xf numFmtId="168" fontId="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215" fontId="5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216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99" fillId="0" borderId="0" applyFont="0" applyFill="0" applyBorder="0" applyAlignment="0" applyProtection="0"/>
    <xf numFmtId="217" fontId="1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218" fontId="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219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99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176" fontId="14" fillId="0" borderId="0">
      <protection locked="0"/>
    </xf>
    <xf numFmtId="0" fontId="76" fillId="0" borderId="26" applyFont="0" applyFill="0" applyBorder="0" applyAlignment="0" applyProtection="0">
      <alignment horizontal="center" vertical="center"/>
    </xf>
    <xf numFmtId="0" fontId="106" fillId="0" borderId="0">
      <alignment horizontal="center" wrapText="1"/>
      <protection locked="0"/>
    </xf>
    <xf numFmtId="0" fontId="107" fillId="0" borderId="0" applyFont="0"/>
    <xf numFmtId="169" fontId="23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221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178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178" fontId="11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195" fontId="104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222" fontId="57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223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195" fontId="99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195" fontId="11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176" fontId="14" fillId="0" borderId="0">
      <protection locked="0"/>
    </xf>
    <xf numFmtId="168" fontId="13" fillId="0" borderId="0" applyFont="0" applyFill="0" applyBorder="0" applyAlignment="0" applyProtection="0"/>
    <xf numFmtId="224" fontId="33" fillId="0" borderId="0"/>
    <xf numFmtId="0" fontId="111" fillId="0" borderId="0"/>
    <xf numFmtId="225" fontId="23" fillId="0" borderId="4">
      <alignment wrapText="1"/>
      <protection locked="0"/>
    </xf>
    <xf numFmtId="0" fontId="62" fillId="0" borderId="0" applyNumberFormat="0" applyFill="0" applyBorder="0" applyAlignment="0" applyProtection="0"/>
    <xf numFmtId="0" fontId="17" fillId="0" borderId="27" applyNumberFormat="0" applyFill="0" applyAlignment="0" applyProtection="0">
      <alignment horizontal="center"/>
    </xf>
    <xf numFmtId="0" fontId="109" fillId="0" borderId="0"/>
    <xf numFmtId="0" fontId="97" fillId="0" borderId="0"/>
    <xf numFmtId="0" fontId="112" fillId="0" borderId="0"/>
    <xf numFmtId="0" fontId="113" fillId="0" borderId="0"/>
    <xf numFmtId="0" fontId="102" fillId="0" borderId="0"/>
    <xf numFmtId="0" fontId="103" fillId="0" borderId="0"/>
    <xf numFmtId="0" fontId="99" fillId="0" borderId="0"/>
    <xf numFmtId="0" fontId="104" fillId="0" borderId="0"/>
    <xf numFmtId="0" fontId="99" fillId="0" borderId="0"/>
    <xf numFmtId="0" fontId="104" fillId="0" borderId="0"/>
    <xf numFmtId="0" fontId="101" fillId="0" borderId="0"/>
    <xf numFmtId="0" fontId="100" fillId="0" borderId="0"/>
    <xf numFmtId="0" fontId="99" fillId="0" borderId="0"/>
    <xf numFmtId="0" fontId="104" fillId="0" borderId="0"/>
    <xf numFmtId="0" fontId="114" fillId="0" borderId="0"/>
    <xf numFmtId="0" fontId="115" fillId="0" borderId="0"/>
    <xf numFmtId="0" fontId="99" fillId="0" borderId="0"/>
    <xf numFmtId="0" fontId="103" fillId="0" borderId="0"/>
    <xf numFmtId="0" fontId="99" fillId="0" borderId="0"/>
    <xf numFmtId="0" fontId="99" fillId="0" borderId="0"/>
    <xf numFmtId="0" fontId="104" fillId="0" borderId="0"/>
    <xf numFmtId="0" fontId="105" fillId="0" borderId="0"/>
    <xf numFmtId="0" fontId="116" fillId="0" borderId="0"/>
    <xf numFmtId="0" fontId="99" fillId="0" borderId="0" applyBorder="0"/>
    <xf numFmtId="0" fontId="104" fillId="0" borderId="0" applyBorder="0"/>
    <xf numFmtId="0" fontId="101" fillId="0" borderId="0"/>
    <xf numFmtId="0" fontId="100" fillId="0" borderId="0"/>
    <xf numFmtId="0" fontId="99" fillId="0" borderId="0"/>
    <xf numFmtId="0" fontId="104" fillId="0" borderId="0"/>
    <xf numFmtId="0" fontId="99" fillId="0" borderId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8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29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30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0" fontId="117" fillId="25" borderId="28" applyNumberFormat="0" applyAlignment="0" applyProtection="0"/>
    <xf numFmtId="0" fontId="118" fillId="0" borderId="0"/>
    <xf numFmtId="232" fontId="5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3" fillId="0" borderId="0"/>
    <xf numFmtId="1" fontId="119" fillId="0" borderId="12" applyBorder="0"/>
    <xf numFmtId="233" fontId="120" fillId="0" borderId="0"/>
    <xf numFmtId="233" fontId="120" fillId="0" borderId="0"/>
    <xf numFmtId="233" fontId="120" fillId="0" borderId="0"/>
    <xf numFmtId="233" fontId="120" fillId="0" borderId="0"/>
    <xf numFmtId="233" fontId="120" fillId="0" borderId="0"/>
    <xf numFmtId="233" fontId="120" fillId="0" borderId="0"/>
    <xf numFmtId="233" fontId="120" fillId="0" borderId="0"/>
    <xf numFmtId="233" fontId="120" fillId="0" borderId="0"/>
    <xf numFmtId="38" fontId="12" fillId="0" borderId="0" applyFont="0" applyFill="0" applyBorder="0" applyAlignment="0" applyProtection="0">
      <alignment vertical="center"/>
    </xf>
    <xf numFmtId="38" fontId="121" fillId="0" borderId="0" applyFont="0" applyFill="0" applyBorder="0" applyAlignment="0" applyProtection="0"/>
    <xf numFmtId="38" fontId="122" fillId="0" borderId="0" applyFont="0" applyFill="0" applyBorder="0" applyAlignment="0" applyProtection="0">
      <alignment vertical="center"/>
    </xf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226" fontId="23" fillId="0" borderId="0" applyFont="0" applyFill="0" applyBorder="0" applyAlignment="0" applyProtection="0"/>
    <xf numFmtId="169" fontId="123" fillId="0" borderId="11" applyBorder="0" applyAlignment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" fillId="0" borderId="0" applyFont="0" applyFill="0" applyBorder="0" applyAlignment="0" applyProtection="0"/>
    <xf numFmtId="234" fontId="124" fillId="0" borderId="0" applyFont="0" applyFill="0" applyBorder="0" applyAlignment="0" applyProtection="0"/>
    <xf numFmtId="234" fontId="124" fillId="0" borderId="0" applyFont="0" applyFill="0" applyBorder="0" applyAlignment="0" applyProtection="0"/>
    <xf numFmtId="43" fontId="23" fillId="0" borderId="0" applyFont="0" applyFill="0" applyBorder="0" applyAlignment="0" applyProtection="0"/>
    <xf numFmtId="234" fontId="124" fillId="0" borderId="0" applyFont="0" applyFill="0" applyBorder="0" applyAlignment="0" applyProtection="0"/>
    <xf numFmtId="234" fontId="124" fillId="0" borderId="0" applyFont="0" applyFill="0" applyBorder="0" applyAlignment="0" applyProtection="0"/>
    <xf numFmtId="43" fontId="15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NumberFormat="0" applyFill="0" applyBorder="0" applyAlignment="0" applyProtection="0"/>
    <xf numFmtId="235" fontId="28" fillId="0" borderId="0" applyFill="0" applyBorder="0" applyAlignment="0" applyProtection="0"/>
    <xf numFmtId="40" fontId="125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34" fontId="124" fillId="0" borderId="0" applyFont="0" applyFill="0" applyBorder="0" applyAlignment="0" applyProtection="0"/>
    <xf numFmtId="234" fontId="124" fillId="0" borderId="0" applyFont="0" applyFill="0" applyBorder="0" applyAlignment="0" applyProtection="0"/>
    <xf numFmtId="234" fontId="124" fillId="0" borderId="0" applyFont="0" applyFill="0" applyBorder="0" applyAlignment="0" applyProtection="0"/>
    <xf numFmtId="40" fontId="12" fillId="0" borderId="0" applyFont="0" applyFill="0" applyBorder="0" applyAlignment="0" applyProtection="0">
      <alignment vertical="center"/>
    </xf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26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1" fillId="0" borderId="0" applyFont="0" applyFill="0" applyBorder="0" applyAlignment="0" applyProtection="0"/>
    <xf numFmtId="227" fontId="23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236" fontId="23" fillId="0" borderId="0" applyFont="0" applyFill="0" applyBorder="0" applyAlignment="0" applyProtection="0"/>
    <xf numFmtId="171" fontId="119" fillId="0" borderId="0" applyFont="0" applyFill="0" applyBorder="0" applyAlignment="0" applyProtection="0"/>
    <xf numFmtId="171" fontId="90" fillId="0" borderId="0" applyFont="0" applyFill="0" applyBorder="0" applyAlignment="0" applyProtection="0"/>
    <xf numFmtId="228" fontId="23" fillId="0" borderId="0" applyFont="0" applyFill="0" applyBorder="0" applyAlignment="0" applyProtection="0"/>
    <xf numFmtId="171" fontId="90" fillId="0" borderId="0" applyFont="0" applyFill="0" applyBorder="0" applyAlignment="0" applyProtection="0"/>
    <xf numFmtId="237" fontId="112" fillId="0" borderId="0"/>
    <xf numFmtId="3" fontId="23" fillId="0" borderId="0" applyFont="0" applyFill="0" applyBorder="0" applyAlignment="0" applyProtection="0"/>
    <xf numFmtId="0" fontId="127" fillId="0" borderId="0"/>
    <xf numFmtId="0" fontId="128" fillId="0" borderId="0"/>
    <xf numFmtId="0" fontId="127" fillId="0" borderId="0"/>
    <xf numFmtId="0" fontId="128" fillId="0" borderId="0"/>
    <xf numFmtId="0" fontId="129" fillId="0" borderId="0">
      <alignment horizontal="center"/>
    </xf>
    <xf numFmtId="0" fontId="130" fillId="0" borderId="0" applyNumberFormat="0" applyAlignment="0">
      <alignment horizontal="left"/>
    </xf>
    <xf numFmtId="0" fontId="131" fillId="0" borderId="0" applyNumberFormat="0" applyAlignment="0"/>
    <xf numFmtId="238" fontId="55" fillId="0" borderId="0" applyFont="0" applyFill="0" applyBorder="0" applyAlignment="0" applyProtection="0"/>
    <xf numFmtId="169" fontId="132" fillId="26" borderId="0" applyFill="0">
      <alignment horizontal="left" vertical="top"/>
      <protection locked="0"/>
    </xf>
    <xf numFmtId="239" fontId="33" fillId="0" borderId="0" applyFont="0" applyFill="0" applyBorder="0" applyAlignment="0" applyProtection="0"/>
    <xf numFmtId="43" fontId="58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240" fontId="23" fillId="0" borderId="0" applyFont="0" applyFill="0" applyBorder="0" applyAlignment="0" applyProtection="0"/>
    <xf numFmtId="241" fontId="23" fillId="0" borderId="0"/>
    <xf numFmtId="0" fontId="133" fillId="0" borderId="0"/>
    <xf numFmtId="0" fontId="134" fillId="0" borderId="0"/>
    <xf numFmtId="178" fontId="26" fillId="0" borderId="0" applyFont="0" applyFill="0" applyBorder="0" applyAlignment="0" applyProtection="0"/>
    <xf numFmtId="178" fontId="30" fillId="0" borderId="0" applyFont="0" applyFill="0" applyBorder="0" applyAlignment="0" applyProtection="0"/>
    <xf numFmtId="242" fontId="15" fillId="0" borderId="29"/>
    <xf numFmtId="0" fontId="134" fillId="0" borderId="30"/>
    <xf numFmtId="0" fontId="23" fillId="0" borderId="0" applyFont="0" applyFill="0" applyBorder="0" applyAlignment="0" applyProtection="0"/>
    <xf numFmtId="14" fontId="135" fillId="0" borderId="0" applyFill="0" applyBorder="0" applyAlignment="0"/>
    <xf numFmtId="14" fontId="137" fillId="0" borderId="0" applyFont="0" applyFill="0" applyBorder="0" applyAlignment="0" applyProtection="0"/>
    <xf numFmtId="3" fontId="138" fillId="0" borderId="11">
      <alignment horizontal="left" vertical="top" wrapText="1"/>
    </xf>
    <xf numFmtId="38" fontId="17" fillId="0" borderId="31">
      <alignment vertical="center"/>
    </xf>
    <xf numFmtId="243" fontId="139" fillId="0" borderId="0" applyFont="0" applyFill="0" applyBorder="0">
      <alignment horizontal="left" vertical="top" wrapText="1"/>
      <protection locked="0"/>
    </xf>
    <xf numFmtId="0" fontId="61" fillId="0" borderId="0">
      <protection locked="0"/>
    </xf>
    <xf numFmtId="244" fontId="33" fillId="0" borderId="0" applyFont="0" applyFill="0" applyBorder="0" applyAlignment="0" applyProtection="0"/>
    <xf numFmtId="245" fontId="23" fillId="0" borderId="0" applyFont="0" applyFill="0" applyBorder="0" applyAlignment="0" applyProtection="0"/>
    <xf numFmtId="246" fontId="23" fillId="0" borderId="0"/>
    <xf numFmtId="3" fontId="140" fillId="0" borderId="0">
      <alignment horizontal="right"/>
    </xf>
    <xf numFmtId="247" fontId="141" fillId="0" borderId="0" applyFont="0" applyFill="0" applyBorder="0" applyAlignment="0" applyProtection="0"/>
    <xf numFmtId="248" fontId="141" fillId="0" borderId="0" applyFont="0" applyFill="0" applyBorder="0" applyAlignment="0" applyProtection="0"/>
    <xf numFmtId="247" fontId="141" fillId="0" borderId="0" applyFont="0" applyFill="0" applyBorder="0" applyAlignment="0" applyProtection="0"/>
    <xf numFmtId="172" fontId="141" fillId="0" borderId="0" applyFont="0" applyFill="0" applyBorder="0" applyAlignment="0" applyProtection="0"/>
    <xf numFmtId="249" fontId="23" fillId="0" borderId="0" applyFont="0" applyFill="0" applyBorder="0" applyAlignment="0" applyProtection="0"/>
    <xf numFmtId="249" fontId="23" fillId="0" borderId="0" applyFont="0" applyFill="0" applyBorder="0" applyAlignment="0" applyProtection="0"/>
    <xf numFmtId="249" fontId="23" fillId="0" borderId="0" applyFont="0" applyFill="0" applyBorder="0" applyAlignment="0" applyProtection="0"/>
    <xf numFmtId="249" fontId="23" fillId="0" borderId="0" applyFont="0" applyFill="0" applyBorder="0" applyAlignment="0" applyProtection="0"/>
    <xf numFmtId="247" fontId="141" fillId="0" borderId="0" applyFont="0" applyFill="0" applyBorder="0" applyAlignment="0" applyProtection="0"/>
    <xf numFmtId="172" fontId="141" fillId="0" borderId="0" applyFont="0" applyFill="0" applyBorder="0" applyAlignment="0" applyProtection="0"/>
    <xf numFmtId="169" fontId="141" fillId="0" borderId="0" applyFont="0" applyFill="0" applyBorder="0" applyAlignment="0" applyProtection="0"/>
    <xf numFmtId="169" fontId="141" fillId="0" borderId="0" applyFont="0" applyFill="0" applyBorder="0" applyAlignment="0" applyProtection="0"/>
    <xf numFmtId="249" fontId="23" fillId="0" borderId="0" applyFont="0" applyFill="0" applyBorder="0" applyAlignment="0" applyProtection="0"/>
    <xf numFmtId="249" fontId="23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169" fontId="142" fillId="0" borderId="0" applyFont="0" applyFill="0" applyBorder="0" applyAlignment="0" applyProtection="0"/>
    <xf numFmtId="169" fontId="142" fillId="0" borderId="0" applyFont="0" applyFill="0" applyBorder="0" applyAlignment="0" applyProtection="0"/>
    <xf numFmtId="169" fontId="141" fillId="0" borderId="0" applyFont="0" applyFill="0" applyBorder="0" applyAlignment="0" applyProtection="0"/>
    <xf numFmtId="169" fontId="141" fillId="0" borderId="0" applyFont="0" applyFill="0" applyBorder="0" applyAlignment="0" applyProtection="0"/>
    <xf numFmtId="169" fontId="141" fillId="0" borderId="0" applyFont="0" applyFill="0" applyBorder="0" applyAlignment="0" applyProtection="0"/>
    <xf numFmtId="169" fontId="142" fillId="0" borderId="0" applyFont="0" applyFill="0" applyBorder="0" applyAlignment="0" applyProtection="0"/>
    <xf numFmtId="169" fontId="142" fillId="0" borderId="0" applyFont="0" applyFill="0" applyBorder="0" applyAlignment="0" applyProtection="0"/>
    <xf numFmtId="172" fontId="141" fillId="0" borderId="0" applyFont="0" applyFill="0" applyBorder="0" applyAlignment="0" applyProtection="0"/>
    <xf numFmtId="172" fontId="141" fillId="0" borderId="0" applyFont="0" applyFill="0" applyBorder="0" applyAlignment="0" applyProtection="0"/>
    <xf numFmtId="24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252" fontId="23" fillId="0" borderId="0" applyFont="0" applyFill="0" applyBorder="0" applyAlignment="0" applyProtection="0"/>
    <xf numFmtId="252" fontId="23" fillId="0" borderId="0" applyFont="0" applyFill="0" applyBorder="0" applyAlignment="0" applyProtection="0"/>
    <xf numFmtId="252" fontId="23" fillId="0" borderId="0" applyFont="0" applyFill="0" applyBorder="0" applyAlignment="0" applyProtection="0"/>
    <xf numFmtId="252" fontId="23" fillId="0" borderId="0" applyFont="0" applyFill="0" applyBorder="0" applyAlignment="0" applyProtection="0"/>
    <xf numFmtId="24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252" fontId="23" fillId="0" borderId="0" applyFont="0" applyFill="0" applyBorder="0" applyAlignment="0" applyProtection="0"/>
    <xf numFmtId="252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53" fontId="15" fillId="0" borderId="0" applyFont="0" applyFill="0" applyBorder="0" applyAlignment="0" applyProtection="0"/>
    <xf numFmtId="253" fontId="15" fillId="0" borderId="0" applyFont="0" applyFill="0" applyBorder="0" applyAlignment="0" applyProtection="0"/>
    <xf numFmtId="171" fontId="142" fillId="0" borderId="0" applyFont="0" applyFill="0" applyBorder="0" applyAlignment="0" applyProtection="0"/>
    <xf numFmtId="171" fontId="142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2" fillId="0" borderId="0" applyFont="0" applyFill="0" applyBorder="0" applyAlignment="0" applyProtection="0"/>
    <xf numFmtId="171" fontId="142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3" fontId="15" fillId="0" borderId="0" applyFont="0" applyBorder="0" applyAlignment="0"/>
    <xf numFmtId="0" fontId="143" fillId="0" borderId="0">
      <alignment vertical="center"/>
    </xf>
    <xf numFmtId="0" fontId="144" fillId="0" borderId="0">
      <protection locked="0"/>
    </xf>
    <xf numFmtId="0" fontId="144" fillId="0" borderId="0">
      <protection locked="0"/>
    </xf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0" fontId="145" fillId="0" borderId="0" applyNumberFormat="0" applyAlignment="0">
      <alignment horizontal="left"/>
    </xf>
    <xf numFmtId="0" fontId="146" fillId="0" borderId="0"/>
    <xf numFmtId="4" fontId="147" fillId="0" borderId="0" applyFill="0" applyBorder="0" applyProtection="0">
      <alignment horizontal="right"/>
    </xf>
    <xf numFmtId="225" fontId="66" fillId="0" borderId="32" applyFont="0" applyBorder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2" fontId="23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Protection="0">
      <alignment vertical="center"/>
    </xf>
    <xf numFmtId="0" fontId="151" fillId="0" borderId="0" applyNumberFormat="0" applyFill="0" applyBorder="0" applyAlignment="0" applyProtection="0"/>
    <xf numFmtId="0" fontId="152" fillId="0" borderId="0" applyNumberFormat="0" applyFill="0" applyBorder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54" fontId="155" fillId="0" borderId="33" applyNumberFormat="0" applyFill="0" applyBorder="0" applyAlignment="0" applyProtection="0"/>
    <xf numFmtId="0" fontId="156" fillId="0" borderId="0" applyNumberFormat="0" applyFill="0" applyBorder="0" applyAlignment="0" applyProtection="0"/>
    <xf numFmtId="0" fontId="157" fillId="27" borderId="34" applyNumberFormat="0" applyAlignment="0">
      <protection locked="0"/>
    </xf>
    <xf numFmtId="0" fontId="158" fillId="0" borderId="0">
      <alignment vertical="top" wrapText="1"/>
    </xf>
    <xf numFmtId="3" fontId="15" fillId="28" borderId="35">
      <alignment horizontal="right" vertical="top" wrapText="1"/>
    </xf>
    <xf numFmtId="38" fontId="159" fillId="8" borderId="0" applyNumberFormat="0" applyBorder="0" applyAlignment="0" applyProtection="0"/>
    <xf numFmtId="255" fontId="5" fillId="8" borderId="0" applyBorder="0" applyProtection="0"/>
    <xf numFmtId="0" fontId="160" fillId="0" borderId="5" applyNumberFormat="0" applyFill="0" applyBorder="0" applyAlignment="0" applyProtection="0">
      <alignment horizontal="center" vertical="center"/>
    </xf>
    <xf numFmtId="256" fontId="56" fillId="29" borderId="5" applyBorder="0">
      <alignment horizontal="center"/>
    </xf>
    <xf numFmtId="256" fontId="56" fillId="29" borderId="5" applyBorder="0">
      <alignment horizontal="center"/>
    </xf>
    <xf numFmtId="0" fontId="161" fillId="0" borderId="0" applyNumberFormat="0" applyFont="0" applyBorder="0" applyAlignment="0">
      <alignment horizontal="left" vertical="center"/>
    </xf>
    <xf numFmtId="0" fontId="162" fillId="30" borderId="0"/>
    <xf numFmtId="0" fontId="163" fillId="0" borderId="0">
      <alignment horizontal="left"/>
    </xf>
    <xf numFmtId="0" fontId="164" fillId="0" borderId="36" applyNumberFormat="0" applyAlignment="0" applyProtection="0">
      <alignment horizontal="left" vertical="center"/>
    </xf>
    <xf numFmtId="0" fontId="164" fillId="0" borderId="37">
      <alignment horizontal="left" vertical="center"/>
    </xf>
    <xf numFmtId="0" fontId="165" fillId="0" borderId="0" applyProtection="0"/>
    <xf numFmtId="0" fontId="164" fillId="0" borderId="0" applyProtection="0"/>
    <xf numFmtId="0" fontId="166" fillId="0" borderId="38">
      <alignment horizontal="center"/>
    </xf>
    <xf numFmtId="0" fontId="166" fillId="0" borderId="0">
      <alignment horizontal="center"/>
    </xf>
    <xf numFmtId="164" fontId="167" fillId="31" borderId="39" applyNumberFormat="0" applyAlignment="0">
      <alignment horizontal="left" vertical="top"/>
    </xf>
    <xf numFmtId="187" fontId="76" fillId="0" borderId="0" applyFont="0" applyFill="0" applyBorder="0" applyAlignment="0" applyProtection="0">
      <alignment horizontal="center" vertical="center"/>
    </xf>
    <xf numFmtId="49" fontId="168" fillId="0" borderId="39">
      <alignment vertical="center"/>
    </xf>
    <xf numFmtId="0" fontId="112" fillId="0" borderId="0"/>
    <xf numFmtId="0" fontId="169" fillId="0" borderId="0" applyNumberFormat="0" applyFill="0" applyBorder="0" applyAlignment="0" applyProtection="0">
      <alignment vertical="top"/>
      <protection locked="0"/>
    </xf>
    <xf numFmtId="169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170" fillId="0" borderId="0"/>
    <xf numFmtId="257" fontId="115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10" fontId="159" fillId="32" borderId="39" applyNumberFormat="0" applyBorder="0" applyAlignment="0" applyProtection="0"/>
    <xf numFmtId="0" fontId="172" fillId="15" borderId="28" applyNumberFormat="0" applyAlignment="0" applyProtection="0"/>
    <xf numFmtId="258" fontId="54" fillId="33" borderId="0"/>
    <xf numFmtId="0" fontId="173" fillId="0" borderId="0" applyBorder="0"/>
    <xf numFmtId="2" fontId="174" fillId="0" borderId="40" applyBorder="0"/>
    <xf numFmtId="0" fontId="175" fillId="0" borderId="39" applyNumberFormat="0" applyAlignment="0">
      <alignment horizontal="center"/>
    </xf>
    <xf numFmtId="0" fontId="176" fillId="0" borderId="41" applyNumberFormat="0" applyFont="0" applyFill="0" applyAlignment="0" applyProtection="0">
      <alignment horizontal="center"/>
    </xf>
    <xf numFmtId="169" fontId="15" fillId="0" borderId="0" applyFont="0" applyFill="0" applyBorder="0" applyAlignment="0" applyProtection="0"/>
    <xf numFmtId="0" fontId="15" fillId="0" borderId="0"/>
    <xf numFmtId="49" fontId="177" fillId="0" borderId="39" applyNumberFormat="0" applyFont="0" applyFill="0" applyAlignment="0" applyProtection="0">
      <alignment horizontal="center" vertical="center" wrapText="1"/>
    </xf>
    <xf numFmtId="0" fontId="158" fillId="0" borderId="0"/>
    <xf numFmtId="0" fontId="178" fillId="0" borderId="42">
      <alignment horizontal="center" vertical="center" wrapText="1"/>
    </xf>
    <xf numFmtId="225" fontId="15" fillId="34" borderId="35">
      <alignment vertical="top" wrapText="1"/>
    </xf>
    <xf numFmtId="0" fontId="179" fillId="35" borderId="30"/>
    <xf numFmtId="0" fontId="17" fillId="0" borderId="0"/>
    <xf numFmtId="0" fontId="23" fillId="0" borderId="0"/>
    <xf numFmtId="0" fontId="23" fillId="0" borderId="0"/>
    <xf numFmtId="0" fontId="112" fillId="0" borderId="0" applyNumberFormat="0" applyFont="0" applyFill="0" applyBorder="0" applyProtection="0">
      <alignment horizontal="left" vertical="center"/>
    </xf>
    <xf numFmtId="0" fontId="180" fillId="0" borderId="0" applyNumberFormat="0" applyFill="0" applyBorder="0" applyAlignment="0" applyProtection="0">
      <alignment vertical="top"/>
      <protection locked="0"/>
    </xf>
    <xf numFmtId="0" fontId="17" fillId="0" borderId="0"/>
    <xf numFmtId="3" fontId="21" fillId="0" borderId="37">
      <alignment horizontal="centerContinuous"/>
    </xf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0" fontId="181" fillId="0" borderId="43" applyNumberFormat="0" applyFill="0" applyAlignment="0" applyProtection="0"/>
    <xf numFmtId="258" fontId="54" fillId="36" borderId="0"/>
    <xf numFmtId="0" fontId="58" fillId="0" borderId="19">
      <alignment horizontal="center"/>
    </xf>
    <xf numFmtId="0" fontId="76" fillId="0" borderId="0" applyFont="0" applyFill="0" applyBorder="0" applyProtection="0">
      <alignment horizontal="center" vertical="center"/>
    </xf>
    <xf numFmtId="242" fontId="182" fillId="0" borderId="13" applyNumberFormat="0" applyFont="0" applyFill="0" applyBorder="0">
      <alignment horizontal="center"/>
    </xf>
    <xf numFmtId="259" fontId="112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83" fillId="0" borderId="38"/>
    <xf numFmtId="234" fontId="184" fillId="0" borderId="13"/>
    <xf numFmtId="260" fontId="54" fillId="0" borderId="0" applyFont="0" applyFill="0" applyBorder="0" applyAlignment="0" applyProtection="0"/>
    <xf numFmtId="261" fontId="13" fillId="0" borderId="0" applyFont="0" applyFill="0" applyBorder="0" applyAlignment="0" applyProtection="0"/>
    <xf numFmtId="236" fontId="17" fillId="0" borderId="0" applyFont="0" applyFill="0" applyBorder="0" applyAlignment="0" applyProtection="0"/>
    <xf numFmtId="262" fontId="17" fillId="0" borderId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36" fillId="0" borderId="0" applyNumberFormat="0" applyFont="0" applyFill="0" applyAlignment="0"/>
    <xf numFmtId="0" fontId="126" fillId="0" borderId="0" applyNumberFormat="0" applyFont="0" applyFill="0" applyBorder="0" applyAlignment="0" applyProtection="0"/>
    <xf numFmtId="0" fontId="55" fillId="0" borderId="4"/>
    <xf numFmtId="0" fontId="112" fillId="0" borderId="0"/>
    <xf numFmtId="37" fontId="185" fillId="0" borderId="0"/>
    <xf numFmtId="0" fontId="186" fillId="0" borderId="4" applyNumberFormat="0" applyFont="0" applyFill="0" applyBorder="0" applyAlignment="0">
      <alignment horizontal="center"/>
    </xf>
    <xf numFmtId="0" fontId="34" fillId="0" borderId="0"/>
    <xf numFmtId="0" fontId="187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188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9" fillId="0" borderId="0"/>
    <xf numFmtId="0" fontId="189" fillId="0" borderId="0"/>
    <xf numFmtId="0" fontId="189" fillId="0" borderId="0"/>
    <xf numFmtId="0" fontId="9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9" fillId="0" borderId="0"/>
    <xf numFmtId="0" fontId="189" fillId="0" borderId="0"/>
    <xf numFmtId="0" fontId="189" fillId="0" borderId="0"/>
    <xf numFmtId="0" fontId="18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0" fillId="0" borderId="0"/>
    <xf numFmtId="0" fontId="28" fillId="0" borderId="0"/>
    <xf numFmtId="0" fontId="5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6" fillId="0" borderId="0"/>
    <xf numFmtId="0" fontId="23" fillId="0" borderId="0" applyAlignme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1" fillId="0" borderId="0"/>
    <xf numFmtId="0" fontId="23" fillId="0" borderId="0"/>
    <xf numFmtId="0" fontId="90" fillId="0" borderId="0"/>
    <xf numFmtId="0" fontId="23" fillId="0" borderId="0"/>
    <xf numFmtId="0" fontId="90" fillId="0" borderId="0"/>
    <xf numFmtId="0" fontId="23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3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122" fillId="0" borderId="0">
      <alignment vertical="center"/>
    </xf>
    <xf numFmtId="0" fontId="23" fillId="0" borderId="0"/>
    <xf numFmtId="0" fontId="1" fillId="0" borderId="0"/>
    <xf numFmtId="0" fontId="1" fillId="0" borderId="0"/>
    <xf numFmtId="0" fontId="192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15" fillId="0" borderId="0"/>
    <xf numFmtId="0" fontId="141" fillId="0" borderId="0"/>
    <xf numFmtId="263" fontId="137" fillId="0" borderId="0" applyFont="0" applyFill="0" applyBorder="0" applyAlignment="0" applyProtection="0"/>
    <xf numFmtId="264" fontId="137" fillId="0" borderId="0" applyFont="0" applyFill="0" applyBorder="0" applyAlignment="0" applyProtection="0"/>
    <xf numFmtId="265" fontId="193" fillId="0" borderId="0" applyFont="0" applyFill="0" applyBorder="0" applyProtection="0">
      <alignment vertical="top" wrapText="1"/>
    </xf>
    <xf numFmtId="0" fontId="194" fillId="0" borderId="0">
      <alignment vertical="top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19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13" fillId="0" borderId="44">
      <alignment horizontal="center"/>
    </xf>
    <xf numFmtId="0" fontId="112" fillId="0" borderId="0"/>
    <xf numFmtId="0" fontId="196" fillId="37" borderId="0"/>
    <xf numFmtId="169" fontId="23" fillId="0" borderId="0" applyFont="0" applyFill="0" applyBorder="0" applyAlignment="0" applyProtection="0"/>
    <xf numFmtId="14" fontId="106" fillId="0" borderId="0">
      <alignment horizontal="center" wrapText="1"/>
      <protection locked="0"/>
    </xf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266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12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7" fillId="0" borderId="45" applyNumberFormat="0" applyBorder="0"/>
    <xf numFmtId="267" fontId="146" fillId="0" borderId="0">
      <protection locked="0"/>
    </xf>
    <xf numFmtId="0" fontId="146" fillId="0" borderId="46">
      <alignment horizontal="center" vertical="center"/>
      <protection locked="0"/>
    </xf>
    <xf numFmtId="0" fontId="146" fillId="0" borderId="0">
      <protection locked="0"/>
    </xf>
    <xf numFmtId="0" fontId="197" fillId="0" borderId="0"/>
    <xf numFmtId="39" fontId="198" fillId="27" borderId="3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26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31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227" fontId="23" fillId="0" borderId="0" applyFill="0" applyBorder="0" applyAlignment="0"/>
    <xf numFmtId="164" fontId="199" fillId="0" borderId="0"/>
    <xf numFmtId="0" fontId="17" fillId="0" borderId="0" applyNumberFormat="0" applyFont="0" applyFill="0" applyBorder="0" applyAlignment="0" applyProtection="0">
      <alignment horizontal="left"/>
    </xf>
    <xf numFmtId="0" fontId="200" fillId="0" borderId="38">
      <alignment horizontal="center"/>
    </xf>
    <xf numFmtId="1" fontId="147" fillId="0" borderId="0" applyFill="0" applyBorder="0" applyProtection="0">
      <alignment horizontal="center"/>
    </xf>
    <xf numFmtId="40" fontId="139" fillId="0" borderId="0" applyFont="0">
      <protection locked="0"/>
    </xf>
    <xf numFmtId="0" fontId="201" fillId="38" borderId="0" applyNumberFormat="0" applyFont="0" applyBorder="0" applyAlignment="0">
      <alignment horizontal="center"/>
    </xf>
    <xf numFmtId="0" fontId="133" fillId="0" borderId="0"/>
    <xf numFmtId="0" fontId="134" fillId="0" borderId="0"/>
    <xf numFmtId="268" fontId="23" fillId="0" borderId="0" applyNumberFormat="0" applyFill="0" applyBorder="0" applyAlignment="0" applyProtection="0">
      <alignment horizontal="left"/>
    </xf>
    <xf numFmtId="169" fontId="5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269" fontId="202" fillId="0" borderId="47" applyFill="0" applyBorder="0" applyProtection="0"/>
    <xf numFmtId="3" fontId="54" fillId="0" borderId="48">
      <alignment horizontal="right" wrapText="1"/>
    </xf>
    <xf numFmtId="4" fontId="203" fillId="39" borderId="49" applyNumberFormat="0" applyProtection="0">
      <alignment vertical="center"/>
    </xf>
    <xf numFmtId="4" fontId="204" fillId="39" borderId="49" applyNumberFormat="0" applyProtection="0">
      <alignment vertical="center"/>
    </xf>
    <xf numFmtId="4" fontId="205" fillId="39" borderId="49" applyNumberFormat="0" applyProtection="0">
      <alignment horizontal="left" vertical="center"/>
    </xf>
    <xf numFmtId="4" fontId="205" fillId="40" borderId="0" applyNumberFormat="0" applyProtection="0">
      <alignment horizontal="left" vertical="center"/>
    </xf>
    <xf numFmtId="4" fontId="205" fillId="41" borderId="49" applyNumberFormat="0" applyProtection="0">
      <alignment horizontal="right" vertical="center"/>
    </xf>
    <xf numFmtId="4" fontId="205" fillId="42" borderId="49" applyNumberFormat="0" applyProtection="0">
      <alignment horizontal="right" vertical="center"/>
    </xf>
    <xf numFmtId="4" fontId="205" fillId="43" borderId="49" applyNumberFormat="0" applyProtection="0">
      <alignment horizontal="right" vertical="center"/>
    </xf>
    <xf numFmtId="4" fontId="205" fillId="44" borderId="49" applyNumberFormat="0" applyProtection="0">
      <alignment horizontal="right" vertical="center"/>
    </xf>
    <xf numFmtId="4" fontId="205" fillId="45" borderId="49" applyNumberFormat="0" applyProtection="0">
      <alignment horizontal="right" vertical="center"/>
    </xf>
    <xf numFmtId="4" fontId="205" fillId="8" borderId="49" applyNumberFormat="0" applyProtection="0">
      <alignment horizontal="right" vertical="center"/>
    </xf>
    <xf numFmtId="4" fontId="205" fillId="46" borderId="49" applyNumberFormat="0" applyProtection="0">
      <alignment horizontal="right" vertical="center"/>
    </xf>
    <xf numFmtId="4" fontId="205" fillId="47" borderId="49" applyNumberFormat="0" applyProtection="0">
      <alignment horizontal="right" vertical="center"/>
    </xf>
    <xf numFmtId="4" fontId="205" fillId="48" borderId="49" applyNumberFormat="0" applyProtection="0">
      <alignment horizontal="right" vertical="center"/>
    </xf>
    <xf numFmtId="4" fontId="203" fillId="49" borderId="50" applyNumberFormat="0" applyProtection="0">
      <alignment horizontal="left" vertical="center"/>
    </xf>
    <xf numFmtId="4" fontId="203" fillId="50" borderId="0" applyNumberFormat="0" applyProtection="0">
      <alignment horizontal="left" vertical="center"/>
    </xf>
    <xf numFmtId="4" fontId="203" fillId="40" borderId="0" applyNumberFormat="0" applyProtection="0">
      <alignment horizontal="left" vertical="center"/>
    </xf>
    <xf numFmtId="4" fontId="205" fillId="50" borderId="49" applyNumberFormat="0" applyProtection="0">
      <alignment horizontal="right" vertical="center"/>
    </xf>
    <xf numFmtId="4" fontId="135" fillId="50" borderId="0" applyNumberFormat="0" applyProtection="0">
      <alignment horizontal="left" vertical="center"/>
    </xf>
    <xf numFmtId="4" fontId="135" fillId="40" borderId="0" applyNumberFormat="0" applyProtection="0">
      <alignment horizontal="left" vertical="center"/>
    </xf>
    <xf numFmtId="4" fontId="205" fillId="29" borderId="49" applyNumberFormat="0" applyProtection="0">
      <alignment vertical="center"/>
    </xf>
    <xf numFmtId="4" fontId="206" fillId="29" borderId="49" applyNumberFormat="0" applyProtection="0">
      <alignment vertical="center"/>
    </xf>
    <xf numFmtId="4" fontId="203" fillId="50" borderId="51" applyNumberFormat="0" applyProtection="0">
      <alignment horizontal="left" vertical="center"/>
    </xf>
    <xf numFmtId="4" fontId="205" fillId="29" borderId="49" applyNumberFormat="0" applyProtection="0">
      <alignment horizontal="right" vertical="center"/>
    </xf>
    <xf numFmtId="4" fontId="206" fillId="29" borderId="49" applyNumberFormat="0" applyProtection="0">
      <alignment horizontal="right" vertical="center"/>
    </xf>
    <xf numFmtId="4" fontId="203" fillId="50" borderId="49" applyNumberFormat="0" applyProtection="0">
      <alignment horizontal="left" vertical="center"/>
    </xf>
    <xf numFmtId="4" fontId="207" fillId="31" borderId="51" applyNumberFormat="0" applyProtection="0">
      <alignment horizontal="left" vertical="center"/>
    </xf>
    <xf numFmtId="4" fontId="208" fillId="29" borderId="49" applyNumberFormat="0" applyProtection="0">
      <alignment horizontal="right" vertical="center"/>
    </xf>
    <xf numFmtId="0" fontId="66" fillId="0" borderId="0">
      <alignment vertical="center"/>
    </xf>
    <xf numFmtId="270" fontId="209" fillId="0" borderId="0" applyFont="0">
      <alignment horizontal="left"/>
    </xf>
    <xf numFmtId="271" fontId="210" fillId="0" borderId="0" applyFont="0" applyFill="0" applyBorder="0" applyAlignment="0" applyProtection="0"/>
    <xf numFmtId="0" fontId="201" fillId="1" borderId="2" applyNumberFormat="0" applyFont="0" applyAlignment="0">
      <alignment horizontal="center"/>
    </xf>
    <xf numFmtId="0" fontId="211" fillId="0" borderId="0" applyNumberFormat="0" applyFill="0" applyBorder="0" applyAlignment="0" applyProtection="0">
      <alignment vertical="top"/>
      <protection locked="0"/>
    </xf>
    <xf numFmtId="3" fontId="19" fillId="0" borderId="0"/>
    <xf numFmtId="0" fontId="212" fillId="0" borderId="0" applyNumberFormat="0" applyFill="0" applyBorder="0" applyAlignment="0">
      <alignment horizontal="center"/>
    </xf>
    <xf numFmtId="185" fontId="213" fillId="0" borderId="0" applyNumberFormat="0" applyBorder="0" applyAlignment="0">
      <alignment horizontal="centerContinuous"/>
    </xf>
    <xf numFmtId="0" fontId="188" fillId="33" borderId="0"/>
    <xf numFmtId="0" fontId="28" fillId="0" borderId="0"/>
    <xf numFmtId="0" fontId="28" fillId="0" borderId="0"/>
    <xf numFmtId="0" fontId="56" fillId="0" borderId="0" applyNumberFormat="0" applyFill="0" applyBorder="0" applyAlignment="0" applyProtection="0"/>
    <xf numFmtId="0" fontId="28" fillId="0" borderId="0"/>
    <xf numFmtId="185" fontId="27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13" fillId="0" borderId="0" applyFont="0" applyFill="0" applyBorder="0" applyAlignment="0" applyProtection="0"/>
    <xf numFmtId="16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3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9" fontId="15" fillId="0" borderId="0" applyFont="0" applyFill="0" applyBorder="0" applyAlignment="0" applyProtection="0"/>
    <xf numFmtId="168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54" fillId="0" borderId="0" applyFont="0" applyFill="0" applyBorder="0" applyAlignment="0" applyProtection="0"/>
    <xf numFmtId="192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69" fontId="15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14" fontId="214" fillId="0" borderId="0"/>
    <xf numFmtId="0" fontId="215" fillId="0" borderId="0"/>
    <xf numFmtId="0" fontId="216" fillId="0" borderId="52"/>
    <xf numFmtId="0" fontId="183" fillId="0" borderId="0"/>
    <xf numFmtId="265" fontId="5" fillId="8" borderId="2" applyProtection="0">
      <alignment vertical="center"/>
    </xf>
    <xf numFmtId="40" fontId="217" fillId="0" borderId="0" applyBorder="0">
      <alignment horizontal="right"/>
    </xf>
    <xf numFmtId="270" fontId="139" fillId="0" borderId="0" applyFont="0">
      <protection locked="0"/>
    </xf>
    <xf numFmtId="0" fontId="218" fillId="0" borderId="0"/>
    <xf numFmtId="272" fontId="55" fillId="0" borderId="1">
      <alignment horizontal="right" vertical="center"/>
    </xf>
    <xf numFmtId="273" fontId="5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165" fontId="15" fillId="0" borderId="1">
      <alignment horizontal="right" vertical="center"/>
    </xf>
    <xf numFmtId="270" fontId="219" fillId="0" borderId="1">
      <alignment horizontal="right" vertical="center"/>
    </xf>
    <xf numFmtId="270" fontId="219" fillId="0" borderId="1">
      <alignment horizontal="right" vertical="center"/>
    </xf>
    <xf numFmtId="270" fontId="219" fillId="0" borderId="1">
      <alignment horizontal="right" vertical="center"/>
    </xf>
    <xf numFmtId="270" fontId="219" fillId="0" borderId="1">
      <alignment horizontal="right" vertical="center"/>
    </xf>
    <xf numFmtId="270" fontId="219" fillId="0" borderId="1">
      <alignment horizontal="right" vertical="center"/>
    </xf>
    <xf numFmtId="270" fontId="219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7" fontId="15" fillId="0" borderId="1">
      <alignment horizontal="right" vertical="center"/>
    </xf>
    <xf numFmtId="274" fontId="54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4" fontId="54" fillId="0" borderId="1">
      <alignment horizontal="right" vertical="center"/>
    </xf>
    <xf numFmtId="278" fontId="23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7" fontId="15" fillId="0" borderId="1">
      <alignment horizontal="right" vertical="center"/>
    </xf>
    <xf numFmtId="270" fontId="219" fillId="0" borderId="1">
      <alignment horizontal="right" vertical="center"/>
    </xf>
    <xf numFmtId="279" fontId="56" fillId="0" borderId="1">
      <alignment horizontal="right" vertical="center"/>
    </xf>
    <xf numFmtId="280" fontId="140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4" fontId="18" fillId="0" borderId="1">
      <alignment horizontal="right" vertical="center"/>
    </xf>
    <xf numFmtId="277" fontId="15" fillId="0" borderId="1">
      <alignment horizontal="right" vertical="center"/>
    </xf>
    <xf numFmtId="278" fontId="23" fillId="0" borderId="1">
      <alignment horizontal="right" vertical="center"/>
    </xf>
    <xf numFmtId="273" fontId="55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4" fontId="18" fillId="0" borderId="1">
      <alignment horizontal="right" vertical="center"/>
    </xf>
    <xf numFmtId="274" fontId="54" fillId="0" borderId="1">
      <alignment horizontal="right" vertical="center"/>
    </xf>
    <xf numFmtId="281" fontId="27" fillId="0" borderId="1">
      <alignment horizontal="right" vertical="center"/>
    </xf>
    <xf numFmtId="280" fontId="140" fillId="0" borderId="1">
      <alignment horizontal="right" vertical="center"/>
    </xf>
    <xf numFmtId="281" fontId="27" fillId="0" borderId="1">
      <alignment horizontal="right" vertical="center"/>
    </xf>
    <xf numFmtId="273" fontId="55" fillId="0" borderId="1">
      <alignment horizontal="right" vertical="center"/>
    </xf>
    <xf numFmtId="278" fontId="192" fillId="0" borderId="1">
      <alignment horizontal="right" vertical="center"/>
    </xf>
    <xf numFmtId="273" fontId="55" fillId="0" borderId="1">
      <alignment horizontal="right" vertical="center"/>
    </xf>
    <xf numFmtId="278" fontId="23" fillId="0" borderId="1">
      <alignment horizontal="right" vertical="center"/>
    </xf>
    <xf numFmtId="278" fontId="192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20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3" fontId="55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192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192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20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192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20" fillId="0" borderId="1">
      <alignment horizontal="right" vertical="center"/>
    </xf>
    <xf numFmtId="278" fontId="220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4" fontId="54" fillId="0" borderId="1">
      <alignment horizontal="right" vertical="center"/>
    </xf>
    <xf numFmtId="278" fontId="23" fillId="0" borderId="1">
      <alignment horizontal="right" vertical="center"/>
    </xf>
    <xf numFmtId="278" fontId="192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278" fontId="23" fillId="0" borderId="1">
      <alignment horizontal="right" vertical="center"/>
    </xf>
    <xf numFmtId="0" fontId="126" fillId="0" borderId="0" applyNumberFormat="0" applyFont="0" applyFill="0" applyBorder="0" applyAlignment="0" applyProtection="0"/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82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16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80" fontId="140" fillId="0" borderId="1">
      <alignment horizontal="right" vertical="center"/>
    </xf>
    <xf numFmtId="283" fontId="27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84" fontId="55" fillId="0" borderId="1">
      <alignment horizontal="right" vertical="center"/>
    </xf>
    <xf numFmtId="284" fontId="5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0" fontId="219" fillId="0" borderId="1">
      <alignment horizontal="right" vertical="center"/>
    </xf>
    <xf numFmtId="280" fontId="140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5" fontId="15" fillId="0" borderId="1">
      <alignment horizontal="right" vertical="center"/>
    </xf>
    <xf numFmtId="283" fontId="27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9" fontId="56" fillId="0" borderId="1">
      <alignment horizontal="right" vertical="center"/>
    </xf>
    <xf numFmtId="284" fontId="55" fillId="0" borderId="1">
      <alignment horizontal="right" vertical="center"/>
    </xf>
    <xf numFmtId="284" fontId="55" fillId="0" borderId="1">
      <alignment horizontal="right" vertical="center"/>
    </xf>
    <xf numFmtId="275" fontId="1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5" fontId="15" fillId="0" borderId="1">
      <alignment horizontal="right" vertical="center"/>
    </xf>
    <xf numFmtId="283" fontId="27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6" fontId="1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80" fontId="140" fillId="0" borderId="1">
      <alignment horizontal="right" vertical="center"/>
    </xf>
    <xf numFmtId="275" fontId="15" fillId="0" borderId="1">
      <alignment horizontal="right" vertical="center"/>
    </xf>
    <xf numFmtId="16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5" fontId="15" fillId="0" borderId="1">
      <alignment horizontal="right" vertical="center"/>
    </xf>
    <xf numFmtId="273" fontId="55" fillId="0" borderId="1">
      <alignment horizontal="right" vertical="center"/>
    </xf>
    <xf numFmtId="273" fontId="55" fillId="0" borderId="1">
      <alignment horizontal="right" vertical="center"/>
    </xf>
    <xf numFmtId="279" fontId="56" fillId="0" borderId="1">
      <alignment horizontal="right" vertical="center"/>
    </xf>
    <xf numFmtId="274" fontId="54" fillId="0" borderId="1">
      <alignment horizontal="right" vertical="center"/>
    </xf>
    <xf numFmtId="275" fontId="15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4" fontId="54" fillId="0" borderId="1">
      <alignment horizontal="right" vertical="center"/>
    </xf>
    <xf numFmtId="275" fontId="15" fillId="0" borderId="1">
      <alignment horizontal="right" vertical="center"/>
    </xf>
    <xf numFmtId="0" fontId="133" fillId="0" borderId="30"/>
    <xf numFmtId="0" fontId="134" fillId="0" borderId="30"/>
    <xf numFmtId="49" fontId="135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5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286" fontId="23" fillId="0" borderId="0" applyFill="0" applyBorder="0" applyAlignment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81" fontId="55" fillId="0" borderId="40">
      <alignment horizontal="center"/>
    </xf>
    <xf numFmtId="0" fontId="55" fillId="0" borderId="0" applyNumberFormat="0" applyFill="0" applyBorder="0" applyAlignment="0" applyProtection="0"/>
    <xf numFmtId="179" fontId="15" fillId="0" borderId="40">
      <alignment horizont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9" fontId="15" fillId="0" borderId="40">
      <alignment horizontal="center"/>
    </xf>
    <xf numFmtId="0" fontId="55" fillId="0" borderId="0" applyNumberFormat="0" applyFill="0" applyBorder="0" applyAlignment="0" applyProtection="0"/>
    <xf numFmtId="179" fontId="15" fillId="0" borderId="40">
      <alignment horizont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9" fontId="15" fillId="0" borderId="40">
      <alignment horizontal="center"/>
    </xf>
    <xf numFmtId="0" fontId="55" fillId="0" borderId="0" applyNumberFormat="0" applyFill="0" applyBorder="0" applyAlignment="0" applyProtection="0"/>
    <xf numFmtId="0" fontId="221" fillId="0" borderId="53"/>
    <xf numFmtId="0" fontId="221" fillId="0" borderId="53"/>
    <xf numFmtId="0" fontId="158" fillId="0" borderId="53"/>
    <xf numFmtId="0" fontId="221" fillId="0" borderId="53"/>
    <xf numFmtId="0" fontId="15" fillId="0" borderId="53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27" fillId="0" borderId="41" applyNumberFormat="0" applyBorder="0" applyAlignment="0"/>
    <xf numFmtId="0" fontId="222" fillId="0" borderId="54" applyNumberFormat="0" applyBorder="0" applyAlignment="0">
      <alignment horizontal="center"/>
    </xf>
    <xf numFmtId="3" fontId="223" fillId="0" borderId="5" applyNumberFormat="0" applyBorder="0" applyAlignment="0"/>
    <xf numFmtId="0" fontId="224" fillId="0" borderId="41">
      <alignment horizontal="center" vertical="center" wrapText="1"/>
    </xf>
    <xf numFmtId="40" fontId="5" fillId="0" borderId="0"/>
    <xf numFmtId="3" fontId="225" fillId="0" borderId="0" applyNumberFormat="0" applyFill="0" applyBorder="0" applyAlignment="0" applyProtection="0">
      <alignment horizontal="center" wrapText="1"/>
    </xf>
    <xf numFmtId="0" fontId="226" fillId="0" borderId="55" applyBorder="0" applyAlignment="0">
      <alignment horizontal="center" vertical="center"/>
    </xf>
    <xf numFmtId="0" fontId="227" fillId="0" borderId="0" applyNumberFormat="0" applyFill="0" applyBorder="0" applyAlignment="0" applyProtection="0">
      <alignment horizontal="centerContinuous"/>
    </xf>
    <xf numFmtId="0" fontId="160" fillId="0" borderId="56" applyNumberFormat="0" applyFill="0" applyBorder="0" applyAlignment="0" applyProtection="0">
      <alignment horizontal="center" vertical="center" wrapText="1"/>
    </xf>
    <xf numFmtId="0" fontId="228" fillId="36" borderId="0"/>
    <xf numFmtId="0" fontId="229" fillId="36" borderId="0"/>
    <xf numFmtId="169" fontId="230" fillId="0" borderId="45" applyNumberFormat="0" applyFill="0" applyProtection="0">
      <alignment horizontal="center"/>
    </xf>
    <xf numFmtId="4" fontId="231" fillId="0" borderId="0">
      <alignment horizontal="left" indent="1"/>
    </xf>
    <xf numFmtId="0" fontId="23" fillId="0" borderId="12" applyNumberFormat="0" applyFont="0" applyFill="0" applyAlignment="0" applyProtection="0"/>
    <xf numFmtId="0" fontId="232" fillId="0" borderId="57" applyNumberFormat="0" applyBorder="0" applyAlignment="0">
      <alignment vertical="center"/>
    </xf>
    <xf numFmtId="4" fontId="147" fillId="0" borderId="0" applyFill="0" applyBorder="0" applyProtection="0">
      <alignment horizontal="center"/>
      <protection locked="0"/>
    </xf>
    <xf numFmtId="0" fontId="23" fillId="0" borderId="39" applyNumberFormat="0" applyFont="0" applyFill="0" applyAlignment="0" applyProtection="0"/>
    <xf numFmtId="0" fontId="179" fillId="0" borderId="58"/>
    <xf numFmtId="0" fontId="233" fillId="0" borderId="58"/>
    <xf numFmtId="0" fontId="179" fillId="0" borderId="59"/>
    <xf numFmtId="0" fontId="233" fillId="0" borderId="59"/>
    <xf numFmtId="0" fontId="184" fillId="0" borderId="60" applyNumberFormat="0" applyAlignment="0">
      <alignment horizontal="center"/>
    </xf>
    <xf numFmtId="0" fontId="173" fillId="0" borderId="61">
      <alignment horizontal="center"/>
    </xf>
    <xf numFmtId="169" fontId="23" fillId="0" borderId="0" applyFont="0" applyFill="0" applyBorder="0" applyAlignment="0" applyProtection="0"/>
    <xf numFmtId="287" fontId="23" fillId="0" borderId="0" applyFont="0" applyFill="0" applyBorder="0" applyAlignment="0" applyProtection="0"/>
    <xf numFmtId="0" fontId="13" fillId="0" borderId="0">
      <alignment horizontal="left"/>
    </xf>
    <xf numFmtId="288" fontId="234" fillId="0" borderId="39" applyFont="0" applyFill="0" applyBorder="0" applyAlignment="0" applyProtection="0">
      <alignment horizontal="center"/>
    </xf>
    <xf numFmtId="270" fontId="139" fillId="0" borderId="0" applyFont="0">
      <alignment horizontal="center"/>
      <protection locked="0"/>
    </xf>
    <xf numFmtId="0" fontId="126" fillId="0" borderId="0" applyNumberFormat="0" applyFont="0" applyFill="0" applyBorder="0" applyAlignment="0" applyProtection="0"/>
    <xf numFmtId="1" fontId="33" fillId="0" borderId="39" applyFill="0" applyAlignment="0">
      <alignment horizontal="center"/>
    </xf>
    <xf numFmtId="164" fontId="115" fillId="0" borderId="0" applyFont="0" applyFill="0" applyBorder="0" applyAlignment="0" applyProtection="0"/>
    <xf numFmtId="0" fontId="13" fillId="0" borderId="44">
      <alignment horizontal="center"/>
    </xf>
    <xf numFmtId="0" fontId="164" fillId="0" borderId="44">
      <alignment horizontal="center"/>
    </xf>
    <xf numFmtId="290" fontId="55" fillId="0" borderId="0"/>
    <xf numFmtId="291" fontId="55" fillId="0" borderId="39"/>
    <xf numFmtId="0" fontId="231" fillId="0" borderId="0"/>
    <xf numFmtId="3" fontId="15" fillId="41" borderId="35">
      <alignment horizontal="right" vertical="top" wrapText="1"/>
    </xf>
    <xf numFmtId="0" fontId="235" fillId="0" borderId="0"/>
    <xf numFmtId="0" fontId="236" fillId="0" borderId="0"/>
    <xf numFmtId="3" fontId="55" fillId="0" borderId="0" applyNumberFormat="0" applyBorder="0" applyAlignment="0" applyProtection="0">
      <alignment horizontal="centerContinuous"/>
      <protection locked="0"/>
    </xf>
    <xf numFmtId="3" fontId="78" fillId="0" borderId="0">
      <protection locked="0"/>
    </xf>
    <xf numFmtId="0" fontId="235" fillId="0" borderId="0"/>
    <xf numFmtId="164" fontId="237" fillId="51" borderId="9">
      <alignment vertical="top"/>
    </xf>
    <xf numFmtId="0" fontId="85" fillId="52" borderId="39">
      <alignment horizontal="left" vertical="center"/>
    </xf>
    <xf numFmtId="165" fontId="238" fillId="53" borderId="9"/>
    <xf numFmtId="164" fontId="239" fillId="0" borderId="9">
      <alignment horizontal="left" vertical="top"/>
    </xf>
    <xf numFmtId="0" fontId="240" fillId="54" borderId="0">
      <alignment horizontal="left" vertical="center"/>
    </xf>
    <xf numFmtId="164" fontId="241" fillId="0" borderId="11">
      <alignment horizontal="left" vertical="top"/>
    </xf>
    <xf numFmtId="0" fontId="242" fillId="0" borderId="11">
      <alignment horizontal="left" vertical="center"/>
    </xf>
    <xf numFmtId="292" fontId="23" fillId="0" borderId="0" applyFont="0" applyFill="0" applyBorder="0" applyAlignment="0" applyProtection="0"/>
    <xf numFmtId="293" fontId="23" fillId="0" borderId="0" applyFont="0" applyFill="0" applyBorder="0" applyAlignment="0" applyProtection="0"/>
    <xf numFmtId="168" fontId="141" fillId="0" borderId="0" applyFont="0" applyFill="0" applyBorder="0" applyAlignment="0" applyProtection="0"/>
    <xf numFmtId="170" fontId="141" fillId="0" borderId="0" applyFont="0" applyFill="0" applyBorder="0" applyAlignment="0" applyProtection="0"/>
    <xf numFmtId="0" fontId="72" fillId="0" borderId="0" applyNumberFormat="0" applyFont="0" applyFill="0" applyBorder="0" applyProtection="0">
      <alignment horizontal="center" vertical="center" wrapText="1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3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294" fontId="24" fillId="0" borderId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171" fontId="37" fillId="0" borderId="0" applyFont="0" applyFill="0" applyBorder="0" applyAlignment="0" applyProtection="0"/>
    <xf numFmtId="168" fontId="244" fillId="0" borderId="0" applyFont="0" applyFill="0" applyBorder="0" applyAlignment="0" applyProtection="0"/>
    <xf numFmtId="170" fontId="244" fillId="0" borderId="0" applyFont="0" applyFill="0" applyBorder="0" applyAlignment="0" applyProtection="0"/>
    <xf numFmtId="0" fontId="37" fillId="0" borderId="19"/>
    <xf numFmtId="0" fontId="245" fillId="0" borderId="0"/>
    <xf numFmtId="9" fontId="246" fillId="0" borderId="0" applyFont="0" applyFill="0" applyBorder="0" applyAlignment="0" applyProtection="0"/>
    <xf numFmtId="0" fontId="159" fillId="0" borderId="0"/>
    <xf numFmtId="0" fontId="246" fillId="0" borderId="0" applyFont="0" applyFill="0" applyBorder="0" applyAlignment="0" applyProtection="0"/>
    <xf numFmtId="0" fontId="246" fillId="0" borderId="0" applyFont="0" applyFill="0" applyBorder="0" applyAlignment="0" applyProtection="0"/>
    <xf numFmtId="0" fontId="246" fillId="0" borderId="0" applyFont="0" applyFill="0" applyBorder="0" applyAlignment="0" applyProtection="0"/>
    <xf numFmtId="0" fontId="246" fillId="0" borderId="0" applyFont="0" applyFill="0" applyBorder="0" applyAlignment="0" applyProtection="0"/>
    <xf numFmtId="0" fontId="246" fillId="0" borderId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66" fillId="0" borderId="0">
      <alignment vertical="center"/>
    </xf>
    <xf numFmtId="0" fontId="96" fillId="24" borderId="0" applyNumberFormat="0" applyBorder="0" applyAlignment="0" applyProtection="0">
      <alignment vertical="center"/>
    </xf>
    <xf numFmtId="0" fontId="96" fillId="55" borderId="0" applyNumberFormat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96" fillId="22" borderId="0" applyNumberFormat="0" applyBorder="0" applyAlignment="0" applyProtection="0">
      <alignment vertical="center"/>
    </xf>
    <xf numFmtId="0" fontId="96" fillId="57" borderId="0" applyNumberFormat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8" fillId="25" borderId="28" applyNumberFormat="0" applyAlignment="0" applyProtection="0">
      <alignment vertical="center"/>
    </xf>
    <xf numFmtId="0" fontId="249" fillId="11" borderId="0" applyNumberFormat="0" applyBorder="0" applyAlignment="0" applyProtection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23" fillId="58" borderId="62" applyNumberFormat="0" applyFont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250" fillId="59" borderId="0" applyNumberFormat="0" applyBorder="0" applyAlignment="0" applyProtection="0">
      <alignment vertical="center"/>
    </xf>
    <xf numFmtId="0" fontId="251" fillId="0" borderId="0"/>
    <xf numFmtId="0" fontId="252" fillId="0" borderId="0" applyNumberFormat="0" applyFill="0" applyBorder="0" applyAlignment="0" applyProtection="0">
      <alignment vertical="center"/>
    </xf>
    <xf numFmtId="0" fontId="253" fillId="60" borderId="63" applyNumberFormat="0" applyAlignment="0" applyProtection="0">
      <alignment vertical="center"/>
    </xf>
    <xf numFmtId="295" fontId="16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0" fontId="254" fillId="0" borderId="22"/>
    <xf numFmtId="0" fontId="255" fillId="0" borderId="43" applyNumberFormat="0" applyFill="0" applyAlignment="0" applyProtection="0">
      <alignment vertical="center"/>
    </xf>
    <xf numFmtId="0" fontId="256" fillId="0" borderId="64" applyNumberFormat="0" applyFill="0" applyAlignment="0" applyProtection="0">
      <alignment vertical="center"/>
    </xf>
    <xf numFmtId="0" fontId="257" fillId="15" borderId="28" applyNumberFormat="0" applyAlignment="0" applyProtection="0">
      <alignment vertical="center"/>
    </xf>
    <xf numFmtId="0" fontId="258" fillId="0" borderId="0" applyNumberFormat="0" applyFill="0" applyBorder="0" applyAlignment="0" applyProtection="0">
      <alignment vertical="center"/>
    </xf>
    <xf numFmtId="0" fontId="259" fillId="0" borderId="65" applyNumberFormat="0" applyFill="0" applyAlignment="0" applyProtection="0">
      <alignment vertical="center"/>
    </xf>
    <xf numFmtId="0" fontId="260" fillId="0" borderId="66" applyNumberFormat="0" applyFill="0" applyAlignment="0" applyProtection="0">
      <alignment vertical="center"/>
    </xf>
    <xf numFmtId="0" fontId="261" fillId="0" borderId="67" applyNumberFormat="0" applyFill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262" fillId="12" borderId="0" applyNumberFormat="0" applyBorder="0" applyAlignment="0" applyProtection="0">
      <alignment vertical="center"/>
    </xf>
    <xf numFmtId="0" fontId="263" fillId="25" borderId="68" applyNumberFormat="0" applyAlignment="0" applyProtection="0">
      <alignment vertical="center"/>
    </xf>
    <xf numFmtId="0" fontId="126" fillId="0" borderId="0" applyNumberFormat="0" applyFont="0" applyFill="0" applyBorder="0" applyAlignment="0" applyProtection="0"/>
    <xf numFmtId="195" fontId="2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296" fontId="16" fillId="0" borderId="0" applyFont="0" applyFill="0" applyBorder="0" applyAlignment="0" applyProtection="0"/>
    <xf numFmtId="297" fontId="16" fillId="0" borderId="0" applyFont="0" applyFill="0" applyBorder="0" applyAlignment="0" applyProtection="0"/>
    <xf numFmtId="298" fontId="264" fillId="0" borderId="0" applyFill="0" applyBorder="0" applyProtection="0">
      <alignment vertical="center"/>
    </xf>
    <xf numFmtId="299" fontId="265" fillId="0" borderId="0" applyFill="0" applyBorder="0" applyProtection="0">
      <alignment vertical="center"/>
      <protection locked="0"/>
    </xf>
    <xf numFmtId="0" fontId="30" fillId="0" borderId="0"/>
    <xf numFmtId="0" fontId="16" fillId="0" borderId="0">
      <alignment vertical="center"/>
    </xf>
    <xf numFmtId="0" fontId="30" fillId="0" borderId="0"/>
    <xf numFmtId="0" fontId="266" fillId="0" borderId="0"/>
    <xf numFmtId="0" fontId="136" fillId="0" borderId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267" fillId="0" borderId="0" applyFont="0" applyFill="0" applyBorder="0" applyAlignment="0" applyProtection="0"/>
    <xf numFmtId="0" fontId="267" fillId="0" borderId="0" applyFont="0" applyFill="0" applyBorder="0" applyAlignment="0" applyProtection="0"/>
    <xf numFmtId="178" fontId="267" fillId="0" borderId="0" applyFont="0" applyFill="0" applyBorder="0" applyAlignment="0" applyProtection="0"/>
    <xf numFmtId="195" fontId="267" fillId="0" borderId="0" applyFont="0" applyFill="0" applyBorder="0" applyAlignment="0" applyProtection="0"/>
    <xf numFmtId="169" fontId="58" fillId="0" borderId="0" applyFont="0" applyFill="0" applyBorder="0" applyAlignment="0" applyProtection="0"/>
    <xf numFmtId="287" fontId="58" fillId="0" borderId="0" applyFont="0" applyFill="0" applyBorder="0" applyAlignment="0" applyProtection="0"/>
    <xf numFmtId="0" fontId="267" fillId="0" borderId="0"/>
    <xf numFmtId="0" fontId="126" fillId="0" borderId="0" applyNumberFormat="0" applyFont="0" applyFill="0" applyBorder="0" applyAlignment="0" applyProtection="0"/>
    <xf numFmtId="0" fontId="268" fillId="0" borderId="0"/>
    <xf numFmtId="38" fontId="24" fillId="0" borderId="0" applyFont="0" applyFill="0" applyBorder="0" applyAlignment="0" applyProtection="0">
      <alignment vertical="center"/>
    </xf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91" fillId="0" borderId="0">
      <alignment vertical="center"/>
    </xf>
    <xf numFmtId="0" fontId="23" fillId="0" borderId="0"/>
    <xf numFmtId="0" fontId="37" fillId="0" borderId="19"/>
    <xf numFmtId="206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269" fillId="37" borderId="0" applyNumberFormat="0" applyFill="0" applyBorder="0" applyProtection="0">
      <alignment vertical="center" wrapText="1"/>
    </xf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4" fontId="270" fillId="0" borderId="0" applyFill="0" applyBorder="0" applyProtection="0">
      <alignment vertical="center"/>
    </xf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0" fontId="126" fillId="0" borderId="0" applyNumberFormat="0" applyFont="0" applyFill="0" applyBorder="0" applyAlignment="0" applyProtection="0"/>
    <xf numFmtId="168" fontId="58" fillId="0" borderId="0" applyFont="0" applyFill="0" applyBorder="0" applyAlignment="0" applyProtection="0"/>
    <xf numFmtId="165" fontId="44" fillId="0" borderId="0" applyFont="0" applyFill="0" applyBorder="0" applyAlignment="0" applyProtection="0"/>
    <xf numFmtId="289" fontId="58" fillId="0" borderId="0" applyFont="0" applyFill="0" applyBorder="0" applyAlignment="0" applyProtection="0"/>
    <xf numFmtId="300" fontId="26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26" fillId="0" borderId="0" applyNumberFormat="0" applyFont="0" applyFill="0" applyBorder="0" applyAlignment="0" applyProtection="0"/>
    <xf numFmtId="0" fontId="15" fillId="0" borderId="0"/>
    <xf numFmtId="0" fontId="15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7" fillId="0" borderId="0"/>
    <xf numFmtId="0" fontId="173" fillId="0" borderId="41">
      <alignment horizontal="center" vertical="center"/>
    </xf>
    <xf numFmtId="0" fontId="15" fillId="0" borderId="0" applyNumberFormat="0" applyFill="0" applyBorder="0" applyAlignment="0" applyProtection="0"/>
    <xf numFmtId="191" fontId="19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307" fontId="278" fillId="0" borderId="20">
      <alignment horizontal="center"/>
      <protection hidden="1"/>
    </xf>
    <xf numFmtId="308" fontId="23" fillId="0" borderId="0" applyFont="0" applyFill="0" applyBorder="0" applyAlignment="0" applyProtection="0">
      <alignment vertical="center"/>
    </xf>
    <xf numFmtId="309" fontId="23" fillId="0" borderId="0" applyFont="0" applyFill="0" applyBorder="0" applyAlignment="0" applyProtection="0">
      <alignment vertical="center"/>
    </xf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38" fontId="279" fillId="0" borderId="0" applyFont="0" applyFill="0" applyBorder="0" applyAlignment="0" applyProtection="0"/>
    <xf numFmtId="0" fontId="56" fillId="0" borderId="0"/>
    <xf numFmtId="310" fontId="15" fillId="0" borderId="0" applyFont="0" applyFill="0" applyBorder="0" applyAlignment="0" applyProtection="0"/>
    <xf numFmtId="311" fontId="15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0" fontId="280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30" fillId="0" borderId="0"/>
    <xf numFmtId="0" fontId="26" fillId="0" borderId="0"/>
    <xf numFmtId="0" fontId="84" fillId="0" borderId="0"/>
    <xf numFmtId="0" fontId="280" fillId="0" borderId="0"/>
    <xf numFmtId="0" fontId="30" fillId="0" borderId="0"/>
    <xf numFmtId="0" fontId="84" fillId="0" borderId="0"/>
    <xf numFmtId="0" fontId="281" fillId="0" borderId="0" applyNumberFormat="0" applyFill="0" applyBorder="0" applyAlignment="0" applyProtection="0"/>
    <xf numFmtId="204" fontId="28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3" fillId="0" borderId="0"/>
    <xf numFmtId="313" fontId="282" fillId="0" borderId="0" applyFont="0" applyFill="0" applyBorder="0" applyAlignment="0" applyProtection="0"/>
    <xf numFmtId="0" fontId="282" fillId="0" borderId="0"/>
    <xf numFmtId="314" fontId="122" fillId="0" borderId="0" applyFont="0" applyFill="0" applyBorder="0" applyAlignment="0" applyProtection="0"/>
    <xf numFmtId="9" fontId="284" fillId="0" borderId="0" applyFont="0" applyFill="0" applyBorder="0" applyAlignment="0" applyProtection="0"/>
    <xf numFmtId="0" fontId="83" fillId="0" borderId="0"/>
    <xf numFmtId="0" fontId="83" fillId="0" borderId="0"/>
    <xf numFmtId="0" fontId="83" fillId="0" borderId="0"/>
    <xf numFmtId="0" fontId="23" fillId="0" borderId="0" applyNumberFormat="0" applyFill="0" applyBorder="0" applyAlignment="0" applyProtection="0"/>
    <xf numFmtId="235" fontId="23" fillId="0" borderId="0" applyFill="0" applyBorder="0" applyAlignment="0" applyProtection="0"/>
    <xf numFmtId="178" fontId="282" fillId="0" borderId="0" applyFont="0" applyFill="0" applyBorder="0" applyAlignment="0" applyProtection="0"/>
    <xf numFmtId="195" fontId="282" fillId="0" borderId="0" applyFont="0" applyFill="0" applyBorder="0" applyAlignment="0" applyProtection="0"/>
    <xf numFmtId="0" fontId="285" fillId="0" borderId="0"/>
    <xf numFmtId="0" fontId="286" fillId="0" borderId="0">
      <alignment vertical="center"/>
    </xf>
    <xf numFmtId="0" fontId="122" fillId="0" borderId="0"/>
    <xf numFmtId="0" fontId="286" fillId="0" borderId="0">
      <alignment vertical="center"/>
    </xf>
    <xf numFmtId="315" fontId="266" fillId="0" borderId="0" applyFill="0" applyBorder="0" applyProtection="0">
      <alignment vertical="center"/>
    </xf>
    <xf numFmtId="316" fontId="112" fillId="0" borderId="0" applyFill="0" applyBorder="0" applyProtection="0">
      <alignment vertical="center"/>
    </xf>
    <xf numFmtId="316" fontId="112" fillId="0" borderId="0" applyFill="0" applyBorder="0" applyProtection="0">
      <alignment vertical="center"/>
    </xf>
    <xf numFmtId="316" fontId="112" fillId="0" borderId="0" applyFill="0" applyBorder="0" applyProtection="0">
      <alignment vertical="center"/>
    </xf>
    <xf numFmtId="316" fontId="112" fillId="0" borderId="0" applyFill="0" applyBorder="0" applyProtection="0">
      <alignment vertical="center"/>
    </xf>
    <xf numFmtId="316" fontId="112" fillId="0" borderId="0" applyFill="0" applyBorder="0" applyProtection="0">
      <alignment vertical="center"/>
    </xf>
    <xf numFmtId="0" fontId="15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87" fillId="0" borderId="0"/>
    <xf numFmtId="0" fontId="16" fillId="0" borderId="0"/>
    <xf numFmtId="0" fontId="23" fillId="0" borderId="0"/>
    <xf numFmtId="0" fontId="285" fillId="0" borderId="0"/>
    <xf numFmtId="168" fontId="18" fillId="0" borderId="0" applyFont="0" applyFill="0" applyBorder="0" applyAlignment="0" applyProtection="0"/>
    <xf numFmtId="0" fontId="23" fillId="0" borderId="0"/>
    <xf numFmtId="0" fontId="23" fillId="0" borderId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28" fillId="0" borderId="0"/>
    <xf numFmtId="0" fontId="112" fillId="0" borderId="0"/>
    <xf numFmtId="179" fontId="15" fillId="0" borderId="0" applyFont="0" applyFill="0" applyBorder="0" applyAlignment="0" applyProtection="0"/>
    <xf numFmtId="317" fontId="23" fillId="0" borderId="0" applyFill="0" applyBorder="0" applyAlignment="0" applyProtection="0"/>
    <xf numFmtId="0" fontId="17" fillId="0" borderId="0" applyFont="0" applyFill="0" applyBorder="0" applyAlignment="0" applyProtection="0"/>
    <xf numFmtId="0" fontId="28" fillId="0" borderId="0"/>
    <xf numFmtId="168" fontId="18" fillId="0" borderId="0" applyFont="0" applyFill="0" applyBorder="0" applyAlignment="0" applyProtection="0"/>
    <xf numFmtId="0" fontId="17" fillId="0" borderId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31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318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319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5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7" fillId="0" borderId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7" fillId="0" borderId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8" fillId="0" borderId="0"/>
    <xf numFmtId="0" fontId="55" fillId="0" borderId="0" applyFont="0" applyFill="0" applyBorder="0" applyAlignment="0" applyProtection="0"/>
    <xf numFmtId="0" fontId="66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8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192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192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66" fillId="0" borderId="0"/>
    <xf numFmtId="0" fontId="56" fillId="0" borderId="0" applyNumberFormat="0" applyFill="0" applyBorder="0" applyAlignment="0" applyProtection="0"/>
    <xf numFmtId="191" fontId="19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28" fillId="0" borderId="0"/>
    <xf numFmtId="0" fontId="128" fillId="0" borderId="0"/>
    <xf numFmtId="0" fontId="128" fillId="0" borderId="0"/>
    <xf numFmtId="0" fontId="128" fillId="0" borderId="0"/>
    <xf numFmtId="0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68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17" fillId="0" borderId="0"/>
    <xf numFmtId="174" fontId="1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12" fillId="0" borderId="0"/>
    <xf numFmtId="0" fontId="287" fillId="0" borderId="0"/>
    <xf numFmtId="27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0" fontId="56" fillId="0" borderId="0" applyNumberForma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74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287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21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32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13" fontId="288" fillId="0" borderId="0" applyFont="0" applyFill="0" applyBorder="0" applyAlignment="0" applyProtection="0"/>
    <xf numFmtId="213" fontId="28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3" fontId="174" fillId="0" borderId="0" applyFont="0" applyFill="0" applyBorder="0" applyAlignment="0" applyProtection="0"/>
    <xf numFmtId="323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4" fontId="19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9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32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326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8" fontId="174" fillId="0" borderId="0" applyFont="0" applyFill="0" applyBorder="0" applyAlignment="0" applyProtection="0"/>
    <xf numFmtId="329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329" fontId="18" fillId="0" borderId="0" applyFont="0" applyFill="0" applyBorder="0" applyAlignment="0" applyProtection="0"/>
    <xf numFmtId="329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277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330" fontId="235" fillId="0" borderId="0" applyFont="0" applyFill="0" applyBorder="0" applyAlignment="0" applyProtection="0"/>
    <xf numFmtId="325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13" fontId="288" fillId="0" borderId="0" applyFont="0" applyFill="0" applyBorder="0" applyAlignment="0" applyProtection="0"/>
    <xf numFmtId="213" fontId="28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3" fontId="174" fillId="0" borderId="0" applyFont="0" applyFill="0" applyBorder="0" applyAlignment="0" applyProtection="0"/>
    <xf numFmtId="323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287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21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79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31" fontId="288" fillId="0" borderId="0" applyFont="0" applyFill="0" applyBorder="0" applyAlignment="0" applyProtection="0"/>
    <xf numFmtId="331" fontId="28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332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4" fontId="17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33" fontId="235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319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318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32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326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8" fontId="174" fillId="0" borderId="0" applyFont="0" applyFill="0" applyBorder="0" applyAlignment="0" applyProtection="0"/>
    <xf numFmtId="329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329" fontId="18" fillId="0" borderId="0" applyFont="0" applyFill="0" applyBorder="0" applyAlignment="0" applyProtection="0"/>
    <xf numFmtId="329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324" fontId="19" fillId="0" borderId="0" applyFont="0" applyFill="0" applyBorder="0" applyAlignment="0" applyProtection="0"/>
    <xf numFmtId="277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330" fontId="235" fillId="0" borderId="0" applyFont="0" applyFill="0" applyBorder="0" applyAlignment="0" applyProtection="0"/>
    <xf numFmtId="325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79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31" fontId="288" fillId="0" borderId="0" applyFont="0" applyFill="0" applyBorder="0" applyAlignment="0" applyProtection="0"/>
    <xf numFmtId="331" fontId="28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332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4" fontId="17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33" fontId="235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13" fontId="288" fillId="0" borderId="0" applyFont="0" applyFill="0" applyBorder="0" applyAlignment="0" applyProtection="0"/>
    <xf numFmtId="213" fontId="28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3" fontId="174" fillId="0" borderId="0" applyFont="0" applyFill="0" applyBorder="0" applyAlignment="0" applyProtection="0"/>
    <xf numFmtId="323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74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287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21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277" fontId="18" fillId="0" borderId="0" applyFont="0" applyFill="0" applyBorder="0" applyAlignment="0" applyProtection="0"/>
    <xf numFmtId="277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325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289" fillId="0" borderId="0"/>
    <xf numFmtId="0" fontId="290" fillId="0" borderId="0"/>
    <xf numFmtId="168" fontId="54" fillId="0" borderId="0" applyFont="0" applyFill="0" applyBorder="0" applyAlignment="0" applyProtection="0"/>
    <xf numFmtId="0" fontId="66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112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0" fillId="0" borderId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326" fontId="18" fillId="0" borderId="0" applyFont="0" applyFill="0" applyBorder="0" applyAlignment="0" applyProtection="0"/>
    <xf numFmtId="326" fontId="18" fillId="0" borderId="0" applyFont="0" applyFill="0" applyBorder="0" applyAlignment="0" applyProtection="0"/>
    <xf numFmtId="328" fontId="17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0" fontId="2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329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329" fontId="18" fillId="0" borderId="0" applyFont="0" applyFill="0" applyBorder="0" applyAlignment="0" applyProtection="0"/>
    <xf numFmtId="329" fontId="18" fillId="0" borderId="0" applyFont="0" applyFill="0" applyBorder="0" applyAlignment="0" applyProtection="0"/>
    <xf numFmtId="327" fontId="17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5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8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324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79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31" fontId="288" fillId="0" borderId="0" applyFont="0" applyFill="0" applyBorder="0" applyAlignment="0" applyProtection="0"/>
    <xf numFmtId="331" fontId="28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332" fontId="18" fillId="0" borderId="0" applyFont="0" applyFill="0" applyBorder="0" applyAlignment="0" applyProtection="0"/>
    <xf numFmtId="332" fontId="18" fillId="0" borderId="0" applyFont="0" applyFill="0" applyBorder="0" applyAlignment="0" applyProtection="0"/>
    <xf numFmtId="174" fontId="174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32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333" fontId="235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4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13" fontId="288" fillId="0" borderId="0" applyFont="0" applyFill="0" applyBorder="0" applyAlignment="0" applyProtection="0"/>
    <xf numFmtId="213" fontId="28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3" fontId="174" fillId="0" borderId="0" applyFont="0" applyFill="0" applyBorder="0" applyAlignment="0" applyProtection="0"/>
    <xf numFmtId="323" fontId="18" fillId="0" borderId="0" applyFont="0" applyFill="0" applyBorder="0" applyAlignment="0" applyProtection="0"/>
    <xf numFmtId="323" fontId="18" fillId="0" borderId="0" applyFont="0" applyFill="0" applyBorder="0" applyAlignment="0" applyProtection="0"/>
    <xf numFmtId="41" fontId="174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21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319" fontId="19" fillId="0" borderId="0" applyFont="0" applyFill="0" applyBorder="0" applyAlignment="0" applyProtection="0"/>
    <xf numFmtId="203" fontId="18" fillId="0" borderId="0" applyFont="0" applyFill="0" applyBorder="0" applyAlignment="0" applyProtection="0"/>
    <xf numFmtId="320" fontId="174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5" fontId="174" fillId="0" borderId="0" applyFont="0" applyFill="0" applyBorder="0" applyAlignment="0" applyProtection="0"/>
    <xf numFmtId="287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21" fontId="19" fillId="0" borderId="0" applyFont="0" applyFill="0" applyBorder="0" applyAlignment="0" applyProtection="0"/>
    <xf numFmtId="287" fontId="19" fillId="0" borderId="0" applyFont="0" applyFill="0" applyBorder="0" applyAlignment="0" applyProtection="0"/>
    <xf numFmtId="324" fontId="19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68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277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277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/>
    <xf numFmtId="168" fontId="18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/>
    <xf numFmtId="0" fontId="56" fillId="0" borderId="0" applyNumberFormat="0" applyFill="0" applyBorder="0" applyAlignment="0" applyProtection="0"/>
    <xf numFmtId="330" fontId="235" fillId="0" borderId="0" applyFont="0" applyFill="0" applyBorder="0" applyAlignment="0" applyProtection="0"/>
    <xf numFmtId="0" fontId="112" fillId="0" borderId="0"/>
    <xf numFmtId="0" fontId="56" fillId="0" borderId="0" applyNumberFormat="0" applyFill="0" applyBorder="0" applyAlignment="0" applyProtection="0"/>
    <xf numFmtId="168" fontId="18" fillId="0" borderId="0" applyFont="0" applyFill="0" applyBorder="0" applyAlignment="0" applyProtection="0"/>
    <xf numFmtId="0" fontId="291" fillId="0" borderId="0"/>
    <xf numFmtId="0" fontId="291" fillId="0" borderId="0"/>
    <xf numFmtId="0" fontId="291" fillId="0" borderId="0"/>
    <xf numFmtId="0" fontId="291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91" fillId="0" borderId="0"/>
    <xf numFmtId="0" fontId="291" fillId="0" borderId="0"/>
    <xf numFmtId="0" fontId="291" fillId="0" borderId="0"/>
    <xf numFmtId="0" fontId="291" fillId="0" borderId="0"/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325" fontId="18" fillId="0" borderId="0" applyFont="0" applyFill="0" applyBorder="0" applyAlignment="0" applyProtection="0"/>
    <xf numFmtId="0" fontId="28" fillId="0" borderId="0"/>
    <xf numFmtId="0" fontId="66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66" fillId="0" borderId="0"/>
    <xf numFmtId="0" fontId="66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66" fillId="0" borderId="0"/>
    <xf numFmtId="0" fontId="287" fillId="0" borderId="0"/>
    <xf numFmtId="0" fontId="66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16" fillId="0" borderId="0"/>
    <xf numFmtId="0" fontId="16" fillId="0" borderId="0"/>
    <xf numFmtId="0" fontId="16" fillId="0" borderId="0"/>
    <xf numFmtId="0" fontId="290" fillId="0" borderId="0"/>
    <xf numFmtId="0" fontId="16" fillId="0" borderId="0"/>
    <xf numFmtId="0" fontId="16" fillId="0" borderId="0"/>
    <xf numFmtId="0" fontId="30" fillId="0" borderId="0"/>
    <xf numFmtId="0" fontId="1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85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5" fillId="0" borderId="0"/>
    <xf numFmtId="0" fontId="290" fillId="0" borderId="0"/>
    <xf numFmtId="0" fontId="285" fillId="0" borderId="0"/>
    <xf numFmtId="0" fontId="23" fillId="0" borderId="0"/>
    <xf numFmtId="0" fontId="285" fillId="0" borderId="0"/>
    <xf numFmtId="0" fontId="23" fillId="0" borderId="0"/>
    <xf numFmtId="0" fontId="28" fillId="0" borderId="0"/>
    <xf numFmtId="0" fontId="66" fillId="0" borderId="0"/>
    <xf numFmtId="0" fontId="28" fillId="0" borderId="0"/>
    <xf numFmtId="0" fontId="66" fillId="0" borderId="0"/>
    <xf numFmtId="0" fontId="287" fillId="0" borderId="0"/>
    <xf numFmtId="0" fontId="66" fillId="0" borderId="0"/>
    <xf numFmtId="334" fontId="23" fillId="0" borderId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310" fontId="23" fillId="0" borderId="0" applyFont="0" applyFill="0" applyBorder="0" applyAlignment="0" applyProtection="0">
      <alignment vertical="center"/>
    </xf>
    <xf numFmtId="9" fontId="23" fillId="44" borderId="0"/>
    <xf numFmtId="301" fontId="266" fillId="0" borderId="0">
      <alignment vertical="center"/>
    </xf>
    <xf numFmtId="335" fontId="266" fillId="0" borderId="0" applyFont="0" applyFill="0" applyBorder="0" applyAlignment="0" applyProtection="0">
      <alignment vertical="center"/>
    </xf>
    <xf numFmtId="9" fontId="292" fillId="0" borderId="0" applyFon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176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43" fontId="23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176" fontId="14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171" fontId="293" fillId="0" borderId="10" applyNumberFormat="0" applyFont="0" applyBorder="0" applyAlignment="0">
      <alignment horizontal="center" vertical="center"/>
    </xf>
    <xf numFmtId="0" fontId="23" fillId="0" borderId="0"/>
    <xf numFmtId="0" fontId="294" fillId="0" borderId="0"/>
    <xf numFmtId="0" fontId="295" fillId="0" borderId="0"/>
    <xf numFmtId="0" fontId="295" fillId="0" borderId="0"/>
    <xf numFmtId="1" fontId="296" fillId="0" borderId="4" applyBorder="0" applyAlignment="0">
      <alignment horizontal="center"/>
    </xf>
    <xf numFmtId="1" fontId="296" fillId="0" borderId="4" applyBorder="0" applyAlignment="0">
      <alignment horizontal="center"/>
    </xf>
    <xf numFmtId="1" fontId="296" fillId="0" borderId="4" applyBorder="0" applyAlignment="0">
      <alignment horizontal="center"/>
    </xf>
    <xf numFmtId="1" fontId="293" fillId="0" borderId="10" applyNumberFormat="0" applyFont="0" applyBorder="0" applyAlignment="0">
      <alignment horizontal="center" vertical="center"/>
    </xf>
    <xf numFmtId="1" fontId="296" fillId="0" borderId="4" applyBorder="0" applyAlignment="0">
      <alignment horizontal="center"/>
    </xf>
    <xf numFmtId="1" fontId="293" fillId="0" borderId="10" applyNumberFormat="0" applyFont="0" applyBorder="0" applyAlignment="0">
      <alignment horizontal="center" vertical="center"/>
    </xf>
    <xf numFmtId="1" fontId="296" fillId="0" borderId="4" applyBorder="0" applyAlignment="0">
      <alignment horizontal="center"/>
    </xf>
    <xf numFmtId="1" fontId="78" fillId="0" borderId="4" applyBorder="0" applyAlignment="0">
      <alignment horizontal="center"/>
    </xf>
    <xf numFmtId="1" fontId="296" fillId="0" borderId="4" applyBorder="0" applyAlignment="0">
      <alignment horizontal="center"/>
    </xf>
    <xf numFmtId="1" fontId="296" fillId="0" borderId="4" applyBorder="0" applyAlignment="0">
      <alignment horizontal="center"/>
    </xf>
    <xf numFmtId="1" fontId="297" fillId="0" borderId="0" applyBorder="0" applyAlignment="0"/>
    <xf numFmtId="1" fontId="293" fillId="0" borderId="10" applyNumberFormat="0" applyFont="0" applyBorder="0" applyAlignment="0">
      <alignment horizontal="center" vertical="center"/>
    </xf>
    <xf numFmtId="178" fontId="298" fillId="0" borderId="4">
      <alignment vertical="center"/>
    </xf>
    <xf numFmtId="178" fontId="298" fillId="0" borderId="4">
      <alignment vertical="center"/>
    </xf>
    <xf numFmtId="336" fontId="281" fillId="0" borderId="0">
      <alignment vertical="center"/>
    </xf>
    <xf numFmtId="337" fontId="299" fillId="0" borderId="0">
      <alignment vertical="center"/>
    </xf>
    <xf numFmtId="334" fontId="23" fillId="0" borderId="0" applyFill="0" applyBorder="0" applyAlignment="0" applyProtection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0" fillId="64" borderId="0"/>
    <xf numFmtId="0" fontId="80" fillId="8" borderId="0"/>
    <xf numFmtId="0" fontId="81" fillId="8" borderId="0"/>
    <xf numFmtId="0" fontId="80" fillId="8" borderId="0"/>
    <xf numFmtId="0" fontId="80" fillId="64" borderId="0"/>
    <xf numFmtId="0" fontId="80" fillId="64" borderId="0"/>
    <xf numFmtId="0" fontId="80" fillId="8" borderId="0"/>
    <xf numFmtId="0" fontId="81" fillId="8" borderId="0"/>
    <xf numFmtId="0" fontId="80" fillId="8" borderId="0"/>
    <xf numFmtId="204" fontId="283" fillId="0" borderId="0" applyFont="0" applyFill="0" applyBorder="0" applyAlignment="0" applyProtection="0"/>
    <xf numFmtId="204" fontId="283" fillId="0" borderId="0" applyFont="0" applyFill="0" applyBorder="0" applyAlignment="0" applyProtection="0"/>
    <xf numFmtId="0" fontId="80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338" fontId="300" fillId="0" borderId="0">
      <alignment vertical="center"/>
    </xf>
    <xf numFmtId="0" fontId="174" fillId="0" borderId="111" applyNumberFormat="0" applyFont="0" applyBorder="0" applyAlignment="0">
      <alignment horizontal="center" vertical="center"/>
    </xf>
    <xf numFmtId="204" fontId="283" fillId="0" borderId="0" applyFont="0" applyFill="0" applyBorder="0" applyAlignment="0" applyProtection="0"/>
    <xf numFmtId="0" fontId="80" fillId="8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204" fontId="283" fillId="0" borderId="0" applyFont="0" applyFill="0" applyBorder="0" applyAlignment="0" applyProtection="0"/>
    <xf numFmtId="0" fontId="80" fillId="8" borderId="0"/>
    <xf numFmtId="204" fontId="283" fillId="0" borderId="0" applyFont="0" applyFill="0" applyBorder="0" applyAlignment="0" applyProtection="0"/>
    <xf numFmtId="204" fontId="283" fillId="0" borderId="0" applyFont="0" applyFill="0" applyBorder="0" applyAlignment="0" applyProtection="0"/>
    <xf numFmtId="0" fontId="80" fillId="8" borderId="0"/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23" fillId="0" borderId="112" applyAlignment="0"/>
    <xf numFmtId="0" fontId="23" fillId="0" borderId="112" applyAlignment="0"/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23" fillId="0" borderId="112" applyAlignment="0"/>
    <xf numFmtId="0" fontId="81" fillId="8" borderId="0"/>
    <xf numFmtId="0" fontId="80" fillId="8" borderId="0"/>
    <xf numFmtId="0" fontId="80" fillId="8" borderId="0"/>
    <xf numFmtId="339" fontId="283" fillId="0" borderId="0" applyFont="0" applyFill="0" applyBorder="0" applyAlignment="0" applyProtection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64" borderId="0"/>
    <xf numFmtId="0" fontId="15" fillId="64" borderId="0"/>
    <xf numFmtId="0" fontId="15" fillId="64" borderId="0"/>
    <xf numFmtId="0" fontId="15" fillId="64" borderId="0"/>
    <xf numFmtId="0" fontId="15" fillId="64" borderId="0"/>
    <xf numFmtId="0" fontId="15" fillId="8" borderId="0"/>
    <xf numFmtId="0" fontId="15" fillId="8" borderId="0"/>
    <xf numFmtId="0" fontId="15" fillId="8" borderId="0"/>
    <xf numFmtId="0" fontId="15" fillId="64" borderId="0"/>
    <xf numFmtId="0" fontId="15" fillId="8" borderId="0"/>
    <xf numFmtId="0" fontId="15" fillId="8" borderId="0"/>
    <xf numFmtId="0" fontId="15" fillId="64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15" fillId="8" borderId="0"/>
    <xf numFmtId="0" fontId="80" fillId="64" borderId="0"/>
    <xf numFmtId="0" fontId="80" fillId="8" borderId="0"/>
    <xf numFmtId="0" fontId="80" fillId="8" borderId="0"/>
    <xf numFmtId="0" fontId="80" fillId="64" borderId="0"/>
    <xf numFmtId="0" fontId="80" fillId="64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64" borderId="0"/>
    <xf numFmtId="0" fontId="80" fillId="64" borderId="0"/>
    <xf numFmtId="0" fontId="80" fillId="8" borderId="0"/>
    <xf numFmtId="0" fontId="80" fillId="8" borderId="0"/>
    <xf numFmtId="0" fontId="80" fillId="64" borderId="0"/>
    <xf numFmtId="0" fontId="80" fillId="64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64" borderId="0"/>
    <xf numFmtId="0" fontId="301" fillId="0" borderId="6" applyFont="0" applyAlignment="0">
      <alignment horizontal="left"/>
    </xf>
    <xf numFmtId="0" fontId="80" fillId="8" borderId="0"/>
    <xf numFmtId="0" fontId="80" fillId="8" borderId="0"/>
    <xf numFmtId="0" fontId="80" fillId="64" borderId="0"/>
    <xf numFmtId="0" fontId="80" fillId="64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64" borderId="0"/>
    <xf numFmtId="0" fontId="168" fillId="0" borderId="0" applyProtection="0">
      <alignment vertical="center" wrapText="1"/>
    </xf>
    <xf numFmtId="0" fontId="81" fillId="8" borderId="0"/>
    <xf numFmtId="0" fontId="80" fillId="8" borderId="0"/>
    <xf numFmtId="0" fontId="80" fillId="8" borderId="0"/>
    <xf numFmtId="0" fontId="80" fillId="64" borderId="0"/>
    <xf numFmtId="0" fontId="80" fillId="8" borderId="0"/>
    <xf numFmtId="0" fontId="80" fillId="64" borderId="0"/>
    <xf numFmtId="0" fontId="80" fillId="8" borderId="0"/>
    <xf numFmtId="0" fontId="80" fillId="8" borderId="0"/>
    <xf numFmtId="0" fontId="80" fillId="8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0" fillId="8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301" fillId="0" borderId="6" applyFont="0" applyAlignment="0">
      <alignment horizontal="left"/>
    </xf>
    <xf numFmtId="0" fontId="301" fillId="0" borderId="6" applyFont="0" applyAlignment="0">
      <alignment horizontal="left"/>
    </xf>
    <xf numFmtId="0" fontId="301" fillId="0" borderId="6" applyFont="0" applyAlignment="0">
      <alignment horizontal="left"/>
    </xf>
    <xf numFmtId="0" fontId="23" fillId="0" borderId="112" applyAlignment="0"/>
    <xf numFmtId="0" fontId="301" fillId="0" borderId="41" applyFont="0" applyAlignment="0">
      <alignment horizontal="left"/>
    </xf>
    <xf numFmtId="0" fontId="23" fillId="0" borderId="112" applyAlignment="0"/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301" fillId="0" borderId="41" applyFont="0" applyAlignment="0">
      <alignment horizontal="left"/>
    </xf>
    <xf numFmtId="0" fontId="81" fillId="8" borderId="0"/>
    <xf numFmtId="0" fontId="81" fillId="8" borderId="0"/>
    <xf numFmtId="0" fontId="80" fillId="8" borderId="0"/>
    <xf numFmtId="0" fontId="80" fillId="8" borderId="0"/>
    <xf numFmtId="340" fontId="283" fillId="0" borderId="0" applyFont="0" applyFill="0" applyBorder="0" applyAlignment="0" applyProtection="0"/>
    <xf numFmtId="340" fontId="283" fillId="0" borderId="0" applyFont="0" applyFill="0" applyBorder="0" applyAlignment="0" applyProtection="0"/>
    <xf numFmtId="340" fontId="283" fillId="0" borderId="0" applyFont="0" applyFill="0" applyBorder="0" applyAlignment="0" applyProtection="0"/>
    <xf numFmtId="0" fontId="80" fillId="8" borderId="0"/>
    <xf numFmtId="0" fontId="80" fillId="8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64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340" fontId="283" fillId="0" borderId="0" applyFont="0" applyFill="0" applyBorder="0" applyAlignment="0" applyProtection="0"/>
    <xf numFmtId="340" fontId="283" fillId="0" borderId="0" applyFont="0" applyFill="0" applyBorder="0" applyAlignment="0" applyProtection="0"/>
    <xf numFmtId="0" fontId="81" fillId="8" borderId="0"/>
    <xf numFmtId="0" fontId="80" fillId="8" borderId="0"/>
    <xf numFmtId="0" fontId="80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0" fillId="8" borderId="0"/>
    <xf numFmtId="0" fontId="80" fillId="8" borderId="0"/>
    <xf numFmtId="0" fontId="80" fillId="8" borderId="0"/>
    <xf numFmtId="339" fontId="283" fillId="0" borderId="0" applyFont="0" applyFill="0" applyBorder="0" applyAlignment="0" applyProtection="0"/>
    <xf numFmtId="0" fontId="80" fillId="8" borderId="0"/>
    <xf numFmtId="204" fontId="283" fillId="0" borderId="0" applyFont="0" applyFill="0" applyBorder="0" applyAlignment="0" applyProtection="0"/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0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2" fontId="16" fillId="0" borderId="0">
      <alignment vertical="center"/>
    </xf>
    <xf numFmtId="166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15" fontId="302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342" fontId="16" fillId="0" borderId="0">
      <alignment vertical="center"/>
    </xf>
    <xf numFmtId="166" fontId="16" fillId="0" borderId="0">
      <alignment vertical="center"/>
    </xf>
    <xf numFmtId="315" fontId="302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1" fontId="16" fillId="0" borderId="0">
      <alignment vertical="center"/>
    </xf>
    <xf numFmtId="344" fontId="16" fillId="0" borderId="0">
      <alignment vertical="center"/>
    </xf>
    <xf numFmtId="344" fontId="16" fillId="0" borderId="0">
      <alignment vertical="center"/>
    </xf>
    <xf numFmtId="344" fontId="16" fillId="0" borderId="0">
      <alignment vertical="center"/>
    </xf>
    <xf numFmtId="344" fontId="16" fillId="0" borderId="0">
      <alignment vertical="center"/>
    </xf>
    <xf numFmtId="344" fontId="16" fillId="0" borderId="0">
      <alignment vertical="center"/>
    </xf>
    <xf numFmtId="315" fontId="302" fillId="0" borderId="0">
      <alignment vertical="center"/>
    </xf>
    <xf numFmtId="343" fontId="16" fillId="0" borderId="0">
      <alignment vertical="center"/>
    </xf>
    <xf numFmtId="344" fontId="16" fillId="0" borderId="0">
      <alignment vertical="center"/>
    </xf>
    <xf numFmtId="315" fontId="302" fillId="0" borderId="0">
      <alignment vertical="center"/>
    </xf>
    <xf numFmtId="344" fontId="16" fillId="0" borderId="0">
      <alignment vertical="center"/>
    </xf>
    <xf numFmtId="344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4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43" fontId="16" fillId="0" borderId="0">
      <alignment vertical="center"/>
    </xf>
    <xf numFmtId="315" fontId="302" fillId="0" borderId="0">
      <alignment vertical="center"/>
    </xf>
    <xf numFmtId="343" fontId="16" fillId="0" borderId="0">
      <alignment vertical="center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0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9" fillId="8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89" fillId="8" borderId="0"/>
    <xf numFmtId="0" fontId="81" fillId="8" borderId="0"/>
    <xf numFmtId="0" fontId="89" fillId="8" borderId="0"/>
    <xf numFmtId="0" fontId="303" fillId="0" borderId="0"/>
    <xf numFmtId="0" fontId="303" fillId="0" borderId="0"/>
    <xf numFmtId="0" fontId="89" fillId="8" borderId="0"/>
    <xf numFmtId="0" fontId="81" fillId="8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303" fillId="0" borderId="0"/>
    <xf numFmtId="0" fontId="89" fillId="8" borderId="0"/>
    <xf numFmtId="0" fontId="303" fillId="0" borderId="0"/>
    <xf numFmtId="0" fontId="89" fillId="8" borderId="0"/>
    <xf numFmtId="0" fontId="89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9" fillId="8" borderId="0"/>
    <xf numFmtId="0" fontId="81" fillId="8" borderId="0"/>
    <xf numFmtId="0" fontId="89" fillId="8" borderId="0"/>
    <xf numFmtId="0" fontId="89" fillId="8" borderId="0"/>
    <xf numFmtId="0" fontId="81" fillId="8" borderId="0"/>
    <xf numFmtId="0" fontId="303" fillId="0" borderId="0"/>
    <xf numFmtId="0" fontId="89" fillId="8" borderId="0"/>
    <xf numFmtId="0" fontId="89" fillId="8" borderId="0"/>
    <xf numFmtId="0" fontId="89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9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303" fillId="0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89" fillId="8" borderId="0"/>
    <xf numFmtId="0" fontId="89" fillId="8" borderId="0"/>
    <xf numFmtId="0" fontId="89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0" fillId="10" borderId="0" applyNumberFormat="0" applyBorder="0" applyAlignment="0" applyProtection="0"/>
    <xf numFmtId="0" fontId="90" fillId="11" borderId="0" applyNumberFormat="0" applyBorder="0" applyAlignment="0" applyProtection="0"/>
    <xf numFmtId="0" fontId="90" fillId="12" borderId="0" applyNumberFormat="0" applyBorder="0" applyAlignment="0" applyProtection="0"/>
    <xf numFmtId="0" fontId="90" fillId="13" borderId="0" applyNumberFormat="0" applyBorder="0" applyAlignment="0" applyProtection="0"/>
    <xf numFmtId="0" fontId="90" fillId="14" borderId="0" applyNumberFormat="0" applyBorder="0" applyAlignment="0" applyProtection="0"/>
    <xf numFmtId="0" fontId="90" fillId="15" borderId="0" applyNumberFormat="0" applyBorder="0" applyAlignment="0" applyProtection="0"/>
    <xf numFmtId="0" fontId="304" fillId="16" borderId="0" applyNumberFormat="0" applyBorder="0" applyAlignment="0" applyProtection="0">
      <alignment vertical="center"/>
    </xf>
    <xf numFmtId="0" fontId="304" fillId="17" borderId="0" applyNumberFormat="0" applyBorder="0" applyAlignment="0" applyProtection="0">
      <alignment vertical="center"/>
    </xf>
    <xf numFmtId="0" fontId="304" fillId="58" borderId="0" applyNumberFormat="0" applyBorder="0" applyAlignment="0" applyProtection="0">
      <alignment vertical="center"/>
    </xf>
    <xf numFmtId="0" fontId="304" fillId="15" borderId="0" applyNumberFormat="0" applyBorder="0" applyAlignment="0" applyProtection="0">
      <alignment vertical="center"/>
    </xf>
    <xf numFmtId="0" fontId="304" fillId="14" borderId="0" applyNumberFormat="0" applyBorder="0" applyAlignment="0" applyProtection="0">
      <alignment vertical="center"/>
    </xf>
    <xf numFmtId="0" fontId="304" fillId="58" borderId="0" applyNumberFormat="0" applyBorder="0" applyAlignment="0" applyProtection="0">
      <alignment vertical="center"/>
    </xf>
    <xf numFmtId="0" fontId="305" fillId="10" borderId="0" applyNumberFormat="0" applyBorder="0" applyAlignment="0" applyProtection="0">
      <alignment vertical="center"/>
    </xf>
    <xf numFmtId="0" fontId="305" fillId="11" borderId="0" applyNumberFormat="0" applyBorder="0" applyAlignment="0" applyProtection="0">
      <alignment vertical="center"/>
    </xf>
    <xf numFmtId="0" fontId="305" fillId="12" borderId="0" applyNumberFormat="0" applyBorder="0" applyAlignment="0" applyProtection="0">
      <alignment vertical="center"/>
    </xf>
    <xf numFmtId="0" fontId="305" fillId="13" borderId="0" applyNumberFormat="0" applyBorder="0" applyAlignment="0" applyProtection="0">
      <alignment vertical="center"/>
    </xf>
    <xf numFmtId="0" fontId="305" fillId="14" borderId="0" applyNumberFormat="0" applyBorder="0" applyAlignment="0" applyProtection="0">
      <alignment vertical="center"/>
    </xf>
    <xf numFmtId="0" fontId="305" fillId="15" borderId="0" applyNumberFormat="0" applyBorder="0" applyAlignment="0" applyProtection="0">
      <alignment vertical="center"/>
    </xf>
    <xf numFmtId="0" fontId="2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92" fillId="8" borderId="0"/>
    <xf numFmtId="0" fontId="303" fillId="0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92" fillId="8" borderId="0"/>
    <xf numFmtId="0" fontId="81" fillId="8" borderId="0"/>
    <xf numFmtId="0" fontId="92" fillId="8" borderId="0"/>
    <xf numFmtId="0" fontId="303" fillId="0" borderId="0"/>
    <xf numFmtId="0" fontId="303" fillId="0" borderId="0"/>
    <xf numFmtId="0" fontId="92" fillId="8" borderId="0"/>
    <xf numFmtId="0" fontId="81" fillId="8" borderId="0"/>
    <xf numFmtId="0" fontId="92" fillId="8" borderId="0"/>
    <xf numFmtId="0" fontId="81" fillId="8" borderId="0"/>
    <xf numFmtId="0" fontId="92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303" fillId="0" borderId="0"/>
    <xf numFmtId="0" fontId="92" fillId="8" borderId="0"/>
    <xf numFmtId="0" fontId="303" fillId="0" borderId="0"/>
    <xf numFmtId="0" fontId="92" fillId="8" borderId="0"/>
    <xf numFmtId="0" fontId="92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1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2" fillId="8" borderId="0"/>
    <xf numFmtId="0" fontId="81" fillId="8" borderId="0"/>
    <xf numFmtId="0" fontId="92" fillId="8" borderId="0"/>
    <xf numFmtId="0" fontId="92" fillId="8" borderId="0"/>
    <xf numFmtId="0" fontId="81" fillId="8" borderId="0"/>
    <xf numFmtId="0" fontId="303" fillId="0" borderId="0"/>
    <xf numFmtId="0" fontId="92" fillId="8" borderId="0"/>
    <xf numFmtId="0" fontId="92" fillId="8" borderId="0"/>
    <xf numFmtId="0" fontId="92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92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303" fillId="0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81" fillId="8" borderId="0"/>
    <xf numFmtId="0" fontId="81" fillId="8" borderId="0"/>
    <xf numFmtId="0" fontId="81" fillId="8" borderId="0"/>
    <xf numFmtId="0" fontId="81" fillId="8" borderId="0"/>
    <xf numFmtId="0" fontId="92" fillId="8" borderId="0"/>
    <xf numFmtId="0" fontId="92" fillId="8" borderId="0"/>
    <xf numFmtId="0" fontId="92" fillId="8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303" fillId="0" borderId="0"/>
    <xf numFmtId="0" fontId="93" fillId="0" borderId="0">
      <alignment wrapText="1"/>
    </xf>
    <xf numFmtId="0" fontId="93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81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3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303" fillId="0" borderId="0"/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93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93" fillId="0" borderId="0">
      <alignment wrapText="1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0" fillId="16" borderId="0" applyNumberFormat="0" applyBorder="0" applyAlignment="0" applyProtection="0"/>
    <xf numFmtId="0" fontId="90" fillId="17" borderId="0" applyNumberFormat="0" applyBorder="0" applyAlignment="0" applyProtection="0"/>
    <xf numFmtId="0" fontId="90" fillId="18" borderId="0" applyNumberFormat="0" applyBorder="0" applyAlignment="0" applyProtection="0"/>
    <xf numFmtId="0" fontId="90" fillId="13" borderId="0" applyNumberFormat="0" applyBorder="0" applyAlignment="0" applyProtection="0"/>
    <xf numFmtId="0" fontId="90" fillId="16" borderId="0" applyNumberFormat="0" applyBorder="0" applyAlignment="0" applyProtection="0"/>
    <xf numFmtId="0" fontId="90" fillId="19" borderId="0" applyNumberFormat="0" applyBorder="0" applyAlignment="0" applyProtection="0"/>
    <xf numFmtId="0" fontId="304" fillId="14" borderId="0" applyNumberFormat="0" applyBorder="0" applyAlignment="0" applyProtection="0">
      <alignment vertical="center"/>
    </xf>
    <xf numFmtId="0" fontId="304" fillId="17" borderId="0" applyNumberFormat="0" applyBorder="0" applyAlignment="0" applyProtection="0">
      <alignment vertical="center"/>
    </xf>
    <xf numFmtId="0" fontId="304" fillId="59" borderId="0" applyNumberFormat="0" applyBorder="0" applyAlignment="0" applyProtection="0">
      <alignment vertical="center"/>
    </xf>
    <xf numFmtId="0" fontId="304" fillId="11" borderId="0" applyNumberFormat="0" applyBorder="0" applyAlignment="0" applyProtection="0">
      <alignment vertical="center"/>
    </xf>
    <xf numFmtId="0" fontId="304" fillId="14" borderId="0" applyNumberFormat="0" applyBorder="0" applyAlignment="0" applyProtection="0">
      <alignment vertical="center"/>
    </xf>
    <xf numFmtId="0" fontId="304" fillId="58" borderId="0" applyNumberFormat="0" applyBorder="0" applyAlignment="0" applyProtection="0">
      <alignment vertical="center"/>
    </xf>
    <xf numFmtId="0" fontId="305" fillId="16" borderId="0" applyNumberFormat="0" applyBorder="0" applyAlignment="0" applyProtection="0">
      <alignment vertical="center"/>
    </xf>
    <xf numFmtId="0" fontId="305" fillId="17" borderId="0" applyNumberFormat="0" applyBorder="0" applyAlignment="0" applyProtection="0">
      <alignment vertical="center"/>
    </xf>
    <xf numFmtId="0" fontId="305" fillId="18" borderId="0" applyNumberFormat="0" applyBorder="0" applyAlignment="0" applyProtection="0">
      <alignment vertical="center"/>
    </xf>
    <xf numFmtId="0" fontId="305" fillId="13" borderId="0" applyNumberFormat="0" applyBorder="0" applyAlignment="0" applyProtection="0">
      <alignment vertical="center"/>
    </xf>
    <xf numFmtId="0" fontId="305" fillId="16" borderId="0" applyNumberFormat="0" applyBorder="0" applyAlignment="0" applyProtection="0">
      <alignment vertical="center"/>
    </xf>
    <xf numFmtId="0" fontId="305" fillId="19" borderId="0" applyNumberFormat="0" applyBorder="0" applyAlignment="0" applyProtection="0">
      <alignment vertical="center"/>
    </xf>
    <xf numFmtId="0" fontId="56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303" fillId="0" borderId="0"/>
    <xf numFmtId="0" fontId="56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95" fillId="20" borderId="0" applyNumberFormat="0" applyBorder="0" applyAlignment="0" applyProtection="0"/>
    <xf numFmtId="0" fontId="95" fillId="17" borderId="0" applyNumberFormat="0" applyBorder="0" applyAlignment="0" applyProtection="0"/>
    <xf numFmtId="0" fontId="95" fillId="18" borderId="0" applyNumberFormat="0" applyBorder="0" applyAlignment="0" applyProtection="0"/>
    <xf numFmtId="0" fontId="95" fillId="21" borderId="0" applyNumberFormat="0" applyBorder="0" applyAlignment="0" applyProtection="0"/>
    <xf numFmtId="0" fontId="95" fillId="22" borderId="0" applyNumberFormat="0" applyBorder="0" applyAlignment="0" applyProtection="0"/>
    <xf numFmtId="0" fontId="95" fillId="23" borderId="0" applyNumberFormat="0" applyBorder="0" applyAlignment="0" applyProtection="0"/>
    <xf numFmtId="0" fontId="306" fillId="14" borderId="0" applyNumberFormat="0" applyBorder="0" applyAlignment="0" applyProtection="0">
      <alignment vertical="center"/>
    </xf>
    <xf numFmtId="0" fontId="306" fillId="57" borderId="0" applyNumberFormat="0" applyBorder="0" applyAlignment="0" applyProtection="0">
      <alignment vertical="center"/>
    </xf>
    <xf numFmtId="0" fontId="306" fillId="19" borderId="0" applyNumberFormat="0" applyBorder="0" applyAlignment="0" applyProtection="0">
      <alignment vertical="center"/>
    </xf>
    <xf numFmtId="0" fontId="306" fillId="11" borderId="0" applyNumberFormat="0" applyBorder="0" applyAlignment="0" applyProtection="0">
      <alignment vertical="center"/>
    </xf>
    <xf numFmtId="0" fontId="306" fillId="14" borderId="0" applyNumberFormat="0" applyBorder="0" applyAlignment="0" applyProtection="0">
      <alignment vertical="center"/>
    </xf>
    <xf numFmtId="0" fontId="306" fillId="17" borderId="0" applyNumberFormat="0" applyBorder="0" applyAlignment="0" applyProtection="0">
      <alignment vertical="center"/>
    </xf>
    <xf numFmtId="0" fontId="307" fillId="20" borderId="0" applyNumberFormat="0" applyBorder="0" applyAlignment="0" applyProtection="0">
      <alignment vertical="center"/>
    </xf>
    <xf numFmtId="0" fontId="307" fillId="17" borderId="0" applyNumberFormat="0" applyBorder="0" applyAlignment="0" applyProtection="0">
      <alignment vertical="center"/>
    </xf>
    <xf numFmtId="0" fontId="307" fillId="18" borderId="0" applyNumberFormat="0" applyBorder="0" applyAlignment="0" applyProtection="0">
      <alignment vertical="center"/>
    </xf>
    <xf numFmtId="0" fontId="307" fillId="21" borderId="0" applyNumberFormat="0" applyBorder="0" applyAlignment="0" applyProtection="0">
      <alignment vertical="center"/>
    </xf>
    <xf numFmtId="0" fontId="307" fillId="22" borderId="0" applyNumberFormat="0" applyBorder="0" applyAlignment="0" applyProtection="0">
      <alignment vertical="center"/>
    </xf>
    <xf numFmtId="0" fontId="307" fillId="23" borderId="0" applyNumberFormat="0" applyBorder="0" applyAlignment="0" applyProtection="0">
      <alignment vertical="center"/>
    </xf>
    <xf numFmtId="0" fontId="303" fillId="0" borderId="0"/>
    <xf numFmtId="0" fontId="303" fillId="0" borderId="0"/>
    <xf numFmtId="3" fontId="140" fillId="0" borderId="0">
      <alignment vertical="center"/>
    </xf>
    <xf numFmtId="3" fontId="140" fillId="0" borderId="0">
      <alignment vertical="center"/>
    </xf>
    <xf numFmtId="3" fontId="140" fillId="0" borderId="0">
      <alignment vertical="center"/>
    </xf>
    <xf numFmtId="3" fontId="140" fillId="0" borderId="0">
      <alignment vertical="center"/>
    </xf>
    <xf numFmtId="3" fontId="140" fillId="0" borderId="0">
      <alignment vertical="center"/>
    </xf>
    <xf numFmtId="3" fontId="140" fillId="0" borderId="0">
      <alignment vertical="center"/>
    </xf>
    <xf numFmtId="345" fontId="270" fillId="0" borderId="0" applyFont="0" applyFill="0" applyBorder="0" applyAlignment="0" applyProtection="0"/>
    <xf numFmtId="224" fontId="270" fillId="0" borderId="0" applyFont="0" applyFill="0" applyBorder="0" applyAlignment="0" applyProtection="0"/>
    <xf numFmtId="345" fontId="270" fillId="0" borderId="0" applyFont="0" applyFill="0" applyBorder="0" applyAlignment="0" applyProtection="0"/>
    <xf numFmtId="224" fontId="270" fillId="0" borderId="0" applyFont="0" applyFill="0" applyBorder="0" applyAlignment="0" applyProtection="0"/>
    <xf numFmtId="0" fontId="308" fillId="65" borderId="0" applyNumberFormat="0" applyBorder="0" applyAlignment="0" applyProtection="0"/>
    <xf numFmtId="0" fontId="308" fillId="66" borderId="0" applyNumberFormat="0" applyBorder="0" applyAlignment="0" applyProtection="0"/>
    <xf numFmtId="0" fontId="309" fillId="67" borderId="0" applyNumberFormat="0" applyBorder="0" applyAlignment="0" applyProtection="0"/>
    <xf numFmtId="0" fontId="308" fillId="68" borderId="0" applyNumberFormat="0" applyBorder="0" applyAlignment="0" applyProtection="0"/>
    <xf numFmtId="0" fontId="308" fillId="69" borderId="0" applyNumberFormat="0" applyBorder="0" applyAlignment="0" applyProtection="0"/>
    <xf numFmtId="0" fontId="309" fillId="69" borderId="0" applyNumberFormat="0" applyBorder="0" applyAlignment="0" applyProtection="0"/>
    <xf numFmtId="0" fontId="303" fillId="0" borderId="0"/>
    <xf numFmtId="0" fontId="308" fillId="70" borderId="0" applyNumberFormat="0" applyBorder="0" applyAlignment="0" applyProtection="0"/>
    <xf numFmtId="0" fontId="308" fillId="71" borderId="0" applyNumberFormat="0" applyBorder="0" applyAlignment="0" applyProtection="0"/>
    <xf numFmtId="0" fontId="309" fillId="71" borderId="0" applyNumberFormat="0" applyBorder="0" applyAlignment="0" applyProtection="0"/>
    <xf numFmtId="0" fontId="303" fillId="0" borderId="0"/>
    <xf numFmtId="0" fontId="308" fillId="72" borderId="0" applyNumberFormat="0" applyBorder="0" applyAlignment="0" applyProtection="0"/>
    <xf numFmtId="0" fontId="308" fillId="72" borderId="0" applyNumberFormat="0" applyBorder="0" applyAlignment="0" applyProtection="0"/>
    <xf numFmtId="0" fontId="309" fillId="73" borderId="0" applyNumberFormat="0" applyBorder="0" applyAlignment="0" applyProtection="0"/>
    <xf numFmtId="0" fontId="303" fillId="0" borderId="0"/>
    <xf numFmtId="0" fontId="308" fillId="74" borderId="0" applyNumberFormat="0" applyBorder="0" applyAlignment="0" applyProtection="0"/>
    <xf numFmtId="0" fontId="308" fillId="66" borderId="0" applyNumberFormat="0" applyBorder="0" applyAlignment="0" applyProtection="0"/>
    <xf numFmtId="0" fontId="309" fillId="75" borderId="0" applyNumberFormat="0" applyBorder="0" applyAlignment="0" applyProtection="0"/>
    <xf numFmtId="0" fontId="303" fillId="0" borderId="0"/>
    <xf numFmtId="0" fontId="308" fillId="76" borderId="0" applyNumberFormat="0" applyBorder="0" applyAlignment="0" applyProtection="0"/>
    <xf numFmtId="0" fontId="308" fillId="77" borderId="0" applyNumberFormat="0" applyBorder="0" applyAlignment="0" applyProtection="0"/>
    <xf numFmtId="0" fontId="309" fillId="78" borderId="0" applyNumberFormat="0" applyBorder="0" applyAlignment="0" applyProtection="0"/>
    <xf numFmtId="0" fontId="303" fillId="0" borderId="0"/>
    <xf numFmtId="0" fontId="303" fillId="0" borderId="0"/>
    <xf numFmtId="333" fontId="15" fillId="0" borderId="0" applyFont="0" applyFill="0" applyBorder="0" applyAlignment="0" applyProtection="0"/>
    <xf numFmtId="0" fontId="303" fillId="0" borderId="0"/>
    <xf numFmtId="0" fontId="100" fillId="0" borderId="0" applyFont="0" applyFill="0" applyBorder="0" applyAlignment="0" applyProtection="0"/>
    <xf numFmtId="0" fontId="303" fillId="0" borderId="0"/>
    <xf numFmtId="346" fontId="270" fillId="0" borderId="0" applyFont="0" applyFill="0" applyBorder="0" applyAlignment="0" applyProtection="0"/>
    <xf numFmtId="347" fontId="270" fillId="0" borderId="0" applyFont="0" applyFill="0" applyBorder="0" applyAlignment="0" applyProtection="0"/>
    <xf numFmtId="302" fontId="15" fillId="0" borderId="0" applyFont="0" applyFill="0" applyBorder="0" applyAlignment="0" applyProtection="0"/>
    <xf numFmtId="0" fontId="303" fillId="0" borderId="0"/>
    <xf numFmtId="0" fontId="103" fillId="0" borderId="0" applyFont="0" applyFill="0" applyBorder="0" applyAlignment="0" applyProtection="0"/>
    <xf numFmtId="346" fontId="270" fillId="0" borderId="0" applyFont="0" applyFill="0" applyBorder="0" applyAlignment="0" applyProtection="0"/>
    <xf numFmtId="347" fontId="270" fillId="0" borderId="0" applyFont="0" applyFill="0" applyBorder="0" applyAlignment="0" applyProtection="0"/>
    <xf numFmtId="0" fontId="303" fillId="0" borderId="0"/>
    <xf numFmtId="49" fontId="310" fillId="0" borderId="113" applyNumberFormat="0" applyFill="0" applyBorder="0" applyAlignment="0" applyProtection="0">
      <alignment horizontal="center" vertical="center"/>
    </xf>
    <xf numFmtId="0" fontId="303" fillId="0" borderId="0"/>
    <xf numFmtId="303" fontId="15" fillId="0" borderId="0" applyFont="0" applyFill="0" applyBorder="0" applyAlignment="0" applyProtection="0"/>
    <xf numFmtId="0" fontId="303" fillId="0" borderId="0"/>
    <xf numFmtId="0" fontId="100" fillId="0" borderId="0" applyFont="0" applyFill="0" applyBorder="0" applyAlignment="0" applyProtection="0"/>
    <xf numFmtId="301" fontId="15" fillId="0" borderId="0" applyFont="0" applyFill="0" applyBorder="0" applyAlignment="0" applyProtection="0"/>
    <xf numFmtId="0" fontId="303" fillId="0" borderId="0"/>
    <xf numFmtId="0" fontId="100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11" fillId="0" borderId="0"/>
    <xf numFmtId="0" fontId="56" fillId="0" borderId="4" applyNumberFormat="0" applyFont="0" applyFill="0" applyAlignment="0" applyProtection="0">
      <alignment horizontal="center" vertical="center"/>
    </xf>
    <xf numFmtId="0" fontId="312" fillId="0" borderId="6" applyNumberFormat="0" applyFont="0" applyFill="0" applyAlignment="0" applyProtection="0"/>
    <xf numFmtId="0" fontId="313" fillId="0" borderId="0"/>
    <xf numFmtId="0" fontId="55" fillId="0" borderId="0"/>
    <xf numFmtId="0" fontId="314" fillId="0" borderId="0"/>
    <xf numFmtId="0" fontId="315" fillId="0" borderId="0"/>
    <xf numFmtId="0" fontId="105" fillId="0" borderId="0"/>
    <xf numFmtId="0" fontId="303" fillId="0" borderId="0"/>
    <xf numFmtId="0" fontId="109" fillId="0" borderId="0"/>
    <xf numFmtId="0" fontId="56" fillId="0" borderId="0"/>
    <xf numFmtId="0" fontId="303" fillId="0" borderId="0"/>
    <xf numFmtId="0" fontId="10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48" fontId="15" fillId="0" borderId="0" applyFill="0" applyBorder="0" applyAlignment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8" fontId="125" fillId="0" borderId="0" applyFont="0" applyFill="0" applyBorder="0" applyAlignment="0" applyProtection="0"/>
    <xf numFmtId="38" fontId="122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5" fontId="23" fillId="0" borderId="0" applyFont="0" applyFill="0" applyBorder="0" applyAlignment="0" applyProtection="0"/>
    <xf numFmtId="5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122" fillId="0" borderId="0" applyFont="0" applyFill="0" applyBorder="0" applyAlignment="0" applyProtection="0">
      <alignment vertical="center"/>
    </xf>
    <xf numFmtId="38" fontId="125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171" fontId="90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349" fontId="23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40" fontId="125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43" fontId="23" fillId="0" borderId="0" applyFont="0" applyFill="0" applyBorder="0" applyAlignment="0" applyProtection="0"/>
    <xf numFmtId="40" fontId="125" fillId="0" borderId="0" applyFont="0" applyFill="0" applyBorder="0" applyAlignment="0" applyProtection="0"/>
    <xf numFmtId="171" fontId="316" fillId="0" borderId="0" applyFont="0" applyFill="0" applyBorder="0" applyAlignment="0" applyProtection="0"/>
    <xf numFmtId="41" fontId="317" fillId="0" borderId="0" applyFont="0" applyFill="0" applyBorder="0" applyAlignment="0" applyProtection="0"/>
    <xf numFmtId="174" fontId="317" fillId="0" borderId="0" applyFont="0" applyFill="0" applyBorder="0" applyAlignment="0" applyProtection="0"/>
    <xf numFmtId="174" fontId="31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318" fillId="0" borderId="0" applyFont="0" applyFill="0" applyBorder="0" applyAlignment="0" applyProtection="0"/>
    <xf numFmtId="0" fontId="303" fillId="0" borderId="0"/>
    <xf numFmtId="237" fontId="112" fillId="0" borderId="0"/>
    <xf numFmtId="197" fontId="15" fillId="0" borderId="5">
      <alignment vertical="center" wrapText="1"/>
    </xf>
    <xf numFmtId="171" fontId="319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350" fontId="23" fillId="0" borderId="0" applyFont="0" applyFill="0" applyBorder="0" applyAlignment="0" applyProtection="0"/>
    <xf numFmtId="0" fontId="303" fillId="0" borderId="0"/>
    <xf numFmtId="351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240" fontId="23" fillId="0" borderId="0" applyFont="0" applyFill="0" applyBorder="0" applyAlignment="0" applyProtection="0"/>
    <xf numFmtId="352" fontId="27" fillId="0" borderId="0" applyFont="0" applyFill="0" applyBorder="0" applyAlignment="0" applyProtection="0"/>
    <xf numFmtId="353" fontId="2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20" fillId="25" borderId="114" applyNumberFormat="0" applyAlignment="0" applyProtection="0"/>
    <xf numFmtId="0" fontId="172" fillId="15" borderId="115" applyNumberFormat="0" applyAlignment="0" applyProtection="0"/>
    <xf numFmtId="0" fontId="303" fillId="0" borderId="0"/>
    <xf numFmtId="0" fontId="303" fillId="0" borderId="0"/>
    <xf numFmtId="0" fontId="321" fillId="0" borderId="65" applyNumberFormat="0" applyFill="0" applyAlignment="0" applyProtection="0"/>
    <xf numFmtId="0" fontId="322" fillId="0" borderId="66" applyNumberFormat="0" applyFill="0" applyAlignment="0" applyProtection="0"/>
    <xf numFmtId="0" fontId="323" fillId="0" borderId="67" applyNumberFormat="0" applyFill="0" applyAlignment="0" applyProtection="0"/>
    <xf numFmtId="0" fontId="323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46" fontId="23" fillId="0" borderId="0"/>
    <xf numFmtId="38" fontId="122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247" fontId="142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169" fontId="142" fillId="0" borderId="0" applyFont="0" applyFill="0" applyBorder="0" applyAlignment="0" applyProtection="0"/>
    <xf numFmtId="169" fontId="142" fillId="0" borderId="0" applyFont="0" applyFill="0" applyBorder="0" applyAlignment="0" applyProtection="0"/>
    <xf numFmtId="0" fontId="303" fillId="0" borderId="0"/>
    <xf numFmtId="0" fontId="303" fillId="0" borderId="0"/>
    <xf numFmtId="172" fontId="142" fillId="0" borderId="0" applyFont="0" applyFill="0" applyBorder="0" applyAlignment="0" applyProtection="0"/>
    <xf numFmtId="169" fontId="142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248" fontId="142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171" fontId="142" fillId="0" borderId="0" applyFont="0" applyFill="0" applyBorder="0" applyAlignment="0" applyProtection="0"/>
    <xf numFmtId="171" fontId="142" fillId="0" borderId="0" applyFont="0" applyFill="0" applyBorder="0" applyAlignment="0" applyProtection="0"/>
    <xf numFmtId="0" fontId="303" fillId="0" borderId="0"/>
    <xf numFmtId="0" fontId="303" fillId="0" borderId="0"/>
    <xf numFmtId="173" fontId="142" fillId="0" borderId="0" applyFont="0" applyFill="0" applyBorder="0" applyAlignment="0" applyProtection="0"/>
    <xf numFmtId="171" fontId="142" fillId="0" borderId="0" applyFont="0" applyFill="0" applyBorder="0" applyAlignment="0" applyProtection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276" fillId="0" borderId="0">
      <alignment horizontal="left"/>
    </xf>
    <xf numFmtId="38" fontId="23" fillId="0" borderId="0" applyFill="0" applyBorder="0" applyAlignment="0" applyProtection="0"/>
    <xf numFmtId="0" fontId="90" fillId="0" borderId="0"/>
    <xf numFmtId="0" fontId="90" fillId="0" borderId="0"/>
    <xf numFmtId="0" fontId="303" fillId="0" borderId="0"/>
    <xf numFmtId="0" fontId="303" fillId="0" borderId="0"/>
    <xf numFmtId="0" fontId="303" fillId="0" borderId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61" fillId="0" borderId="0">
      <protection locked="0"/>
    </xf>
    <xf numFmtId="0" fontId="61" fillId="0" borderId="0">
      <protection locked="0"/>
    </xf>
    <xf numFmtId="0" fontId="303" fillId="0" borderId="0"/>
    <xf numFmtId="0" fontId="303" fillId="0" borderId="0"/>
    <xf numFmtId="0" fontId="220" fillId="58" borderId="116" applyNumberFormat="0" applyFont="0" applyAlignment="0" applyProtection="0"/>
    <xf numFmtId="3" fontId="15" fillId="28" borderId="117">
      <alignment horizontal="right" vertical="top" wrapText="1"/>
    </xf>
    <xf numFmtId="3" fontId="15" fillId="28" borderId="117">
      <alignment horizontal="right" vertical="top" wrapText="1"/>
    </xf>
    <xf numFmtId="0" fontId="303" fillId="0" borderId="0"/>
    <xf numFmtId="38" fontId="159" fillId="37" borderId="0" applyNumberFormat="0" applyBorder="0" applyAlignment="0" applyProtection="0"/>
    <xf numFmtId="38" fontId="159" fillId="37" borderId="0" applyNumberFormat="0" applyBorder="0" applyAlignment="0" applyProtection="0"/>
    <xf numFmtId="224" fontId="56" fillId="0" borderId="4" applyFont="0" applyFill="0" applyBorder="0" applyAlignment="0" applyProtection="0">
      <alignment horizontal="center"/>
    </xf>
    <xf numFmtId="256" fontId="56" fillId="29" borderId="5" applyBorder="0">
      <alignment horizontal="center"/>
    </xf>
    <xf numFmtId="256" fontId="56" fillId="29" borderId="5" applyBorder="0">
      <alignment horizontal="center"/>
    </xf>
    <xf numFmtId="0" fontId="303" fillId="0" borderId="0"/>
    <xf numFmtId="0" fontId="303" fillId="0" borderId="0"/>
    <xf numFmtId="0" fontId="324" fillId="0" borderId="0">
      <alignment vertical="center"/>
      <protection locked="0"/>
    </xf>
    <xf numFmtId="49" fontId="325" fillId="50" borderId="118" applyNumberFormat="0" applyBorder="0" applyProtection="0">
      <alignment horizontal="center" vertical="center"/>
    </xf>
    <xf numFmtId="49" fontId="82" fillId="50" borderId="4" applyNumberFormat="0" applyBorder="0" applyProtection="0">
      <alignment horizontal="center" vertical="center"/>
    </xf>
    <xf numFmtId="0" fontId="164" fillId="0" borderId="119" applyNumberFormat="0" applyAlignment="0" applyProtection="0"/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2">
      <alignment horizontal="left" vertical="center"/>
    </xf>
    <xf numFmtId="0" fontId="164" fillId="0" borderId="120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164" fillId="0" borderId="121">
      <alignment horizontal="left" vertical="center"/>
    </xf>
    <xf numFmtId="0" fontId="303" fillId="0" borderId="0"/>
    <xf numFmtId="0" fontId="303" fillId="0" borderId="0"/>
    <xf numFmtId="0" fontId="303" fillId="0" borderId="0"/>
    <xf numFmtId="0" fontId="303" fillId="0" borderId="0"/>
    <xf numFmtId="176" fontId="326" fillId="0" borderId="0">
      <protection locked="0"/>
    </xf>
    <xf numFmtId="0" fontId="303" fillId="0" borderId="0"/>
    <xf numFmtId="0" fontId="303" fillId="0" borderId="0"/>
    <xf numFmtId="3" fontId="18" fillId="63" borderId="122" applyNumberFormat="0" applyBorder="0" applyAlignment="0">
      <alignment horizontal="center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27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0" fontId="328" fillId="0" borderId="0" applyNumberFormat="0" applyFill="0" applyBorder="0" applyAlignment="0" applyProtection="0">
      <alignment vertical="top"/>
      <protection locked="0"/>
    </xf>
    <xf numFmtId="0" fontId="327" fillId="0" borderId="0" applyNumberFormat="0" applyFill="0" applyBorder="0" applyAlignment="0" applyProtection="0">
      <alignment vertical="top"/>
      <protection locked="0"/>
    </xf>
    <xf numFmtId="0" fontId="303" fillId="0" borderId="0"/>
    <xf numFmtId="0" fontId="303" fillId="0" borderId="0"/>
    <xf numFmtId="0" fontId="303" fillId="0" borderId="0"/>
    <xf numFmtId="0" fontId="303" fillId="0" borderId="0"/>
    <xf numFmtId="213" fontId="23" fillId="0" borderId="0" applyBorder="0">
      <alignment horizontal="left" vertical="center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136" fillId="0" borderId="0" applyNumberFormat="0" applyFont="0" applyFill="0" applyAlignment="0"/>
    <xf numFmtId="0" fontId="303" fillId="0" borderId="0"/>
    <xf numFmtId="0" fontId="303" fillId="0" borderId="0"/>
    <xf numFmtId="0" fontId="136" fillId="0" borderId="0" applyNumberFormat="0" applyFont="0" applyFill="0" applyAlignment="0"/>
    <xf numFmtId="4" fontId="329" fillId="0" borderId="6" applyBorder="0"/>
    <xf numFmtId="4" fontId="329" fillId="0" borderId="6" applyBorder="0"/>
    <xf numFmtId="0" fontId="303" fillId="0" borderId="0"/>
    <xf numFmtId="0" fontId="303" fillId="0" borderId="0"/>
    <xf numFmtId="0" fontId="303" fillId="0" borderId="0"/>
    <xf numFmtId="0" fontId="303" fillId="0" borderId="0"/>
    <xf numFmtId="4" fontId="329" fillId="0" borderId="6" applyBorder="0"/>
    <xf numFmtId="0" fontId="303" fillId="0" borderId="0"/>
    <xf numFmtId="0" fontId="303" fillId="0" borderId="0"/>
    <xf numFmtId="0" fontId="303" fillId="0" borderId="0"/>
    <xf numFmtId="0" fontId="137" fillId="0" borderId="0" applyNumberFormat="0" applyFill="0" applyAlignment="0"/>
    <xf numFmtId="0" fontId="136" fillId="0" borderId="0" applyNumberFormat="0" applyFont="0" applyFill="0" applyAlignment="0"/>
    <xf numFmtId="0" fontId="303" fillId="0" borderId="0"/>
    <xf numFmtId="0" fontId="303" fillId="0" borderId="0"/>
    <xf numFmtId="0" fontId="303" fillId="0" borderId="0"/>
    <xf numFmtId="0" fontId="303" fillId="0" borderId="0"/>
    <xf numFmtId="3" fontId="56" fillId="0" borderId="84" applyFont="0" applyFill="0" applyBorder="0" applyAlignment="0" applyProtection="0">
      <alignment horizontal="right" vertical="center"/>
    </xf>
    <xf numFmtId="0" fontId="316" fillId="0" borderId="0"/>
    <xf numFmtId="0" fontId="23" fillId="0" borderId="0"/>
    <xf numFmtId="0" fontId="23" fillId="0" borderId="0"/>
    <xf numFmtId="0" fontId="122" fillId="0" borderId="0"/>
    <xf numFmtId="0" fontId="90" fillId="0" borderId="0"/>
    <xf numFmtId="0" fontId="90" fillId="0" borderId="0"/>
    <xf numFmtId="0" fontId="23" fillId="0" borderId="0"/>
    <xf numFmtId="0" fontId="107" fillId="0" borderId="0"/>
    <xf numFmtId="0" fontId="107" fillId="0" borderId="0"/>
    <xf numFmtId="0" fontId="112" fillId="0" borderId="0"/>
    <xf numFmtId="0" fontId="192" fillId="0" borderId="0"/>
    <xf numFmtId="0" fontId="107" fillId="0" borderId="0"/>
    <xf numFmtId="41" fontId="330" fillId="0" borderId="0" applyNumberFormat="0">
      <protection locked="0"/>
    </xf>
    <xf numFmtId="0" fontId="317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331" fillId="0" borderId="0">
      <alignment vertical="center"/>
    </xf>
    <xf numFmtId="3" fontId="56" fillId="0" borderId="84" applyFont="0" applyFill="0" applyBorder="0" applyAlignment="0" applyProtection="0">
      <alignment horizontal="right" vertical="center"/>
    </xf>
    <xf numFmtId="0" fontId="316" fillId="0" borderId="0"/>
    <xf numFmtId="354" fontId="56" fillId="0" borderId="123" applyFont="0" applyFill="0" applyBorder="0" applyAlignment="0" applyProtection="0">
      <alignment horizontal="right"/>
    </xf>
    <xf numFmtId="0" fontId="316" fillId="0" borderId="0"/>
    <xf numFmtId="0" fontId="332" fillId="0" borderId="0">
      <alignment horizontal="center"/>
    </xf>
    <xf numFmtId="0" fontId="316" fillId="0" borderId="0"/>
    <xf numFmtId="0" fontId="5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10" fontId="16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7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2" fillId="37" borderId="0">
      <alignment horizontal="centerContinuous"/>
    </xf>
    <xf numFmtId="0" fontId="316" fillId="0" borderId="0"/>
    <xf numFmtId="4" fontId="276" fillId="0" borderId="0">
      <alignment horizontal="right"/>
    </xf>
    <xf numFmtId="0" fontId="316" fillId="0" borderId="0"/>
    <xf numFmtId="4" fontId="333" fillId="0" borderId="0">
      <alignment horizontal="right"/>
    </xf>
    <xf numFmtId="0" fontId="180" fillId="0" borderId="0" applyNumberFormat="0" applyFill="0" applyBorder="0" applyAlignment="0" applyProtection="0">
      <alignment vertical="top"/>
      <protection locked="0"/>
    </xf>
    <xf numFmtId="0" fontId="56" fillId="0" borderId="0"/>
    <xf numFmtId="180" fontId="18" fillId="0" borderId="0" applyFont="0" applyFill="0" applyBorder="0" applyAlignment="0" applyProtection="0"/>
    <xf numFmtId="0" fontId="334" fillId="0" borderId="0">
      <alignment horizontal="left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17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195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5" fontId="15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76" fontId="15" fillId="0" borderId="124">
      <alignment horizontal="right" vertical="center"/>
    </xf>
    <xf numFmtId="283" fontId="27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273" fontId="55" fillId="0" borderId="124">
      <alignment horizontal="right" vertical="center"/>
    </xf>
    <xf numFmtId="280" fontId="140" fillId="0" borderId="124">
      <alignment horizontal="right" vertical="center"/>
    </xf>
    <xf numFmtId="302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281" fontId="27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274" fontId="18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77" fontId="15" fillId="0" borderId="124">
      <alignment horizontal="right" vertical="center"/>
    </xf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355" fontId="140" fillId="0" borderId="125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302" fontId="15" fillId="0" borderId="124">
      <alignment horizontal="right" vertical="center"/>
    </xf>
    <xf numFmtId="273" fontId="55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75" fontId="15" fillId="0" borderId="124">
      <alignment horizontal="right" vertical="center"/>
    </xf>
    <xf numFmtId="280" fontId="140" fillId="0" borderId="124">
      <alignment horizontal="right" vertical="center"/>
    </xf>
    <xf numFmtId="273" fontId="55" fillId="0" borderId="124">
      <alignment horizontal="right" vertical="center"/>
    </xf>
    <xf numFmtId="275" fontId="15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0" fontId="316" fillId="0" borderId="0"/>
    <xf numFmtId="355" fontId="140" fillId="0" borderId="126">
      <alignment horizontal="right" vertical="center"/>
    </xf>
    <xf numFmtId="280" fontId="140" fillId="0" borderId="127">
      <alignment horizontal="right" vertical="center"/>
    </xf>
    <xf numFmtId="280" fontId="140" fillId="0" borderId="127">
      <alignment horizontal="right" vertical="center"/>
    </xf>
    <xf numFmtId="355" fontId="140" fillId="0" borderId="126">
      <alignment horizontal="right" vertical="center"/>
    </xf>
    <xf numFmtId="273" fontId="55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4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275" fontId="15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75" fontId="15" fillId="0" borderId="124">
      <alignment horizontal="right" vertical="center"/>
    </xf>
    <xf numFmtId="275" fontId="15" fillId="0" borderId="124">
      <alignment horizontal="right" vertical="center"/>
    </xf>
    <xf numFmtId="0" fontId="316" fillId="0" borderId="0"/>
    <xf numFmtId="283" fontId="27" fillId="0" borderId="124">
      <alignment horizontal="right" vertical="center"/>
    </xf>
    <xf numFmtId="0" fontId="316" fillId="0" borderId="0"/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0" fontId="316" fillId="0" borderId="0"/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83" fontId="27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275" fontId="15" fillId="0" borderId="124">
      <alignment horizontal="right" vertical="center"/>
    </xf>
    <xf numFmtId="0" fontId="316" fillId="0" borderId="0"/>
    <xf numFmtId="0" fontId="316" fillId="0" borderId="0"/>
    <xf numFmtId="275" fontId="15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0" fontId="316" fillId="0" borderId="0"/>
    <xf numFmtId="0" fontId="316" fillId="0" borderId="0"/>
    <xf numFmtId="273" fontId="55" fillId="0" borderId="124">
      <alignment horizontal="right" vertical="center"/>
    </xf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356" fontId="33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275" fontId="15" fillId="0" borderId="124">
      <alignment horizontal="right" vertical="center"/>
    </xf>
    <xf numFmtId="273" fontId="55" fillId="0" borderId="124">
      <alignment horizontal="right" vertical="center"/>
    </xf>
    <xf numFmtId="273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284" fontId="5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0" fontId="316" fillId="0" borderId="0"/>
    <xf numFmtId="302" fontId="15" fillId="0" borderId="124">
      <alignment horizontal="right" vertical="center"/>
    </xf>
    <xf numFmtId="0" fontId="316" fillId="0" borderId="0"/>
    <xf numFmtId="0" fontId="316" fillId="0" borderId="0"/>
    <xf numFmtId="280" fontId="140" fillId="0" borderId="124">
      <alignment horizontal="right" vertical="center"/>
    </xf>
    <xf numFmtId="275" fontId="15" fillId="0" borderId="124">
      <alignment horizontal="right" vertical="center"/>
    </xf>
    <xf numFmtId="275" fontId="15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280" fontId="140" fillId="0" borderId="124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4">
      <alignment horizontal="right" vertical="center"/>
    </xf>
    <xf numFmtId="357" fontId="55" fillId="0" borderId="126">
      <alignment horizontal="right" vertical="center"/>
    </xf>
    <xf numFmtId="275" fontId="15" fillId="0" borderId="127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74" fontId="18" fillId="0" borderId="127">
      <alignment horizontal="right" vertical="center"/>
    </xf>
    <xf numFmtId="273" fontId="55" fillId="0" borderId="127">
      <alignment horizontal="right" vertical="center"/>
    </xf>
    <xf numFmtId="273" fontId="55" fillId="0" borderId="127">
      <alignment horizontal="right" vertical="center"/>
    </xf>
    <xf numFmtId="0" fontId="316" fillId="0" borderId="0"/>
    <xf numFmtId="273" fontId="55" fillId="0" borderId="127">
      <alignment horizontal="right" vertical="center"/>
    </xf>
    <xf numFmtId="356" fontId="335" fillId="0" borderId="127">
      <alignment horizontal="right" vertical="center"/>
    </xf>
    <xf numFmtId="273" fontId="55" fillId="0" borderId="127">
      <alignment horizontal="right" vertical="center"/>
    </xf>
    <xf numFmtId="280" fontId="140" fillId="0" borderId="127">
      <alignment horizontal="right" vertical="center"/>
    </xf>
    <xf numFmtId="273" fontId="55" fillId="0" borderId="127">
      <alignment horizontal="right" vertical="center"/>
    </xf>
    <xf numFmtId="273" fontId="55" fillId="0" borderId="127">
      <alignment horizontal="right" vertical="center"/>
    </xf>
    <xf numFmtId="273" fontId="55" fillId="0" borderId="127">
      <alignment horizontal="right" vertical="center"/>
    </xf>
    <xf numFmtId="273" fontId="55" fillId="0" borderId="127">
      <alignment horizontal="right" vertical="center"/>
    </xf>
    <xf numFmtId="275" fontId="15" fillId="0" borderId="127">
      <alignment horizontal="right" vertical="center"/>
    </xf>
    <xf numFmtId="275" fontId="15" fillId="0" borderId="127">
      <alignment horizontal="right" vertical="center"/>
    </xf>
    <xf numFmtId="275" fontId="15" fillId="0" borderId="127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280" fontId="140" fillId="0" borderId="127">
      <alignment horizontal="right"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195" fillId="0" borderId="0" applyNumberFormat="0" applyFill="0" applyBorder="0" applyAlignment="0" applyProtection="0"/>
    <xf numFmtId="0" fontId="316" fillId="0" borderId="0"/>
    <xf numFmtId="0" fontId="316" fillId="0" borderId="0"/>
    <xf numFmtId="0" fontId="168" fillId="0" borderId="0">
      <alignment horizontal="center"/>
    </xf>
    <xf numFmtId="0" fontId="316" fillId="0" borderId="0"/>
    <xf numFmtId="0" fontId="316" fillId="0" borderId="0"/>
    <xf numFmtId="0" fontId="316" fillId="0" borderId="0"/>
    <xf numFmtId="0" fontId="336" fillId="0" borderId="0" applyNumberFormat="0" applyBorder="0" applyProtection="0">
      <alignment horizontal="center" vertical="center"/>
    </xf>
    <xf numFmtId="0" fontId="337" fillId="0" borderId="0" applyNumberFormat="0" applyProtection="0">
      <alignment horizontal="center" vertical="center"/>
    </xf>
    <xf numFmtId="0" fontId="232" fillId="0" borderId="0" applyNumberFormat="0" applyProtection="0">
      <alignment horizontal="center" vertical="center"/>
    </xf>
    <xf numFmtId="0" fontId="316" fillId="0" borderId="0"/>
    <xf numFmtId="0" fontId="316" fillId="0" borderId="0"/>
    <xf numFmtId="0" fontId="31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16" fillId="0" borderId="0"/>
    <xf numFmtId="0" fontId="316" fillId="0" borderId="0"/>
    <xf numFmtId="0" fontId="15" fillId="0" borderId="128"/>
    <xf numFmtId="0" fontId="316" fillId="0" borderId="0"/>
    <xf numFmtId="0" fontId="338" fillId="0" borderId="0">
      <alignment horizont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316" fillId="0" borderId="0"/>
    <xf numFmtId="0" fontId="16" fillId="0" borderId="0" applyFill="0" applyBorder="0" applyAlignment="0" applyProtection="0"/>
    <xf numFmtId="0" fontId="316" fillId="0" borderId="0"/>
    <xf numFmtId="0" fontId="339" fillId="0" borderId="129" applyNumberFormat="0" applyFont="0" applyAlignment="0">
      <alignment horizontal="center"/>
    </xf>
    <xf numFmtId="38" fontId="17" fillId="0" borderId="0" applyFont="0" applyFill="0" applyBorder="0" applyAlignment="0" applyProtection="0"/>
    <xf numFmtId="0" fontId="316" fillId="0" borderId="0"/>
    <xf numFmtId="49" fontId="16" fillId="0" borderId="0">
      <alignment horizontal="center" vertical="top"/>
      <protection locked="0"/>
    </xf>
    <xf numFmtId="358" fontId="30" fillId="0" borderId="0">
      <protection locked="0"/>
    </xf>
    <xf numFmtId="0" fontId="326" fillId="0" borderId="0">
      <protection locked="0"/>
    </xf>
    <xf numFmtId="0" fontId="326" fillId="0" borderId="0">
      <protection locked="0"/>
    </xf>
    <xf numFmtId="0" fontId="316" fillId="0" borderId="0"/>
    <xf numFmtId="0" fontId="316" fillId="0" borderId="0"/>
    <xf numFmtId="0" fontId="316" fillId="0" borderId="0"/>
    <xf numFmtId="49" fontId="340" fillId="0" borderId="130">
      <alignment horizontal="center" vertical="top"/>
      <protection locked="0"/>
    </xf>
    <xf numFmtId="0" fontId="341" fillId="0" borderId="0">
      <protection locked="0"/>
    </xf>
    <xf numFmtId="359" fontId="342" fillId="0" borderId="130" applyNumberFormat="0">
      <alignment horizontal="center" vertical="top"/>
      <protection locked="0"/>
    </xf>
    <xf numFmtId="0" fontId="316" fillId="0" borderId="0"/>
    <xf numFmtId="0" fontId="316" fillId="0" borderId="0"/>
    <xf numFmtId="0" fontId="316" fillId="0" borderId="0"/>
    <xf numFmtId="0" fontId="341" fillId="0" borderId="0">
      <protection locked="0"/>
    </xf>
    <xf numFmtId="0" fontId="343" fillId="0" borderId="0" applyNumberFormat="0" applyFill="0" applyBorder="0" applyAlignment="0" applyProtection="0">
      <alignment vertical="top"/>
      <protection locked="0"/>
    </xf>
    <xf numFmtId="0" fontId="344" fillId="0" borderId="0" applyNumberFormat="0" applyFill="0" applyBorder="0" applyAlignment="0" applyProtection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9" fontId="16" fillId="0" borderId="0" applyFill="0" applyBorder="0" applyAlignment="0" applyProtection="0"/>
    <xf numFmtId="0" fontId="316" fillId="0" borderId="0"/>
    <xf numFmtId="9" fontId="330" fillId="0" borderId="0" applyFont="0" applyFill="0" applyBorder="0" applyAlignment="0" applyProtection="0">
      <alignment vertical="center"/>
    </xf>
    <xf numFmtId="9" fontId="330" fillId="0" borderId="0" applyFont="0" applyFill="0" applyBorder="0" applyAlignment="0" applyProtection="0">
      <alignment vertical="center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0" fillId="0" borderId="0">
      <alignment vertical="center"/>
    </xf>
    <xf numFmtId="41" fontId="330" fillId="0" borderId="0" applyFont="0" applyFill="0" applyBorder="0" applyAlignment="0" applyProtection="0"/>
    <xf numFmtId="41" fontId="330" fillId="0" borderId="0" applyFont="0" applyFill="0" applyBorder="0" applyAlignment="0" applyProtection="0"/>
    <xf numFmtId="0" fontId="316" fillId="0" borderId="0"/>
    <xf numFmtId="360" fontId="16" fillId="0" borderId="0" applyFill="0" applyBorder="0" applyAlignment="0" applyProtection="0"/>
    <xf numFmtId="41" fontId="345" fillId="0" borderId="0" applyFont="0" applyFill="0" applyBorder="0" applyAlignment="0" applyProtection="0"/>
    <xf numFmtId="41" fontId="345" fillId="0" borderId="0" applyFont="0" applyFill="0" applyBorder="0" applyAlignment="0" applyProtection="0"/>
    <xf numFmtId="41" fontId="345" fillId="0" borderId="0" applyFont="0" applyFill="0" applyBorder="0" applyAlignment="0" applyProtection="0"/>
    <xf numFmtId="41" fontId="330" fillId="0" borderId="0" applyFont="0" applyFill="0" applyBorder="0" applyAlignment="0" applyProtection="0"/>
    <xf numFmtId="41" fontId="330" fillId="0" borderId="0" applyFont="0" applyFill="0" applyBorder="0" applyAlignment="0" applyProtection="0"/>
    <xf numFmtId="178" fontId="16" fillId="0" borderId="0" applyFill="0" applyBorder="0" applyAlignment="0" applyProtection="0"/>
    <xf numFmtId="178" fontId="16" fillId="0" borderId="0" applyFont="0" applyFill="0" applyBorder="0" applyAlignment="0" applyProtection="0"/>
    <xf numFmtId="0" fontId="316" fillId="0" borderId="0"/>
    <xf numFmtId="1" fontId="342" fillId="0" borderId="130" applyNumberFormat="0" applyFill="0" applyProtection="0">
      <alignment horizontal="center" vertical="top"/>
    </xf>
    <xf numFmtId="1" fontId="340" fillId="0" borderId="130" applyNumberFormat="0" applyFill="0" applyProtection="0">
      <alignment horizontal="center" vertical="top"/>
      <protection locked="0"/>
    </xf>
    <xf numFmtId="0" fontId="256" fillId="0" borderId="131" applyNumberFormat="0" applyFill="0" applyAlignment="0" applyProtection="0"/>
    <xf numFmtId="49" fontId="16" fillId="0" borderId="130" applyNumberFormat="0" applyFont="0" applyFill="0" applyProtection="0">
      <alignment horizontal="left" vertical="top"/>
      <protection locked="0"/>
    </xf>
    <xf numFmtId="49" fontId="346" fillId="0" borderId="130">
      <alignment horizontal="left" vertical="top"/>
      <protection locked="0"/>
    </xf>
    <xf numFmtId="4" fontId="341" fillId="0" borderId="0">
      <protection locked="0"/>
    </xf>
    <xf numFmtId="361" fontId="30" fillId="0" borderId="0">
      <protection locked="0"/>
    </xf>
    <xf numFmtId="0" fontId="259" fillId="0" borderId="65" applyNumberFormat="0" applyFill="0" applyAlignment="0" applyProtection="0"/>
    <xf numFmtId="0" fontId="260" fillId="0" borderId="66" applyNumberFormat="0" applyFill="0" applyAlignment="0" applyProtection="0"/>
    <xf numFmtId="0" fontId="316" fillId="0" borderId="0"/>
    <xf numFmtId="0" fontId="316" fillId="0" borderId="0"/>
    <xf numFmtId="49" fontId="16" fillId="0" borderId="132" applyNumberFormat="0" applyFont="0" applyFill="0" applyProtection="0">
      <alignment horizontal="left" vertical="top"/>
      <protection locked="0"/>
    </xf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0" fontId="316" fillId="0" borderId="0"/>
    <xf numFmtId="362" fontId="30" fillId="0" borderId="0">
      <protection locked="0"/>
    </xf>
    <xf numFmtId="0" fontId="316" fillId="0" borderId="0"/>
    <xf numFmtId="0" fontId="316" fillId="0" borderId="0"/>
    <xf numFmtId="0" fontId="316" fillId="0" borderId="0"/>
    <xf numFmtId="0" fontId="316" fillId="0" borderId="0"/>
    <xf numFmtId="363" fontId="330" fillId="0" borderId="0" applyNumberFormat="0">
      <protection locked="0"/>
    </xf>
    <xf numFmtId="0" fontId="316" fillId="0" borderId="0"/>
    <xf numFmtId="0" fontId="316" fillId="0" borderId="0"/>
    <xf numFmtId="0" fontId="347" fillId="0" borderId="0">
      <alignment vertical="center"/>
    </xf>
    <xf numFmtId="0" fontId="16" fillId="0" borderId="0"/>
    <xf numFmtId="1" fontId="340" fillId="0" borderId="130">
      <alignment vertical="top"/>
      <protection locked="0"/>
    </xf>
    <xf numFmtId="0" fontId="316" fillId="0" borderId="0"/>
    <xf numFmtId="0" fontId="341" fillId="0" borderId="133">
      <protection locked="0"/>
    </xf>
    <xf numFmtId="364" fontId="30" fillId="0" borderId="0">
      <protection locked="0"/>
    </xf>
    <xf numFmtId="365" fontId="30" fillId="0" borderId="0">
      <protection locked="0"/>
    </xf>
    <xf numFmtId="0" fontId="122" fillId="0" borderId="20"/>
    <xf numFmtId="366" fontId="23" fillId="0" borderId="0" applyFont="0" applyFill="0" applyBorder="0" applyAlignment="0" applyProtection="0"/>
    <xf numFmtId="367" fontId="23" fillId="0" borderId="0" applyFont="0" applyFill="0" applyBorder="0" applyAlignment="0" applyProtection="0"/>
    <xf numFmtId="0" fontId="348" fillId="0" borderId="0"/>
    <xf numFmtId="0" fontId="2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" fontId="7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169" fontId="23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169" fontId="23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38" fontId="349" fillId="0" borderId="0" applyFon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91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12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23" fillId="0" borderId="0"/>
    <xf numFmtId="0" fontId="91" fillId="0" borderId="0">
      <alignment vertical="center"/>
    </xf>
    <xf numFmtId="0" fontId="350" fillId="0" borderId="0">
      <alignment vertical="center"/>
    </xf>
    <xf numFmtId="0" fontId="35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107" fillId="0" borderId="0"/>
    <xf numFmtId="0" fontId="23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368" fontId="122" fillId="0" borderId="0" applyFont="0" applyFill="0" applyBorder="0" applyAlignment="0" applyProtection="0"/>
    <xf numFmtId="195" fontId="23" fillId="0" borderId="0" applyFont="0" applyFill="0" applyBorder="0" applyAlignment="0" applyProtection="0"/>
    <xf numFmtId="178" fontId="23" fillId="0" borderId="0" applyFont="0" applyFill="0" applyBorder="0" applyAlignment="0" applyProtection="0"/>
  </cellStyleXfs>
  <cellXfs count="798">
    <xf numFmtId="0" fontId="0" fillId="0" borderId="0" xfId="0"/>
    <xf numFmtId="0" fontId="3" fillId="0" borderId="0" xfId="1" applyFont="1" applyAlignment="1">
      <alignment vertical="center"/>
      <protection locked="0"/>
    </xf>
    <xf numFmtId="0" fontId="4" fillId="0" borderId="0" xfId="1" applyFont="1" applyAlignment="1">
      <alignment vertical="center"/>
      <protection locked="0"/>
    </xf>
    <xf numFmtId="0" fontId="5" fillId="0" borderId="1" xfId="1" applyFont="1" applyBorder="1" applyAlignment="1">
      <alignment horizontal="centerContinuous" vertical="center"/>
      <protection locked="0"/>
    </xf>
    <xf numFmtId="0" fontId="5" fillId="0" borderId="2" xfId="1" applyFont="1" applyBorder="1" applyAlignment="1">
      <alignment horizontal="centerContinuous" vertical="center"/>
      <protection locked="0"/>
    </xf>
    <xf numFmtId="0" fontId="5" fillId="0" borderId="3" xfId="1" applyFont="1" applyBorder="1" applyAlignment="1">
      <alignment horizontal="centerContinuous" vertical="center"/>
      <protection locked="0"/>
    </xf>
    <xf numFmtId="0" fontId="6" fillId="2" borderId="4" xfId="1" applyFont="1" applyFill="1" applyBorder="1" applyAlignment="1">
      <alignment horizontal="center" vertical="center" wrapText="1"/>
      <protection locked="0"/>
    </xf>
    <xf numFmtId="0" fontId="4" fillId="0" borderId="0" xfId="1" applyFont="1" applyAlignment="1">
      <alignment vertical="center" wrapText="1"/>
      <protection locked="0"/>
    </xf>
    <xf numFmtId="0" fontId="5" fillId="0" borderId="6" xfId="1" applyFont="1" applyBorder="1" applyAlignment="1">
      <alignment horizontal="center" vertical="center"/>
      <protection locked="0"/>
    </xf>
    <xf numFmtId="0" fontId="4" fillId="0" borderId="6" xfId="1" applyFont="1" applyBorder="1" applyAlignment="1">
      <alignment vertical="center" wrapText="1"/>
      <protection locked="0"/>
    </xf>
    <xf numFmtId="0" fontId="4" fillId="0" borderId="6" xfId="1" applyFont="1" applyBorder="1" applyAlignment="1">
      <alignment horizontal="center" vertical="center"/>
      <protection locked="0"/>
    </xf>
    <xf numFmtId="4" fontId="4" fillId="0" borderId="6" xfId="1" applyNumberFormat="1" applyFont="1" applyBorder="1" applyAlignment="1">
      <alignment vertical="center"/>
      <protection locked="0"/>
    </xf>
    <xf numFmtId="3" fontId="4" fillId="0" borderId="6" xfId="1" applyNumberFormat="1" applyFont="1" applyBorder="1" applyAlignment="1">
      <alignment vertical="center"/>
      <protection locked="0"/>
    </xf>
    <xf numFmtId="9" fontId="4" fillId="0" borderId="6" xfId="1" applyNumberFormat="1" applyFont="1" applyBorder="1" applyAlignment="1">
      <alignment vertical="center"/>
      <protection locked="0"/>
    </xf>
    <xf numFmtId="0" fontId="5" fillId="0" borderId="6" xfId="1" applyFont="1" applyBorder="1" applyAlignment="1">
      <alignment vertical="center" wrapText="1"/>
      <protection locked="0"/>
    </xf>
    <xf numFmtId="0" fontId="4" fillId="0" borderId="6" xfId="1" applyFont="1" applyBorder="1" applyAlignment="1">
      <alignment vertical="center"/>
      <protection locked="0"/>
    </xf>
    <xf numFmtId="0" fontId="4" fillId="0" borderId="6" xfId="1" applyFont="1" applyBorder="1" applyAlignment="1">
      <alignment horizontal="left" vertical="center" wrapText="1" indent="2"/>
      <protection locked="0"/>
    </xf>
    <xf numFmtId="4" fontId="5" fillId="0" borderId="6" xfId="1" applyNumberFormat="1" applyFont="1" applyBorder="1" applyAlignment="1">
      <alignment vertical="center"/>
      <protection locked="0"/>
    </xf>
    <xf numFmtId="3" fontId="5" fillId="0" borderId="6" xfId="1" applyNumberFormat="1" applyFont="1" applyBorder="1" applyAlignment="1">
      <alignment vertical="center"/>
      <protection locked="0"/>
    </xf>
    <xf numFmtId="0" fontId="5" fillId="0" borderId="6" xfId="1" applyFont="1" applyBorder="1" applyAlignment="1">
      <alignment vertical="center"/>
      <protection locked="0"/>
    </xf>
    <xf numFmtId="0" fontId="5" fillId="0" borderId="0" xfId="1" applyFont="1" applyAlignment="1">
      <alignment vertical="center"/>
      <protection locked="0"/>
    </xf>
    <xf numFmtId="0" fontId="5" fillId="0" borderId="7" xfId="1" applyFont="1" applyBorder="1" applyAlignment="1">
      <alignment horizontal="center" vertical="center"/>
      <protection locked="0"/>
    </xf>
    <xf numFmtId="0" fontId="4" fillId="0" borderId="7" xfId="1" applyFont="1" applyBorder="1" applyAlignment="1">
      <alignment vertical="center" wrapText="1"/>
      <protection locked="0"/>
    </xf>
    <xf numFmtId="0" fontId="4" fillId="0" borderId="7" xfId="1" applyFont="1" applyBorder="1" applyAlignment="1">
      <alignment horizontal="center" vertical="center"/>
      <protection locked="0"/>
    </xf>
    <xf numFmtId="4" fontId="4" fillId="0" borderId="7" xfId="1" applyNumberFormat="1" applyFont="1" applyBorder="1" applyAlignment="1">
      <alignment vertical="center"/>
      <protection locked="0"/>
    </xf>
    <xf numFmtId="3" fontId="4" fillId="0" borderId="7" xfId="1" applyNumberFormat="1" applyFont="1" applyBorder="1" applyAlignment="1">
      <alignment vertical="center"/>
      <protection locked="0"/>
    </xf>
    <xf numFmtId="0" fontId="4" fillId="0" borderId="7" xfId="1" applyFont="1" applyBorder="1" applyAlignment="1">
      <alignment vertical="center"/>
      <protection locked="0"/>
    </xf>
    <xf numFmtId="0" fontId="5" fillId="0" borderId="8" xfId="1" applyFont="1" applyBorder="1" applyAlignment="1">
      <alignment horizontal="center" vertical="center"/>
      <protection locked="0"/>
    </xf>
    <xf numFmtId="0" fontId="4" fillId="0" borderId="8" xfId="1" applyFont="1" applyBorder="1" applyAlignment="1">
      <alignment vertical="center" wrapText="1"/>
      <protection locked="0"/>
    </xf>
    <xf numFmtId="0" fontId="4" fillId="0" borderId="8" xfId="1" applyFont="1" applyBorder="1" applyAlignment="1">
      <alignment horizontal="center" vertical="center"/>
      <protection locked="0"/>
    </xf>
    <xf numFmtId="4" fontId="4" fillId="0" borderId="8" xfId="1" applyNumberFormat="1" applyFont="1" applyBorder="1" applyAlignment="1">
      <alignment vertical="center"/>
      <protection locked="0"/>
    </xf>
    <xf numFmtId="3" fontId="4" fillId="0" borderId="8" xfId="1" applyNumberFormat="1" applyFont="1" applyBorder="1" applyAlignment="1">
      <alignment vertical="center"/>
      <protection locked="0"/>
    </xf>
    <xf numFmtId="0" fontId="4" fillId="0" borderId="8" xfId="1" applyFont="1" applyBorder="1" applyAlignment="1">
      <alignment vertical="center"/>
      <protection locked="0"/>
    </xf>
    <xf numFmtId="0" fontId="5" fillId="0" borderId="8" xfId="1" applyFont="1" applyBorder="1" applyAlignment="1">
      <alignment vertical="center" wrapText="1"/>
      <protection locked="0"/>
    </xf>
    <xf numFmtId="4" fontId="5" fillId="0" borderId="8" xfId="1" applyNumberFormat="1" applyFont="1" applyBorder="1" applyAlignment="1">
      <alignment vertical="center"/>
      <protection locked="0"/>
    </xf>
    <xf numFmtId="3" fontId="5" fillId="0" borderId="8" xfId="1" applyNumberFormat="1" applyFont="1" applyBorder="1" applyAlignment="1">
      <alignment vertical="center"/>
      <protection locked="0"/>
    </xf>
    <xf numFmtId="0" fontId="5" fillId="0" borderId="8" xfId="1" applyFont="1" applyBorder="1" applyAlignment="1">
      <alignment vertical="center"/>
      <protection locked="0"/>
    </xf>
    <xf numFmtId="9" fontId="4" fillId="0" borderId="8" xfId="1" applyNumberFormat="1" applyFont="1" applyBorder="1" applyAlignment="1">
      <alignment vertical="center"/>
      <protection locked="0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3" fontId="8" fillId="0" borderId="0" xfId="2" applyNumberFormat="1" applyFont="1" applyAlignment="1">
      <alignment vertical="center"/>
    </xf>
    <xf numFmtId="0" fontId="8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3" fontId="8" fillId="0" borderId="8" xfId="2" applyNumberFormat="1" applyFont="1" applyBorder="1" applyAlignment="1">
      <alignment vertical="center"/>
    </xf>
    <xf numFmtId="0" fontId="8" fillId="0" borderId="6" xfId="2" applyFont="1" applyBorder="1" applyAlignment="1">
      <alignment vertical="center"/>
    </xf>
    <xf numFmtId="3" fontId="8" fillId="0" borderId="6" xfId="2" applyNumberFormat="1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8" fillId="0" borderId="8" xfId="2" applyFont="1" applyBorder="1" applyAlignment="1">
      <alignment vertical="center" wrapText="1"/>
    </xf>
    <xf numFmtId="0" fontId="9" fillId="0" borderId="4" xfId="2" applyFont="1" applyBorder="1" applyAlignment="1">
      <alignment vertical="center"/>
    </xf>
    <xf numFmtId="0" fontId="9" fillId="0" borderId="14" xfId="2" applyFont="1" applyBorder="1" applyAlignment="1">
      <alignment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3" fontId="9" fillId="0" borderId="4" xfId="2" applyNumberFormat="1" applyFont="1" applyBorder="1" applyAlignment="1">
      <alignment vertical="center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8" fillId="0" borderId="0" xfId="2" applyFont="1" applyAlignment="1">
      <alignment vertical="center" wrapText="1"/>
    </xf>
    <xf numFmtId="9" fontId="8" fillId="0" borderId="0" xfId="2" applyNumberFormat="1" applyFont="1" applyAlignment="1">
      <alignment horizontal="right" vertical="center"/>
    </xf>
    <xf numFmtId="38" fontId="8" fillId="0" borderId="0" xfId="3" applyNumberFormat="1" applyFont="1" applyAlignment="1">
      <alignment vertical="center"/>
    </xf>
    <xf numFmtId="10" fontId="8" fillId="0" borderId="0" xfId="2" applyNumberFormat="1" applyFont="1" applyAlignment="1">
      <alignment horizontal="right" vertical="center"/>
    </xf>
    <xf numFmtId="0" fontId="8" fillId="0" borderId="17" xfId="2" applyFont="1" applyBorder="1" applyAlignment="1">
      <alignment vertical="center"/>
    </xf>
    <xf numFmtId="0" fontId="8" fillId="0" borderId="17" xfId="2" applyFont="1" applyBorder="1" applyAlignment="1">
      <alignment vertical="center" wrapText="1"/>
    </xf>
    <xf numFmtId="0" fontId="8" fillId="5" borderId="2" xfId="2" applyFont="1" applyFill="1" applyBorder="1" applyAlignment="1">
      <alignment vertical="center"/>
    </xf>
    <xf numFmtId="0" fontId="8" fillId="5" borderId="2" xfId="2" applyFont="1" applyFill="1" applyBorder="1" applyAlignment="1">
      <alignment vertical="center" wrapText="1"/>
    </xf>
    <xf numFmtId="0" fontId="8" fillId="5" borderId="3" xfId="2" applyFont="1" applyFill="1" applyBorder="1" applyAlignment="1">
      <alignment vertical="center" wrapText="1"/>
    </xf>
    <xf numFmtId="0" fontId="8" fillId="5" borderId="4" xfId="2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center" vertical="center" wrapText="1"/>
    </xf>
    <xf numFmtId="9" fontId="8" fillId="0" borderId="0" xfId="2" applyNumberFormat="1" applyFont="1" applyAlignment="1">
      <alignment horizontal="right" vertical="center" wrapText="1"/>
    </xf>
    <xf numFmtId="0" fontId="8" fillId="0" borderId="0" xfId="2" applyFont="1" applyAlignment="1">
      <alignment horizontal="center" vertical="center" wrapText="1"/>
    </xf>
    <xf numFmtId="0" fontId="8" fillId="0" borderId="4" xfId="2" quotePrefix="1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vertical="center" wrapText="1"/>
    </xf>
    <xf numFmtId="0" fontId="8" fillId="0" borderId="5" xfId="2" applyFont="1" applyBorder="1" applyAlignment="1">
      <alignment vertical="center"/>
    </xf>
    <xf numFmtId="3" fontId="8" fillId="0" borderId="5" xfId="2" applyNumberFormat="1" applyFont="1" applyBorder="1" applyAlignment="1">
      <alignment vertical="center"/>
    </xf>
    <xf numFmtId="4" fontId="8" fillId="0" borderId="5" xfId="2" applyNumberFormat="1" applyFont="1" applyBorder="1" applyAlignment="1">
      <alignment vertical="center"/>
    </xf>
    <xf numFmtId="0" fontId="8" fillId="0" borderId="6" xfId="2" applyFont="1" applyBorder="1" applyAlignment="1">
      <alignment horizontal="center" vertical="center"/>
    </xf>
    <xf numFmtId="0" fontId="8" fillId="0" borderId="6" xfId="2" applyFont="1" applyBorder="1" applyAlignment="1">
      <alignment vertical="center" wrapText="1"/>
    </xf>
    <xf numFmtId="4" fontId="8" fillId="0" borderId="6" xfId="2" applyNumberFormat="1" applyFont="1" applyBorder="1" applyAlignment="1">
      <alignment vertical="center"/>
    </xf>
    <xf numFmtId="0" fontId="8" fillId="0" borderId="8" xfId="2" applyFont="1" applyBorder="1" applyAlignment="1">
      <alignment horizontal="center" vertical="center"/>
    </xf>
    <xf numFmtId="4" fontId="8" fillId="0" borderId="8" xfId="2" applyNumberFormat="1" applyFont="1" applyBorder="1" applyAlignment="1">
      <alignment vertical="center"/>
    </xf>
    <xf numFmtId="3" fontId="8" fillId="0" borderId="7" xfId="2" applyNumberFormat="1" applyFont="1" applyBorder="1" applyAlignment="1">
      <alignment vertical="center"/>
    </xf>
    <xf numFmtId="0" fontId="8" fillId="0" borderId="7" xfId="2" applyFont="1" applyBorder="1" applyAlignment="1">
      <alignment horizontal="center" vertical="center"/>
    </xf>
    <xf numFmtId="0" fontId="8" fillId="0" borderId="7" xfId="2" applyFont="1" applyBorder="1" applyAlignment="1">
      <alignment vertical="center" wrapText="1"/>
    </xf>
    <xf numFmtId="0" fontId="8" fillId="0" borderId="7" xfId="2" applyFont="1" applyBorder="1" applyAlignment="1">
      <alignment vertical="center"/>
    </xf>
    <xf numFmtId="4" fontId="8" fillId="0" borderId="7" xfId="2" applyNumberFormat="1" applyFont="1" applyBorder="1" applyAlignment="1">
      <alignment vertical="center"/>
    </xf>
    <xf numFmtId="4" fontId="8" fillId="0" borderId="0" xfId="2" applyNumberFormat="1" applyFont="1" applyAlignment="1">
      <alignment vertical="center"/>
    </xf>
    <xf numFmtId="0" fontId="9" fillId="5" borderId="4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9" xfId="2" quotePrefix="1" applyFont="1" applyBorder="1" applyAlignment="1">
      <alignment horizontal="center" vertical="center"/>
    </xf>
    <xf numFmtId="0" fontId="9" fillId="6" borderId="13" xfId="2" applyFont="1" applyFill="1" applyBorder="1" applyAlignment="1">
      <alignment horizontal="center" vertical="center"/>
    </xf>
    <xf numFmtId="0" fontId="9" fillId="6" borderId="13" xfId="2" applyFont="1" applyFill="1" applyBorder="1" applyAlignment="1">
      <alignment horizontal="left" vertical="center" wrapText="1"/>
    </xf>
    <xf numFmtId="3" fontId="8" fillId="0" borderId="5" xfId="2" applyNumberFormat="1" applyFont="1" applyBorder="1" applyAlignment="1">
      <alignment horizontal="center" vertical="center"/>
    </xf>
    <xf numFmtId="3" fontId="8" fillId="0" borderId="6" xfId="2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3" fontId="9" fillId="0" borderId="4" xfId="2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vertical="center" wrapText="1"/>
    </xf>
    <xf numFmtId="0" fontId="9" fillId="0" borderId="39" xfId="0" applyFont="1" applyBorder="1" applyAlignment="1">
      <alignment vertical="center" wrapText="1"/>
    </xf>
    <xf numFmtId="0" fontId="9" fillId="0" borderId="39" xfId="0" applyFont="1" applyBorder="1" applyAlignment="1">
      <alignment vertical="center"/>
    </xf>
    <xf numFmtId="0" fontId="271" fillId="0" borderId="0" xfId="0" applyFont="1" applyAlignment="1">
      <alignment vertical="center"/>
    </xf>
    <xf numFmtId="0" fontId="272" fillId="0" borderId="0" xfId="0" applyFont="1" applyAlignment="1">
      <alignment vertical="center"/>
    </xf>
    <xf numFmtId="0" fontId="271" fillId="0" borderId="6" xfId="0" applyFont="1" applyBorder="1" applyAlignment="1">
      <alignment vertical="center"/>
    </xf>
    <xf numFmtId="0" fontId="271" fillId="0" borderId="0" xfId="0" applyFont="1" applyAlignment="1">
      <alignment vertical="center" wrapText="1"/>
    </xf>
    <xf numFmtId="0" fontId="272" fillId="0" borderId="4" xfId="0" applyFont="1" applyBorder="1" applyAlignment="1">
      <alignment vertical="center"/>
    </xf>
    <xf numFmtId="3" fontId="8" fillId="0" borderId="7" xfId="2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  <protection locked="0"/>
    </xf>
    <xf numFmtId="0" fontId="5" fillId="0" borderId="4" xfId="1" applyFont="1" applyBorder="1" applyAlignment="1">
      <alignment vertical="center" wrapText="1"/>
      <protection locked="0"/>
    </xf>
    <xf numFmtId="4" fontId="5" fillId="0" borderId="4" xfId="1" applyNumberFormat="1" applyFont="1" applyBorder="1" applyAlignment="1">
      <alignment vertical="center"/>
      <protection locked="0"/>
    </xf>
    <xf numFmtId="3" fontId="5" fillId="0" borderId="4" xfId="1" applyNumberFormat="1" applyFont="1" applyBorder="1" applyAlignment="1">
      <alignment vertical="center"/>
      <protection locked="0"/>
    </xf>
    <xf numFmtId="0" fontId="5" fillId="0" borderId="4" xfId="1" applyFont="1" applyBorder="1" applyAlignment="1">
      <alignment vertical="center"/>
      <protection locked="0"/>
    </xf>
    <xf numFmtId="0" fontId="5" fillId="0" borderId="4" xfId="1" applyFont="1" applyBorder="1" applyAlignment="1">
      <alignment horizontal="center" vertical="center" wrapText="1"/>
      <protection locked="0"/>
    </xf>
    <xf numFmtId="3" fontId="8" fillId="0" borderId="41" xfId="0" applyNumberFormat="1" applyFont="1" applyBorder="1" applyAlignment="1">
      <alignment vertical="center"/>
    </xf>
    <xf numFmtId="0" fontId="273" fillId="0" borderId="5" xfId="1" applyFont="1" applyBorder="1" applyAlignment="1">
      <alignment horizontal="center" vertical="center"/>
      <protection locked="0"/>
    </xf>
    <xf numFmtId="0" fontId="273" fillId="0" borderId="5" xfId="1" applyFont="1" applyBorder="1" applyAlignment="1">
      <alignment vertical="center"/>
      <protection locked="0"/>
    </xf>
    <xf numFmtId="0" fontId="274" fillId="0" borderId="5" xfId="1" applyFont="1" applyBorder="1" applyAlignment="1">
      <alignment vertical="center"/>
      <protection locked="0"/>
    </xf>
    <xf numFmtId="0" fontId="274" fillId="0" borderId="5" xfId="1" applyFont="1" applyBorder="1" applyAlignment="1">
      <alignment horizontal="center" vertical="center"/>
      <protection locked="0"/>
    </xf>
    <xf numFmtId="4" fontId="274" fillId="0" borderId="5" xfId="1" applyNumberFormat="1" applyFont="1" applyBorder="1" applyAlignment="1">
      <alignment vertical="center"/>
      <protection locked="0"/>
    </xf>
    <xf numFmtId="3" fontId="274" fillId="0" borderId="5" xfId="1" applyNumberFormat="1" applyFont="1" applyBorder="1" applyAlignment="1">
      <alignment vertical="center"/>
      <protection locked="0"/>
    </xf>
    <xf numFmtId="3" fontId="273" fillId="0" borderId="5" xfId="1" applyNumberFormat="1" applyFont="1" applyBorder="1" applyAlignment="1">
      <alignment vertical="center"/>
      <protection locked="0"/>
    </xf>
    <xf numFmtId="0" fontId="274" fillId="0" borderId="0" xfId="1" applyFont="1" applyAlignment="1">
      <alignment vertical="center"/>
      <protection locked="0"/>
    </xf>
    <xf numFmtId="0" fontId="273" fillId="0" borderId="6" xfId="1" applyFont="1" applyBorder="1" applyAlignment="1">
      <alignment horizontal="center" vertical="center"/>
      <protection locked="0"/>
    </xf>
    <xf numFmtId="0" fontId="273" fillId="0" borderId="6" xfId="1" applyFont="1" applyBorder="1" applyAlignment="1">
      <alignment vertical="center" wrapText="1"/>
      <protection locked="0"/>
    </xf>
    <xf numFmtId="0" fontId="274" fillId="0" borderId="6" xfId="1" applyFont="1" applyBorder="1" applyAlignment="1">
      <alignment vertical="center" wrapText="1"/>
      <protection locked="0"/>
    </xf>
    <xf numFmtId="0" fontId="274" fillId="0" borderId="6" xfId="1" applyFont="1" applyBorder="1" applyAlignment="1">
      <alignment horizontal="center" vertical="center"/>
      <protection locked="0"/>
    </xf>
    <xf numFmtId="4" fontId="274" fillId="0" borderId="6" xfId="1" applyNumberFormat="1" applyFont="1" applyBorder="1" applyAlignment="1">
      <alignment vertical="center"/>
      <protection locked="0"/>
    </xf>
    <xf numFmtId="3" fontId="274" fillId="0" borderId="6" xfId="1" applyNumberFormat="1" applyFont="1" applyBorder="1" applyAlignment="1">
      <alignment vertical="center"/>
      <protection locked="0"/>
    </xf>
    <xf numFmtId="9" fontId="274" fillId="0" borderId="6" xfId="1" applyNumberFormat="1" applyFont="1" applyBorder="1" applyAlignment="1">
      <alignment vertical="center"/>
      <protection locked="0"/>
    </xf>
    <xf numFmtId="3" fontId="273" fillId="0" borderId="6" xfId="1" applyNumberFormat="1" applyFont="1" applyBorder="1" applyAlignment="1">
      <alignment vertical="center"/>
      <protection locked="0"/>
    </xf>
    <xf numFmtId="0" fontId="274" fillId="0" borderId="6" xfId="1" applyFont="1" applyBorder="1" applyAlignment="1">
      <alignment vertical="center"/>
      <protection locked="0"/>
    </xf>
    <xf numFmtId="4" fontId="273" fillId="0" borderId="6" xfId="1" applyNumberFormat="1" applyFont="1" applyBorder="1" applyAlignment="1">
      <alignment vertical="center"/>
      <protection locked="0"/>
    </xf>
    <xf numFmtId="0" fontId="273" fillId="0" borderId="6" xfId="1" applyFont="1" applyBorder="1" applyAlignment="1">
      <alignment vertical="center"/>
      <protection locked="0"/>
    </xf>
    <xf numFmtId="0" fontId="273" fillId="0" borderId="0" xfId="1" applyFont="1" applyAlignment="1">
      <alignment vertical="center"/>
      <protection locked="0"/>
    </xf>
    <xf numFmtId="3" fontId="9" fillId="0" borderId="39" xfId="0" applyNumberFormat="1" applyFont="1" applyBorder="1" applyAlignment="1">
      <alignment vertical="center"/>
    </xf>
    <xf numFmtId="10" fontId="8" fillId="0" borderId="41" xfId="0" applyNumberFormat="1" applyFont="1" applyBorder="1" applyAlignment="1">
      <alignment vertical="center"/>
    </xf>
    <xf numFmtId="0" fontId="5" fillId="0" borderId="41" xfId="1" applyFont="1" applyBorder="1" applyAlignment="1">
      <alignment horizontal="center" vertical="center"/>
      <protection locked="0"/>
    </xf>
    <xf numFmtId="0" fontId="4" fillId="0" borderId="41" xfId="1" applyFont="1" applyBorder="1" applyAlignment="1">
      <alignment vertical="center" wrapText="1"/>
      <protection locked="0"/>
    </xf>
    <xf numFmtId="0" fontId="4" fillId="0" borderId="41" xfId="1" applyFont="1" applyBorder="1" applyAlignment="1">
      <alignment horizontal="center" vertical="center"/>
      <protection locked="0"/>
    </xf>
    <xf numFmtId="4" fontId="4" fillId="0" borderId="41" xfId="1" applyNumberFormat="1" applyFont="1" applyBorder="1" applyAlignment="1">
      <alignment vertical="center"/>
      <protection locked="0"/>
    </xf>
    <xf numFmtId="3" fontId="4" fillId="0" borderId="41" xfId="1" applyNumberFormat="1" applyFont="1" applyBorder="1" applyAlignment="1">
      <alignment vertical="center"/>
      <protection locked="0"/>
    </xf>
    <xf numFmtId="9" fontId="4" fillId="0" borderId="41" xfId="1" applyNumberFormat="1" applyFont="1" applyBorder="1" applyAlignment="1">
      <alignment vertical="center"/>
      <protection locked="0"/>
    </xf>
    <xf numFmtId="14" fontId="4" fillId="0" borderId="0" xfId="1" applyNumberFormat="1" applyFont="1" applyAlignment="1">
      <alignment vertical="center"/>
      <protection locked="0"/>
    </xf>
    <xf numFmtId="3" fontId="4" fillId="0" borderId="0" xfId="1" applyNumberFormat="1" applyFont="1" applyAlignment="1">
      <alignment vertical="center"/>
      <protection locked="0"/>
    </xf>
    <xf numFmtId="0" fontId="275" fillId="0" borderId="0" xfId="0" applyFont="1" applyAlignment="1">
      <alignment horizontal="centerContinuous" vertical="center"/>
    </xf>
    <xf numFmtId="0" fontId="271" fillId="0" borderId="0" xfId="0" applyFont="1" applyAlignment="1">
      <alignment horizontal="centerContinuous" vertical="center" wrapText="1"/>
    </xf>
    <xf numFmtId="0" fontId="271" fillId="0" borderId="0" xfId="0" applyFont="1" applyAlignment="1">
      <alignment horizontal="centerContinuous" vertical="center"/>
    </xf>
    <xf numFmtId="0" fontId="272" fillId="0" borderId="39" xfId="0" applyFont="1" applyBorder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2" fillId="0" borderId="39" xfId="0" applyFont="1" applyBorder="1" applyAlignment="1">
      <alignment horizontal="left" vertical="center" wrapText="1"/>
    </xf>
    <xf numFmtId="3" fontId="272" fillId="0" borderId="39" xfId="0" applyNumberFormat="1" applyFont="1" applyBorder="1" applyAlignment="1">
      <alignment horizontal="right" vertical="center"/>
    </xf>
    <xf numFmtId="10" fontId="272" fillId="0" borderId="0" xfId="4568" applyNumberFormat="1" applyFont="1" applyAlignment="1">
      <alignment horizontal="center" vertical="center"/>
    </xf>
    <xf numFmtId="0" fontId="272" fillId="0" borderId="69" xfId="0" applyFont="1" applyBorder="1" applyAlignment="1">
      <alignment vertical="center"/>
    </xf>
    <xf numFmtId="0" fontId="272" fillId="0" borderId="69" xfId="0" applyFont="1" applyBorder="1" applyAlignment="1">
      <alignment vertical="center" wrapText="1"/>
    </xf>
    <xf numFmtId="3" fontId="272" fillId="0" borderId="69" xfId="0" applyNumberFormat="1" applyFont="1" applyBorder="1" applyAlignment="1">
      <alignment vertical="center"/>
    </xf>
    <xf numFmtId="302" fontId="271" fillId="0" borderId="0" xfId="4568" applyNumberFormat="1" applyFont="1" applyAlignment="1">
      <alignment vertical="center"/>
    </xf>
    <xf numFmtId="0" fontId="271" fillId="0" borderId="41" xfId="0" applyFont="1" applyBorder="1" applyAlignment="1">
      <alignment vertical="center"/>
    </xf>
    <xf numFmtId="0" fontId="271" fillId="0" borderId="41" xfId="0" applyFont="1" applyBorder="1" applyAlignment="1">
      <alignment vertical="center" wrapText="1"/>
    </xf>
    <xf numFmtId="3" fontId="271" fillId="0" borderId="41" xfId="0" applyNumberFormat="1" applyFont="1" applyBorder="1" applyAlignment="1">
      <alignment vertical="center"/>
    </xf>
    <xf numFmtId="10" fontId="271" fillId="0" borderId="41" xfId="0" applyNumberFormat="1" applyFont="1" applyBorder="1" applyAlignment="1">
      <alignment vertical="center"/>
    </xf>
    <xf numFmtId="0" fontId="272" fillId="0" borderId="41" xfId="0" applyFont="1" applyBorder="1" applyAlignment="1">
      <alignment vertical="center"/>
    </xf>
    <xf numFmtId="0" fontId="272" fillId="0" borderId="41" xfId="0" applyFont="1" applyBorder="1" applyAlignment="1">
      <alignment vertical="center" wrapText="1"/>
    </xf>
    <xf numFmtId="3" fontId="272" fillId="0" borderId="41" xfId="0" applyNumberFormat="1" applyFont="1" applyBorder="1" applyAlignment="1">
      <alignment vertical="center"/>
    </xf>
    <xf numFmtId="10" fontId="272" fillId="0" borderId="41" xfId="0" applyNumberFormat="1" applyFont="1" applyBorder="1" applyAlignment="1">
      <alignment horizontal="center" vertical="center"/>
    </xf>
    <xf numFmtId="185" fontId="272" fillId="0" borderId="41" xfId="4569" applyNumberFormat="1" applyFont="1" applyBorder="1" applyAlignment="1">
      <alignment vertical="center"/>
    </xf>
    <xf numFmtId="0" fontId="273" fillId="0" borderId="8" xfId="1" applyFont="1" applyBorder="1" applyAlignment="1">
      <alignment horizontal="center" vertical="center"/>
      <protection locked="0"/>
    </xf>
    <xf numFmtId="0" fontId="273" fillId="0" borderId="8" xfId="1" applyFont="1" applyBorder="1" applyAlignment="1">
      <alignment vertical="center" wrapText="1"/>
      <protection locked="0"/>
    </xf>
    <xf numFmtId="4" fontId="273" fillId="0" borderId="8" xfId="1" applyNumberFormat="1" applyFont="1" applyBorder="1" applyAlignment="1">
      <alignment vertical="center"/>
      <protection locked="0"/>
    </xf>
    <xf numFmtId="3" fontId="273" fillId="0" borderId="8" xfId="1" applyNumberFormat="1" applyFont="1" applyBorder="1" applyAlignment="1">
      <alignment vertical="center"/>
      <protection locked="0"/>
    </xf>
    <xf numFmtId="0" fontId="273" fillId="0" borderId="8" xfId="1" applyFont="1" applyBorder="1" applyAlignment="1">
      <alignment vertical="center"/>
      <protection locked="0"/>
    </xf>
    <xf numFmtId="3" fontId="272" fillId="0" borderId="0" xfId="0" applyNumberFormat="1" applyFont="1" applyAlignment="1">
      <alignment vertical="center"/>
    </xf>
    <xf numFmtId="10" fontId="272" fillId="0" borderId="70" xfId="0" applyNumberFormat="1" applyFont="1" applyBorder="1" applyAlignment="1">
      <alignment horizontal="center" vertical="center"/>
    </xf>
    <xf numFmtId="0" fontId="4" fillId="0" borderId="41" xfId="1" applyFont="1" applyBorder="1" applyAlignment="1">
      <alignment vertical="center"/>
      <protection locked="0"/>
    </xf>
    <xf numFmtId="0" fontId="272" fillId="6" borderId="39" xfId="0" applyFont="1" applyFill="1" applyBorder="1" applyAlignment="1">
      <alignment horizontal="center" vertical="center" wrapText="1"/>
    </xf>
    <xf numFmtId="171" fontId="9" fillId="0" borderId="4" xfId="4569" applyFont="1" applyBorder="1" applyAlignment="1">
      <alignment vertical="center"/>
    </xf>
    <xf numFmtId="0" fontId="352" fillId="5" borderId="140" xfId="3404" applyFont="1" applyFill="1" applyBorder="1" applyAlignment="1">
      <alignment horizontal="centerContinuous" vertical="center"/>
    </xf>
    <xf numFmtId="0" fontId="353" fillId="5" borderId="143" xfId="3404" applyFont="1" applyFill="1" applyBorder="1">
      <alignment vertical="center"/>
    </xf>
    <xf numFmtId="0" fontId="352" fillId="0" borderId="145" xfId="3404" applyFont="1" applyBorder="1">
      <alignment vertical="center"/>
    </xf>
    <xf numFmtId="0" fontId="352" fillId="0" borderId="71" xfId="3404" applyFont="1" applyBorder="1" applyProtection="1">
      <alignment vertical="center"/>
      <protection locked="0"/>
    </xf>
    <xf numFmtId="0" fontId="352" fillId="0" borderId="148" xfId="3404" applyFont="1" applyBorder="1">
      <alignment vertical="center"/>
    </xf>
    <xf numFmtId="0" fontId="352" fillId="0" borderId="73" xfId="3404" applyFont="1" applyBorder="1" applyProtection="1">
      <alignment vertical="center"/>
      <protection locked="0"/>
    </xf>
    <xf numFmtId="0" fontId="352" fillId="29" borderId="77" xfId="3404" applyFont="1" applyFill="1" applyBorder="1" applyAlignment="1">
      <alignment horizontal="centerContinuous" vertical="center"/>
    </xf>
    <xf numFmtId="0" fontId="353" fillId="0" borderId="78" xfId="3404" applyFont="1" applyBorder="1">
      <alignment vertical="center"/>
    </xf>
    <xf numFmtId="0" fontId="353" fillId="0" borderId="26" xfId="3404" applyFont="1" applyBorder="1">
      <alignment vertical="center"/>
    </xf>
    <xf numFmtId="0" fontId="352" fillId="0" borderId="79" xfId="3404" applyFont="1" applyBorder="1">
      <alignment vertical="center"/>
    </xf>
    <xf numFmtId="0" fontId="353" fillId="0" borderId="82" xfId="3404" applyFont="1" applyBorder="1">
      <alignment vertical="center"/>
    </xf>
    <xf numFmtId="0" fontId="353" fillId="0" borderId="83" xfId="3404" applyFont="1" applyBorder="1" applyProtection="1">
      <alignment vertical="center"/>
      <protection locked="0"/>
    </xf>
    <xf numFmtId="0" fontId="353" fillId="0" borderId="86" xfId="3404" applyFont="1" applyBorder="1" applyProtection="1">
      <alignment vertical="center"/>
      <protection locked="0"/>
    </xf>
    <xf numFmtId="306" fontId="353" fillId="0" borderId="78" xfId="3404" applyNumberFormat="1" applyFont="1" applyBorder="1">
      <alignment vertical="center"/>
    </xf>
    <xf numFmtId="306" fontId="353" fillId="0" borderId="81" xfId="3404" applyNumberFormat="1" applyFont="1" applyBorder="1">
      <alignment vertical="center"/>
    </xf>
    <xf numFmtId="306" fontId="352" fillId="39" borderId="17" xfId="3404" applyNumberFormat="1" applyFont="1" applyFill="1" applyBorder="1" applyAlignment="1">
      <alignment horizontal="centerContinuous" vertical="center"/>
    </xf>
    <xf numFmtId="306" fontId="352" fillId="29" borderId="93" xfId="3404" applyNumberFormat="1" applyFont="1" applyFill="1" applyBorder="1" applyAlignment="1">
      <alignment horizontal="centerContinuous" vertical="center"/>
    </xf>
    <xf numFmtId="306" fontId="352" fillId="29" borderId="87" xfId="3404" applyNumberFormat="1" applyFont="1" applyFill="1" applyBorder="1" applyAlignment="1">
      <alignment horizontal="centerContinuous" vertical="center"/>
    </xf>
    <xf numFmtId="306" fontId="353" fillId="0" borderId="95" xfId="3404" applyNumberFormat="1" applyFont="1" applyBorder="1">
      <alignment vertical="center"/>
    </xf>
    <xf numFmtId="0" fontId="353" fillId="0" borderId="96" xfId="3404" applyFont="1" applyBorder="1" applyAlignment="1" applyProtection="1">
      <alignment horizontal="justify" vertical="center"/>
      <protection locked="0"/>
    </xf>
    <xf numFmtId="306" fontId="353" fillId="0" borderId="90" xfId="3404" applyNumberFormat="1" applyFont="1" applyBorder="1" applyAlignment="1">
      <alignment horizontal="center" vertical="center"/>
    </xf>
    <xf numFmtId="0" fontId="353" fillId="0" borderId="41" xfId="3404" applyFont="1" applyBorder="1" applyAlignment="1">
      <alignment horizontal="center" vertical="center"/>
    </xf>
    <xf numFmtId="0" fontId="353" fillId="0" borderId="91" xfId="3404" applyFont="1" applyBorder="1" applyAlignment="1">
      <alignment horizontal="center" vertical="center"/>
    </xf>
    <xf numFmtId="306" fontId="353" fillId="0" borderId="96" xfId="3404" applyNumberFormat="1" applyFont="1" applyBorder="1">
      <alignment vertical="center"/>
    </xf>
    <xf numFmtId="306" fontId="353" fillId="6" borderId="41" xfId="3404" applyNumberFormat="1" applyFont="1" applyFill="1" applyBorder="1">
      <alignment vertical="center"/>
    </xf>
    <xf numFmtId="0" fontId="353" fillId="0" borderId="96" xfId="3404" applyFont="1" applyBorder="1" applyProtection="1">
      <alignment vertical="center"/>
      <protection locked="0"/>
    </xf>
    <xf numFmtId="0" fontId="353" fillId="0" borderId="96" xfId="3404" applyFont="1" applyBorder="1">
      <alignment vertical="center"/>
    </xf>
    <xf numFmtId="306" fontId="353" fillId="0" borderId="99" xfId="3404" applyNumberFormat="1" applyFont="1" applyBorder="1">
      <alignment vertical="center"/>
    </xf>
    <xf numFmtId="0" fontId="353" fillId="0" borderId="0" xfId="3404" applyFont="1">
      <alignment vertical="center"/>
    </xf>
    <xf numFmtId="0" fontId="353" fillId="0" borderId="48" xfId="3404" applyFont="1" applyBorder="1" applyProtection="1">
      <alignment vertical="center"/>
      <protection locked="0"/>
    </xf>
    <xf numFmtId="306" fontId="353" fillId="0" borderId="48" xfId="3404" applyNumberFormat="1" applyFont="1" applyBorder="1" applyProtection="1">
      <alignment vertical="center"/>
      <protection locked="0"/>
    </xf>
    <xf numFmtId="0" fontId="353" fillId="0" borderId="90" xfId="3404" applyFont="1" applyBorder="1" applyProtection="1">
      <alignment vertical="center"/>
      <protection locked="0"/>
    </xf>
    <xf numFmtId="306" fontId="353" fillId="0" borderId="101" xfId="3404" applyNumberFormat="1" applyFont="1" applyBorder="1">
      <alignment vertical="center"/>
    </xf>
    <xf numFmtId="306" fontId="353" fillId="0" borderId="102" xfId="3404" applyNumberFormat="1" applyFont="1" applyBorder="1">
      <alignment vertical="center"/>
    </xf>
    <xf numFmtId="0" fontId="353" fillId="44" borderId="0" xfId="3404" applyFont="1" applyFill="1">
      <alignment vertical="center"/>
    </xf>
    <xf numFmtId="304" fontId="353" fillId="0" borderId="102" xfId="3404" applyNumberFormat="1" applyFont="1" applyBorder="1">
      <alignment vertical="center"/>
    </xf>
    <xf numFmtId="304" fontId="353" fillId="0" borderId="101" xfId="3404" applyNumberFormat="1" applyFont="1" applyBorder="1">
      <alignment vertical="center"/>
    </xf>
    <xf numFmtId="304" fontId="353" fillId="0" borderId="83" xfId="3404" applyNumberFormat="1" applyFont="1" applyBorder="1" applyProtection="1">
      <alignment vertical="center"/>
      <protection locked="0"/>
    </xf>
    <xf numFmtId="304" fontId="353" fillId="0" borderId="90" xfId="3404" applyNumberFormat="1" applyFont="1" applyBorder="1">
      <alignment vertical="center"/>
    </xf>
    <xf numFmtId="0" fontId="353" fillId="0" borderId="102" xfId="3404" applyFont="1" applyBorder="1">
      <alignment vertical="center"/>
    </xf>
    <xf numFmtId="304" fontId="353" fillId="0" borderId="78" xfId="3404" applyNumberFormat="1" applyFont="1" applyBorder="1">
      <alignment vertical="center"/>
    </xf>
    <xf numFmtId="304" fontId="353" fillId="0" borderId="97" xfId="3404" applyNumberFormat="1" applyFont="1" applyBorder="1">
      <alignment vertical="center"/>
    </xf>
    <xf numFmtId="0" fontId="353" fillId="0" borderId="97" xfId="3404" applyFont="1" applyBorder="1">
      <alignment vertical="center"/>
    </xf>
    <xf numFmtId="0" fontId="353" fillId="0" borderId="101" xfId="3404" applyFont="1" applyBorder="1">
      <alignment vertical="center"/>
    </xf>
    <xf numFmtId="304" fontId="353" fillId="0" borderId="90" xfId="3404" applyNumberFormat="1" applyFont="1" applyBorder="1" applyAlignment="1">
      <alignment horizontal="center" vertical="center"/>
    </xf>
    <xf numFmtId="0" fontId="353" fillId="0" borderId="95" xfId="3404" applyFont="1" applyBorder="1">
      <alignment vertical="center"/>
    </xf>
    <xf numFmtId="0" fontId="353" fillId="0" borderId="99" xfId="3404" applyFont="1" applyBorder="1">
      <alignment vertical="center"/>
    </xf>
    <xf numFmtId="0" fontId="353" fillId="0" borderId="151" xfId="3404" applyFont="1" applyBorder="1">
      <alignment vertical="center"/>
    </xf>
    <xf numFmtId="0" fontId="353" fillId="0" borderId="152" xfId="3404" applyFont="1" applyBorder="1">
      <alignment vertical="center"/>
    </xf>
    <xf numFmtId="304" fontId="353" fillId="0" borderId="90" xfId="3404" applyNumberFormat="1" applyFont="1" applyBorder="1" applyAlignment="1">
      <alignment vertical="center" wrapText="1"/>
    </xf>
    <xf numFmtId="0" fontId="353" fillId="0" borderId="81" xfId="3404" applyFont="1" applyBorder="1" applyAlignment="1" applyProtection="1">
      <alignment horizontal="right" vertical="center"/>
      <protection locked="0"/>
    </xf>
    <xf numFmtId="306" fontId="353" fillId="0" borderId="73" xfId="3404" applyNumberFormat="1" applyFont="1" applyBorder="1">
      <alignment vertical="center"/>
    </xf>
    <xf numFmtId="0" fontId="353" fillId="0" borderId="48" xfId="3404" applyFont="1" applyBorder="1">
      <alignment vertical="center"/>
    </xf>
    <xf numFmtId="0" fontId="353" fillId="0" borderId="138" xfId="3404" applyFont="1" applyBorder="1">
      <alignment vertical="center"/>
    </xf>
    <xf numFmtId="0" fontId="353" fillId="0" borderId="139" xfId="3404" applyFont="1" applyBorder="1">
      <alignment vertical="center"/>
    </xf>
    <xf numFmtId="0" fontId="353" fillId="5" borderId="141" xfId="3404" applyFont="1" applyFill="1" applyBorder="1" applyAlignment="1">
      <alignment horizontal="centerContinuous" vertical="center"/>
    </xf>
    <xf numFmtId="0" fontId="353" fillId="5" borderId="142" xfId="3404" applyFont="1" applyFill="1" applyBorder="1" applyAlignment="1">
      <alignment horizontal="centerContinuous" vertical="center"/>
    </xf>
    <xf numFmtId="0" fontId="353" fillId="0" borderId="146" xfId="3404" applyFont="1" applyBorder="1">
      <alignment vertical="center"/>
    </xf>
    <xf numFmtId="0" fontId="353" fillId="0" borderId="147" xfId="3404" applyFont="1" applyBorder="1">
      <alignment vertical="center"/>
    </xf>
    <xf numFmtId="0" fontId="352" fillId="0" borderId="72" xfId="3404" applyFont="1" applyBorder="1">
      <alignment vertical="center"/>
    </xf>
    <xf numFmtId="0" fontId="353" fillId="0" borderId="74" xfId="3404" applyFont="1" applyBorder="1">
      <alignment vertical="center"/>
    </xf>
    <xf numFmtId="0" fontId="353" fillId="0" borderId="75" xfId="3404" applyFont="1" applyBorder="1">
      <alignment vertical="center"/>
    </xf>
    <xf numFmtId="0" fontId="353" fillId="0" borderId="10" xfId="3404" applyFont="1" applyBorder="1">
      <alignment vertical="center"/>
    </xf>
    <xf numFmtId="0" fontId="353" fillId="0" borderId="76" xfId="3404" applyFont="1" applyBorder="1">
      <alignment vertical="center"/>
    </xf>
    <xf numFmtId="9" fontId="353" fillId="0" borderId="0" xfId="3404" applyNumberFormat="1" applyFont="1">
      <alignment vertical="center"/>
    </xf>
    <xf numFmtId="0" fontId="353" fillId="29" borderId="146" xfId="3404" applyFont="1" applyFill="1" applyBorder="1" applyAlignment="1">
      <alignment horizontal="centerContinuous" vertical="center"/>
    </xf>
    <xf numFmtId="0" fontId="353" fillId="29" borderId="147" xfId="3404" applyFont="1" applyFill="1" applyBorder="1" applyAlignment="1">
      <alignment horizontal="centerContinuous" vertical="center"/>
    </xf>
    <xf numFmtId="38" fontId="353" fillId="0" borderId="0" xfId="2539" applyFont="1" applyBorder="1" applyAlignment="1">
      <alignment vertical="center"/>
    </xf>
    <xf numFmtId="0" fontId="353" fillId="0" borderId="17" xfId="3404" applyFont="1" applyBorder="1">
      <alignment vertical="center"/>
    </xf>
    <xf numFmtId="0" fontId="353" fillId="0" borderId="80" xfId="3404" applyFont="1" applyBorder="1">
      <alignment vertical="center"/>
    </xf>
    <xf numFmtId="0" fontId="353" fillId="0" borderId="81" xfId="3404" applyFont="1" applyBorder="1">
      <alignment vertical="center"/>
    </xf>
    <xf numFmtId="0" fontId="353" fillId="0" borderId="61" xfId="3404" applyFont="1" applyBorder="1">
      <alignment vertical="center"/>
    </xf>
    <xf numFmtId="0" fontId="353" fillId="0" borderId="0" xfId="3404" applyFont="1" applyProtection="1">
      <alignment vertical="center"/>
      <protection locked="0"/>
    </xf>
    <xf numFmtId="0" fontId="353" fillId="0" borderId="19" xfId="3404" applyFont="1" applyBorder="1">
      <alignment vertical="center"/>
    </xf>
    <xf numFmtId="0" fontId="353" fillId="0" borderId="85" xfId="3404" applyFont="1" applyBorder="1">
      <alignment vertical="center"/>
    </xf>
    <xf numFmtId="0" fontId="353" fillId="0" borderId="22" xfId="3404" applyFont="1" applyBorder="1">
      <alignment vertical="center"/>
    </xf>
    <xf numFmtId="0" fontId="353" fillId="0" borderId="25" xfId="3404" applyFont="1" applyBorder="1">
      <alignment vertical="center"/>
    </xf>
    <xf numFmtId="0" fontId="353" fillId="0" borderId="79" xfId="3404" applyFont="1" applyBorder="1">
      <alignment vertical="center"/>
    </xf>
    <xf numFmtId="0" fontId="353" fillId="0" borderId="61" xfId="3404" applyFont="1" applyBorder="1" applyProtection="1">
      <alignment vertical="center"/>
      <protection locked="0"/>
    </xf>
    <xf numFmtId="0" fontId="353" fillId="0" borderId="10" xfId="3404" applyFont="1" applyBorder="1" applyAlignment="1">
      <alignment horizontal="left" vertical="center"/>
    </xf>
    <xf numFmtId="303" fontId="353" fillId="0" borderId="0" xfId="3522" applyNumberFormat="1" applyFont="1" applyBorder="1" applyAlignment="1">
      <alignment vertical="center"/>
    </xf>
    <xf numFmtId="0" fontId="353" fillId="0" borderId="79" xfId="3404" applyFont="1" applyBorder="1" applyAlignment="1">
      <alignment horizontal="left" vertical="center"/>
    </xf>
    <xf numFmtId="0" fontId="353" fillId="0" borderId="26" xfId="3404" applyFont="1" applyBorder="1" applyProtection="1">
      <alignment vertical="center"/>
      <protection locked="0"/>
    </xf>
    <xf numFmtId="0" fontId="352" fillId="39" borderId="17" xfId="3404" applyFont="1" applyFill="1" applyBorder="1" applyAlignment="1">
      <alignment horizontal="centerContinuous" vertical="center"/>
    </xf>
    <xf numFmtId="0" fontId="352" fillId="39" borderId="80" xfId="3404" applyFont="1" applyFill="1" applyBorder="1" applyAlignment="1">
      <alignment horizontal="centerContinuous" vertical="center"/>
    </xf>
    <xf numFmtId="38" fontId="353" fillId="0" borderId="0" xfId="2539" applyFont="1" applyAlignment="1">
      <alignment vertical="center"/>
    </xf>
    <xf numFmtId="0" fontId="352" fillId="29" borderId="88" xfId="3404" applyFont="1" applyFill="1" applyBorder="1" applyAlignment="1">
      <alignment horizontal="centerContinuous" vertical="center"/>
    </xf>
    <xf numFmtId="0" fontId="352" fillId="29" borderId="94" xfId="3404" applyFont="1" applyFill="1" applyBorder="1" applyAlignment="1">
      <alignment horizontal="centerContinuous" vertical="center"/>
    </xf>
    <xf numFmtId="0" fontId="352" fillId="29" borderId="89" xfId="3404" applyFont="1" applyFill="1" applyBorder="1" applyAlignment="1">
      <alignment horizontal="centerContinuous" vertical="center"/>
    </xf>
    <xf numFmtId="0" fontId="352" fillId="0" borderId="0" xfId="3404" applyFont="1">
      <alignment vertical="center"/>
    </xf>
    <xf numFmtId="38" fontId="352" fillId="0" borderId="0" xfId="2539" applyFont="1" applyBorder="1" applyAlignment="1">
      <alignment vertical="center"/>
    </xf>
    <xf numFmtId="38" fontId="352" fillId="0" borderId="0" xfId="2539" applyFont="1" applyAlignment="1">
      <alignment vertical="center"/>
    </xf>
    <xf numFmtId="0" fontId="352" fillId="6" borderId="41" xfId="3404" applyFont="1" applyFill="1" applyBorder="1">
      <alignment vertical="center"/>
    </xf>
    <xf numFmtId="304" fontId="352" fillId="6" borderId="134" xfId="3404" applyNumberFormat="1" applyFont="1" applyFill="1" applyBorder="1" applyAlignment="1">
      <alignment vertical="center" wrapText="1"/>
    </xf>
    <xf numFmtId="306" fontId="353" fillId="0" borderId="100" xfId="3404" applyNumberFormat="1" applyFont="1" applyBorder="1" applyAlignment="1" applyProtection="1">
      <alignment horizontal="justify" vertical="center"/>
      <protection locked="0"/>
    </xf>
    <xf numFmtId="0" fontId="353" fillId="0" borderId="154" xfId="3404" applyFont="1" applyBorder="1">
      <alignment vertical="center"/>
    </xf>
    <xf numFmtId="0" fontId="353" fillId="0" borderId="108" xfId="3404" applyFont="1" applyBorder="1" applyProtection="1">
      <alignment vertical="center"/>
      <protection locked="0"/>
    </xf>
    <xf numFmtId="0" fontId="353" fillId="39" borderId="0" xfId="3404" applyFont="1" applyFill="1">
      <alignment vertical="center"/>
    </xf>
    <xf numFmtId="304" fontId="353" fillId="39" borderId="0" xfId="3404" applyNumberFormat="1" applyFont="1" applyFill="1">
      <alignment vertical="center"/>
    </xf>
    <xf numFmtId="3" fontId="353" fillId="0" borderId="96" xfId="3404" applyNumberFormat="1" applyFont="1" applyBorder="1" applyProtection="1">
      <alignment vertical="center"/>
      <protection locked="0"/>
    </xf>
    <xf numFmtId="38" fontId="353" fillId="39" borderId="0" xfId="2539" applyFont="1" applyFill="1" applyBorder="1" applyAlignment="1">
      <alignment vertical="center"/>
    </xf>
    <xf numFmtId="3" fontId="353" fillId="0" borderId="96" xfId="2596" applyNumberFormat="1" applyFont="1" applyBorder="1" applyAlignment="1" applyProtection="1">
      <alignment vertical="center"/>
      <protection locked="0"/>
    </xf>
    <xf numFmtId="38" fontId="353" fillId="63" borderId="0" xfId="2539" applyFont="1" applyFill="1" applyBorder="1" applyAlignment="1">
      <alignment vertical="center"/>
    </xf>
    <xf numFmtId="304" fontId="353" fillId="0" borderId="41" xfId="3404" applyNumberFormat="1" applyFont="1" applyBorder="1" applyProtection="1">
      <alignment vertical="center"/>
      <protection locked="0"/>
    </xf>
    <xf numFmtId="304" fontId="353" fillId="0" borderId="91" xfId="3404" applyNumberFormat="1" applyFont="1" applyBorder="1">
      <alignment vertical="center"/>
    </xf>
    <xf numFmtId="0" fontId="353" fillId="0" borderId="73" xfId="3404" applyFont="1" applyBorder="1" applyProtection="1">
      <alignment vertical="center"/>
      <protection locked="0"/>
    </xf>
    <xf numFmtId="304" fontId="352" fillId="6" borderId="41" xfId="3404" applyNumberFormat="1" applyFont="1" applyFill="1" applyBorder="1" applyProtection="1">
      <alignment vertical="center"/>
      <protection locked="0"/>
    </xf>
    <xf numFmtId="304" fontId="352" fillId="6" borderId="135" xfId="3404" applyNumberFormat="1" applyFont="1" applyFill="1" applyBorder="1" applyAlignment="1">
      <alignment vertical="center" wrapText="1"/>
    </xf>
    <xf numFmtId="0" fontId="353" fillId="0" borderId="97" xfId="3404" applyFont="1" applyBorder="1" applyProtection="1">
      <alignment vertical="center"/>
      <protection locked="0"/>
    </xf>
    <xf numFmtId="306" fontId="353" fillId="0" borderId="90" xfId="3404" applyNumberFormat="1" applyFont="1" applyBorder="1" applyProtection="1">
      <alignment vertical="center"/>
      <protection locked="0"/>
    </xf>
    <xf numFmtId="213" fontId="353" fillId="39" borderId="0" xfId="3404" applyNumberFormat="1" applyFont="1" applyFill="1">
      <alignment vertical="center"/>
    </xf>
    <xf numFmtId="304" fontId="353" fillId="0" borderId="41" xfId="3404" applyNumberFormat="1" applyFont="1" applyBorder="1">
      <alignment vertical="center"/>
    </xf>
    <xf numFmtId="38" fontId="353" fillId="63" borderId="0" xfId="3404" applyNumberFormat="1" applyFont="1" applyFill="1">
      <alignment vertical="center"/>
    </xf>
    <xf numFmtId="0" fontId="353" fillId="0" borderId="48" xfId="3404" applyFont="1" applyBorder="1" applyAlignment="1">
      <alignment horizontal="center" vertical="center"/>
    </xf>
    <xf numFmtId="0" fontId="351" fillId="0" borderId="48" xfId="3404" applyFont="1" applyBorder="1" applyProtection="1">
      <alignment vertical="center"/>
      <protection locked="0"/>
    </xf>
    <xf numFmtId="304" fontId="352" fillId="6" borderId="106" xfId="3404" applyNumberFormat="1" applyFont="1" applyFill="1" applyBorder="1" applyProtection="1">
      <alignment vertical="center"/>
      <protection locked="0"/>
    </xf>
    <xf numFmtId="0" fontId="353" fillId="0" borderId="104" xfId="3404" applyFont="1" applyBorder="1">
      <alignment vertical="center"/>
    </xf>
    <xf numFmtId="304" fontId="352" fillId="0" borderId="5" xfId="3404" applyNumberFormat="1" applyFont="1" applyBorder="1" applyProtection="1">
      <alignment vertical="center"/>
      <protection locked="0"/>
    </xf>
    <xf numFmtId="304" fontId="353" fillId="0" borderId="110" xfId="3404" applyNumberFormat="1" applyFont="1" applyBorder="1">
      <alignment vertical="center"/>
    </xf>
    <xf numFmtId="304" fontId="353" fillId="0" borderId="106" xfId="3404" applyNumberFormat="1" applyFont="1" applyBorder="1">
      <alignment vertical="center"/>
    </xf>
    <xf numFmtId="304" fontId="352" fillId="0" borderId="106" xfId="3404" applyNumberFormat="1" applyFont="1" applyBorder="1">
      <alignment vertical="center"/>
    </xf>
    <xf numFmtId="304" fontId="353" fillId="0" borderId="135" xfId="3404" applyNumberFormat="1" applyFont="1" applyBorder="1">
      <alignment vertical="center"/>
    </xf>
    <xf numFmtId="304" fontId="353" fillId="0" borderId="136" xfId="3404" applyNumberFormat="1" applyFont="1" applyBorder="1">
      <alignment vertical="center"/>
    </xf>
    <xf numFmtId="0" fontId="351" fillId="0" borderId="61" xfId="3404" applyFont="1" applyBorder="1" applyProtection="1">
      <alignment vertical="center"/>
      <protection locked="0"/>
    </xf>
    <xf numFmtId="304" fontId="353" fillId="29" borderId="150" xfId="3404" applyNumberFormat="1" applyFont="1" applyFill="1" applyBorder="1" applyAlignment="1">
      <alignment horizontal="centerContinuous" vertical="center"/>
    </xf>
    <xf numFmtId="9" fontId="353" fillId="0" borderId="0" xfId="3404" applyNumberFormat="1" applyFont="1" applyAlignment="1" applyProtection="1">
      <alignment horizontal="left" vertical="center"/>
      <protection locked="0"/>
    </xf>
    <xf numFmtId="304" fontId="352" fillId="0" borderId="84" xfId="3404" applyNumberFormat="1" applyFont="1" applyBorder="1">
      <alignment vertical="center"/>
    </xf>
    <xf numFmtId="304" fontId="352" fillId="29" borderId="150" xfId="3404" applyNumberFormat="1" applyFont="1" applyFill="1" applyBorder="1" applyAlignment="1">
      <alignment horizontal="centerContinuous" vertical="center"/>
    </xf>
    <xf numFmtId="304" fontId="353" fillId="0" borderId="0" xfId="3404" applyNumberFormat="1" applyFont="1">
      <alignment vertical="center"/>
    </xf>
    <xf numFmtId="0" fontId="353" fillId="44" borderId="0" xfId="3404" applyFont="1" applyFill="1" applyAlignment="1">
      <alignment horizontal="centerContinuous" vertical="center"/>
    </xf>
    <xf numFmtId="0" fontId="353" fillId="63" borderId="0" xfId="3404" applyFont="1" applyFill="1">
      <alignment vertical="center"/>
    </xf>
    <xf numFmtId="10" fontId="353" fillId="0" borderId="91" xfId="4568" applyNumberFormat="1" applyFont="1" applyBorder="1" applyAlignment="1">
      <alignment vertical="center"/>
    </xf>
    <xf numFmtId="0" fontId="353" fillId="0" borderId="0" xfId="3404" applyFont="1" applyAlignment="1" applyProtection="1">
      <alignment horizontal="center" vertical="center"/>
      <protection locked="0"/>
    </xf>
    <xf numFmtId="0" fontId="353" fillId="0" borderId="0" xfId="3404" applyFont="1" applyAlignment="1">
      <alignment horizontal="center" vertical="center"/>
    </xf>
    <xf numFmtId="0" fontId="353" fillId="0" borderId="19" xfId="3404" quotePrefix="1" applyFont="1" applyBorder="1" applyAlignment="1">
      <alignment horizontal="right" vertical="center"/>
    </xf>
    <xf numFmtId="0" fontId="353" fillId="63" borderId="0" xfId="3404" applyFont="1" applyFill="1" applyAlignment="1">
      <alignment horizontal="centerContinuous" vertical="center"/>
    </xf>
    <xf numFmtId="0" fontId="353" fillId="0" borderId="153" xfId="3404" applyFont="1" applyBorder="1">
      <alignment vertical="center"/>
    </xf>
    <xf numFmtId="0" fontId="353" fillId="0" borderId="81" xfId="3404" applyFont="1" applyBorder="1" applyProtection="1">
      <alignment vertical="center"/>
      <protection locked="0"/>
    </xf>
    <xf numFmtId="0" fontId="353" fillId="0" borderId="19" xfId="3404" applyFont="1" applyBorder="1" applyProtection="1">
      <alignment vertical="center"/>
      <protection locked="0"/>
    </xf>
    <xf numFmtId="3" fontId="353" fillId="63" borderId="0" xfId="3404" applyNumberFormat="1" applyFont="1" applyFill="1">
      <alignment vertical="center"/>
    </xf>
    <xf numFmtId="304" fontId="353" fillId="0" borderId="41" xfId="3404" quotePrefix="1" applyNumberFormat="1" applyFont="1" applyBorder="1" applyAlignment="1">
      <alignment horizontal="right" vertical="center"/>
    </xf>
    <xf numFmtId="0" fontId="353" fillId="0" borderId="19" xfId="3404" applyFont="1" applyBorder="1" applyAlignment="1" applyProtection="1">
      <alignment vertical="center" wrapText="1"/>
      <protection locked="0"/>
    </xf>
    <xf numFmtId="0" fontId="353" fillId="0" borderId="0" xfId="3404" applyFont="1" applyAlignment="1" applyProtection="1">
      <alignment horizontal="right" vertical="center"/>
      <protection locked="0"/>
    </xf>
    <xf numFmtId="304" fontId="352" fillId="0" borderId="5" xfId="3404" applyNumberFormat="1" applyFont="1" applyBorder="1">
      <alignment vertical="center"/>
    </xf>
    <xf numFmtId="185" fontId="353" fillId="0" borderId="0" xfId="4569" applyNumberFormat="1" applyFont="1" applyAlignment="1">
      <alignment vertical="center"/>
    </xf>
    <xf numFmtId="304" fontId="353" fillId="0" borderId="134" xfId="3404" applyNumberFormat="1" applyFont="1" applyBorder="1" applyAlignment="1">
      <alignment vertical="center" wrapText="1"/>
    </xf>
    <xf numFmtId="304" fontId="353" fillId="0" borderId="8" xfId="3404" quotePrefix="1" applyNumberFormat="1" applyFont="1" applyBorder="1" applyAlignment="1">
      <alignment horizontal="right" vertical="center"/>
    </xf>
    <xf numFmtId="0" fontId="353" fillId="0" borderId="155" xfId="3404" applyFont="1" applyBorder="1">
      <alignment vertical="center"/>
    </xf>
    <xf numFmtId="3" fontId="353" fillId="0" borderId="117" xfId="3404" applyNumberFormat="1" applyFont="1" applyBorder="1" applyProtection="1">
      <alignment vertical="center"/>
      <protection locked="0"/>
    </xf>
    <xf numFmtId="0" fontId="353" fillId="0" borderId="117" xfId="2596" applyNumberFormat="1" applyFont="1" applyBorder="1" applyAlignment="1" applyProtection="1">
      <alignment vertical="center"/>
      <protection locked="0"/>
    </xf>
    <xf numFmtId="0" fontId="353" fillId="0" borderId="75" xfId="2596" applyNumberFormat="1" applyFont="1" applyBorder="1" applyAlignment="1" applyProtection="1">
      <alignment vertical="center"/>
      <protection locked="0"/>
    </xf>
    <xf numFmtId="0" fontId="355" fillId="0" borderId="137" xfId="3404" applyFont="1" applyBorder="1" applyAlignment="1">
      <alignment horizontal="center" vertical="center"/>
    </xf>
    <xf numFmtId="0" fontId="353" fillId="0" borderId="90" xfId="3404" applyFont="1" applyBorder="1" applyAlignment="1">
      <alignment horizontal="centerContinuous" vertical="center"/>
    </xf>
    <xf numFmtId="304" fontId="353" fillId="0" borderId="41" xfId="3404" applyNumberFormat="1" applyFont="1" applyBorder="1" applyAlignment="1">
      <alignment horizontal="centerContinuous" vertical="center"/>
    </xf>
    <xf numFmtId="0" fontId="353" fillId="0" borderId="109" xfId="3404" applyFont="1" applyBorder="1" applyAlignment="1">
      <alignment horizontal="centerContinuous" vertical="center"/>
    </xf>
    <xf numFmtId="304" fontId="352" fillId="0" borderId="103" xfId="3404" applyNumberFormat="1" applyFont="1" applyBorder="1" applyAlignment="1">
      <alignment horizontal="centerContinuous" vertical="center"/>
    </xf>
    <xf numFmtId="304" fontId="353" fillId="0" borderId="90" xfId="3404" applyNumberFormat="1" applyFont="1" applyBorder="1" applyAlignment="1">
      <alignment horizontal="centerContinuous" vertical="center"/>
    </xf>
    <xf numFmtId="0" fontId="353" fillId="0" borderId="8" xfId="3404" applyFont="1" applyBorder="1" applyAlignment="1">
      <alignment horizontal="centerContinuous" vertical="center"/>
    </xf>
    <xf numFmtId="0" fontId="353" fillId="0" borderId="41" xfId="3404" applyFont="1" applyBorder="1" applyAlignment="1">
      <alignment horizontal="centerContinuous" vertical="center"/>
    </xf>
    <xf numFmtId="304" fontId="352" fillId="6" borderId="106" xfId="3404" applyNumberFormat="1" applyFont="1" applyFill="1" applyBorder="1" applyAlignment="1">
      <alignment horizontal="centerContinuous" vertical="center"/>
    </xf>
    <xf numFmtId="306" fontId="353" fillId="0" borderId="5" xfId="3404" applyNumberFormat="1" applyFont="1" applyBorder="1" applyAlignment="1">
      <alignment horizontal="centerContinuous" vertical="center"/>
    </xf>
    <xf numFmtId="304" fontId="353" fillId="0" borderId="11" xfId="3404" applyNumberFormat="1" applyFont="1" applyBorder="1" applyAlignment="1">
      <alignment horizontal="centerContinuous" vertical="center"/>
    </xf>
    <xf numFmtId="306" fontId="353" fillId="0" borderId="105" xfId="3404" applyNumberFormat="1" applyFont="1" applyBorder="1" applyAlignment="1">
      <alignment horizontal="centerContinuous" vertical="center"/>
    </xf>
    <xf numFmtId="304" fontId="353" fillId="0" borderId="106" xfId="3404" applyNumberFormat="1" applyFont="1" applyBorder="1" applyAlignment="1">
      <alignment horizontal="centerContinuous" vertical="center"/>
    </xf>
    <xf numFmtId="304" fontId="353" fillId="0" borderId="79" xfId="3404" applyNumberFormat="1" applyFont="1" applyBorder="1" applyAlignment="1">
      <alignment horizontal="centerContinuous" vertical="center"/>
    </xf>
    <xf numFmtId="305" fontId="353" fillId="0" borderId="98" xfId="3404" applyNumberFormat="1" applyFont="1" applyBorder="1" applyAlignment="1">
      <alignment horizontal="left" vertical="center"/>
    </xf>
    <xf numFmtId="10" fontId="272" fillId="0" borderId="128" xfId="0" applyNumberFormat="1" applyFont="1" applyBorder="1" applyAlignment="1">
      <alignment horizontal="center" vertical="center"/>
    </xf>
    <xf numFmtId="10" fontId="353" fillId="0" borderId="8" xfId="3518" applyNumberFormat="1" applyFont="1" applyBorder="1" applyAlignment="1">
      <alignment horizontal="centerContinuous" vertical="center"/>
    </xf>
    <xf numFmtId="304" fontId="353" fillId="0" borderId="149" xfId="3404" applyNumberFormat="1" applyFont="1" applyBorder="1" applyAlignment="1">
      <alignment horizontal="centerContinuous" vertical="center"/>
    </xf>
    <xf numFmtId="304" fontId="353" fillId="0" borderId="150" xfId="3404" applyNumberFormat="1" applyFont="1" applyBorder="1">
      <alignment vertical="center"/>
    </xf>
    <xf numFmtId="304" fontId="352" fillId="0" borderId="8" xfId="3404" applyNumberFormat="1" applyFont="1" applyBorder="1" applyAlignment="1">
      <alignment horizontal="centerContinuous" vertical="center"/>
    </xf>
    <xf numFmtId="185" fontId="353" fillId="0" borderId="26" xfId="4569" applyNumberFormat="1" applyFont="1" applyBorder="1" applyAlignment="1" applyProtection="1">
      <alignment vertical="center"/>
      <protection locked="0"/>
    </xf>
    <xf numFmtId="185" fontId="4" fillId="0" borderId="0" xfId="4569" applyNumberFormat="1" applyFont="1" applyAlignment="1" applyProtection="1">
      <alignment vertical="center"/>
      <protection locked="0"/>
    </xf>
    <xf numFmtId="10" fontId="353" fillId="0" borderId="108" xfId="4568" applyNumberFormat="1" applyFont="1" applyBorder="1" applyAlignment="1">
      <alignment vertical="center" wrapText="1"/>
    </xf>
    <xf numFmtId="306" fontId="356" fillId="0" borderId="83" xfId="3404" applyNumberFormat="1" applyFont="1" applyBorder="1" applyProtection="1">
      <alignment vertical="center"/>
      <protection locked="0"/>
    </xf>
    <xf numFmtId="185" fontId="4" fillId="0" borderId="6" xfId="4569" applyNumberFormat="1" applyFont="1" applyBorder="1" applyAlignment="1" applyProtection="1">
      <alignment vertical="center"/>
      <protection locked="0"/>
    </xf>
    <xf numFmtId="185" fontId="4" fillId="0" borderId="6" xfId="1" applyNumberFormat="1" applyFont="1" applyBorder="1" applyAlignment="1">
      <alignment vertical="center"/>
      <protection locked="0"/>
    </xf>
    <xf numFmtId="10" fontId="353" fillId="6" borderId="91" xfId="4568" applyNumberFormat="1" applyFont="1" applyFill="1" applyBorder="1" applyAlignment="1">
      <alignment vertical="center"/>
    </xf>
    <xf numFmtId="10" fontId="353" fillId="6" borderId="136" xfId="4568" applyNumberFormat="1" applyFont="1" applyFill="1" applyBorder="1" applyAlignment="1">
      <alignment vertical="center"/>
    </xf>
    <xf numFmtId="10" fontId="353" fillId="0" borderId="107" xfId="4568" applyNumberFormat="1" applyFont="1" applyBorder="1" applyAlignment="1">
      <alignment vertical="center"/>
    </xf>
    <xf numFmtId="185" fontId="353" fillId="0" borderId="0" xfId="4569" applyNumberFormat="1" applyFont="1" applyBorder="1" applyAlignment="1">
      <alignment vertical="center"/>
    </xf>
    <xf numFmtId="0" fontId="4" fillId="0" borderId="92" xfId="1" applyFont="1" applyBorder="1" applyAlignment="1">
      <alignment vertical="center" wrapText="1"/>
      <protection locked="0"/>
    </xf>
    <xf numFmtId="4" fontId="4" fillId="0" borderId="92" xfId="1" applyNumberFormat="1" applyFont="1" applyBorder="1" applyAlignment="1">
      <alignment vertical="center"/>
      <protection locked="0"/>
    </xf>
    <xf numFmtId="3" fontId="4" fillId="0" borderId="92" xfId="1" applyNumberFormat="1" applyFont="1" applyBorder="1" applyAlignment="1">
      <alignment vertical="center"/>
      <protection locked="0"/>
    </xf>
    <xf numFmtId="9" fontId="8" fillId="0" borderId="0" xfId="0" applyNumberFormat="1" applyFont="1" applyAlignment="1">
      <alignment vertical="center"/>
    </xf>
    <xf numFmtId="185" fontId="352" fillId="0" borderId="0" xfId="4569" applyNumberFormat="1" applyFont="1" applyBorder="1" applyAlignment="1">
      <alignment vertical="center"/>
    </xf>
    <xf numFmtId="303" fontId="353" fillId="44" borderId="0" xfId="4568" applyNumberFormat="1" applyFont="1" applyFill="1" applyBorder="1" applyAlignment="1">
      <alignment vertical="center"/>
    </xf>
    <xf numFmtId="0" fontId="4" fillId="61" borderId="6" xfId="1" applyFont="1" applyFill="1" applyBorder="1" applyAlignment="1">
      <alignment vertical="center"/>
      <protection locked="0"/>
    </xf>
    <xf numFmtId="0" fontId="353" fillId="0" borderId="157" xfId="3404" applyFont="1" applyBorder="1">
      <alignment vertical="center"/>
    </xf>
    <xf numFmtId="0" fontId="353" fillId="0" borderId="158" xfId="3404" applyFont="1" applyBorder="1">
      <alignment vertical="center"/>
    </xf>
    <xf numFmtId="0" fontId="353" fillId="0" borderId="117" xfId="3404" applyFont="1" applyBorder="1">
      <alignment vertical="center"/>
    </xf>
    <xf numFmtId="0" fontId="353" fillId="0" borderId="159" xfId="3404" applyFont="1" applyBorder="1">
      <alignment vertical="center"/>
    </xf>
    <xf numFmtId="0" fontId="353" fillId="0" borderId="160" xfId="3404" applyFont="1" applyBorder="1">
      <alignment vertical="center"/>
    </xf>
    <xf numFmtId="0" fontId="352" fillId="0" borderId="161" xfId="3404" applyFont="1" applyBorder="1" applyAlignment="1">
      <alignment horizontal="left" vertical="center"/>
    </xf>
    <xf numFmtId="306" fontId="353" fillId="0" borderId="162" xfId="3404" applyNumberFormat="1" applyFont="1" applyBorder="1" applyAlignment="1" applyProtection="1">
      <alignment vertical="center" wrapText="1"/>
      <protection locked="0"/>
    </xf>
    <xf numFmtId="304" fontId="353" fillId="0" borderId="8" xfId="3404" applyNumberFormat="1" applyFont="1" applyBorder="1">
      <alignment vertical="center"/>
    </xf>
    <xf numFmtId="304" fontId="353" fillId="0" borderId="8" xfId="3404" applyNumberFormat="1" applyFont="1" applyBorder="1" applyProtection="1">
      <alignment vertical="center"/>
      <protection locked="0"/>
    </xf>
    <xf numFmtId="304" fontId="353" fillId="0" borderId="163" xfId="3404" applyNumberFormat="1" applyFont="1" applyBorder="1" applyAlignment="1">
      <alignment vertical="center" wrapText="1"/>
    </xf>
    <xf numFmtId="0" fontId="353" fillId="0" borderId="157" xfId="3404" applyFont="1" applyBorder="1" applyProtection="1">
      <alignment vertical="center"/>
      <protection locked="0"/>
    </xf>
    <xf numFmtId="0" fontId="353" fillId="0" borderId="165" xfId="3404" applyFont="1" applyBorder="1" applyProtection="1">
      <alignment vertical="center"/>
      <protection locked="0"/>
    </xf>
    <xf numFmtId="304" fontId="353" fillId="0" borderId="163" xfId="3404" applyNumberFormat="1" applyFont="1" applyBorder="1">
      <alignment vertical="center"/>
    </xf>
    <xf numFmtId="0" fontId="353" fillId="0" borderId="117" xfId="3404" applyFont="1" applyBorder="1" applyProtection="1">
      <alignment vertical="center"/>
      <protection locked="0"/>
    </xf>
    <xf numFmtId="306" fontId="353" fillId="0" borderId="162" xfId="3404" applyNumberFormat="1" applyFont="1" applyBorder="1" applyProtection="1">
      <alignment vertical="center"/>
      <protection locked="0"/>
    </xf>
    <xf numFmtId="0" fontId="353" fillId="0" borderId="162" xfId="3404" applyFont="1" applyBorder="1" applyProtection="1">
      <alignment vertical="center"/>
      <protection locked="0"/>
    </xf>
    <xf numFmtId="304" fontId="352" fillId="6" borderId="8" xfId="3404" applyNumberFormat="1" applyFont="1" applyFill="1" applyBorder="1">
      <alignment vertical="center"/>
    </xf>
    <xf numFmtId="0" fontId="352" fillId="6" borderId="166" xfId="3404" applyFont="1" applyFill="1" applyBorder="1" applyAlignment="1">
      <alignment horizontal="centerContinuous" vertical="center"/>
    </xf>
    <xf numFmtId="0" fontId="352" fillId="6" borderId="166" xfId="3404" applyFont="1" applyFill="1" applyBorder="1">
      <alignment vertical="center"/>
    </xf>
    <xf numFmtId="304" fontId="353" fillId="0" borderId="8" xfId="3404" applyNumberFormat="1" applyFont="1" applyBorder="1" applyAlignment="1">
      <alignment horizontal="centerContinuous" vertical="center"/>
    </xf>
    <xf numFmtId="0" fontId="353" fillId="0" borderId="8" xfId="3404" applyFont="1" applyBorder="1" applyProtection="1">
      <alignment vertical="center"/>
      <protection locked="0"/>
    </xf>
    <xf numFmtId="0" fontId="353" fillId="0" borderId="8" xfId="3404" applyFont="1" applyBorder="1">
      <alignment vertical="center"/>
    </xf>
    <xf numFmtId="0" fontId="351" fillId="0" borderId="117" xfId="3404" applyFont="1" applyBorder="1" applyAlignment="1" applyProtection="1">
      <alignment horizontal="right" vertical="center"/>
      <protection locked="0"/>
    </xf>
    <xf numFmtId="304" fontId="353" fillId="0" borderId="166" xfId="3404" applyNumberFormat="1" applyFont="1" applyBorder="1" applyAlignment="1">
      <alignment horizontal="centerContinuous" vertical="center"/>
    </xf>
    <xf numFmtId="304" fontId="353" fillId="0" borderId="166" xfId="3404" applyNumberFormat="1" applyFont="1" applyBorder="1">
      <alignment vertical="center"/>
    </xf>
    <xf numFmtId="304" fontId="353" fillId="29" borderId="166" xfId="3404" applyNumberFormat="1" applyFont="1" applyFill="1" applyBorder="1" applyAlignment="1">
      <alignment horizontal="centerContinuous" vertical="center"/>
    </xf>
    <xf numFmtId="9" fontId="353" fillId="0" borderId="159" xfId="3404" applyNumberFormat="1" applyFont="1" applyBorder="1" applyAlignment="1" applyProtection="1">
      <alignment horizontal="left" vertical="center"/>
      <protection locked="0"/>
    </xf>
    <xf numFmtId="9" fontId="351" fillId="0" borderId="160" xfId="3404" applyNumberFormat="1" applyFont="1" applyBorder="1" applyProtection="1">
      <alignment vertical="center"/>
      <protection locked="0"/>
    </xf>
    <xf numFmtId="0" fontId="353" fillId="0" borderId="159" xfId="3404" applyFont="1" applyBorder="1" applyProtection="1">
      <alignment vertical="center"/>
      <protection locked="0"/>
    </xf>
    <xf numFmtId="304" fontId="352" fillId="29" borderId="166" xfId="3404" applyNumberFormat="1" applyFont="1" applyFill="1" applyBorder="1" applyAlignment="1">
      <alignment horizontal="centerContinuous" vertical="center"/>
    </xf>
    <xf numFmtId="185" fontId="353" fillId="0" borderId="8" xfId="4569" applyNumberFormat="1" applyFont="1" applyBorder="1" applyAlignment="1">
      <alignment vertical="center"/>
    </xf>
    <xf numFmtId="0" fontId="353" fillId="0" borderId="121" xfId="3404" applyFont="1" applyBorder="1">
      <alignment vertical="center"/>
    </xf>
    <xf numFmtId="0" fontId="353" fillId="0" borderId="164" xfId="3404" applyFont="1" applyBorder="1">
      <alignment vertical="center"/>
    </xf>
    <xf numFmtId="0" fontId="353" fillId="0" borderId="165" xfId="3404" applyFont="1" applyBorder="1" applyAlignment="1">
      <alignment vertical="center" wrapText="1"/>
    </xf>
    <xf numFmtId="10" fontId="353" fillId="0" borderId="134" xfId="3518" applyNumberFormat="1" applyFont="1" applyBorder="1" applyAlignment="1">
      <alignment vertical="center"/>
    </xf>
    <xf numFmtId="0" fontId="352" fillId="0" borderId="156" xfId="3404" applyFont="1" applyBorder="1" applyAlignment="1" applyProtection="1">
      <alignment horizontal="center" vertical="center"/>
      <protection locked="0"/>
    </xf>
    <xf numFmtId="304" fontId="353" fillId="0" borderId="162" xfId="3404" applyNumberFormat="1" applyFont="1" applyBorder="1" applyAlignment="1">
      <alignment horizontal="centerContinuous" vertical="center"/>
    </xf>
    <xf numFmtId="10" fontId="353" fillId="0" borderId="163" xfId="4568" applyNumberFormat="1" applyFont="1" applyBorder="1" applyAlignment="1">
      <alignment vertical="center"/>
    </xf>
    <xf numFmtId="304" fontId="353" fillId="0" borderId="167" xfId="3404" applyNumberFormat="1" applyFont="1" applyBorder="1" applyAlignment="1">
      <alignment horizontal="centerContinuous" vertical="center"/>
    </xf>
    <xf numFmtId="0" fontId="353" fillId="0" borderId="168" xfId="3404" applyFont="1" applyBorder="1" applyProtection="1">
      <alignment vertical="center"/>
      <protection locked="0"/>
    </xf>
    <xf numFmtId="0" fontId="353" fillId="0" borderId="38" xfId="3404" applyFont="1" applyBorder="1">
      <alignment vertical="center"/>
    </xf>
    <xf numFmtId="0" fontId="353" fillId="0" borderId="38" xfId="3404" applyFont="1" applyBorder="1" applyProtection="1">
      <alignment vertical="center"/>
      <protection locked="0"/>
    </xf>
    <xf numFmtId="0" fontId="353" fillId="0" borderId="169" xfId="3404" applyFont="1" applyBorder="1" applyProtection="1">
      <alignment vertical="center"/>
      <protection locked="0"/>
    </xf>
    <xf numFmtId="0" fontId="352" fillId="0" borderId="170" xfId="3404" applyFont="1" applyBorder="1" applyAlignment="1">
      <alignment horizontal="centerContinuous" vertical="center"/>
    </xf>
    <xf numFmtId="0" fontId="353" fillId="0" borderId="171" xfId="3404" applyFont="1" applyBorder="1">
      <alignment vertical="center"/>
    </xf>
    <xf numFmtId="0" fontId="353" fillId="0" borderId="90" xfId="3404" applyFont="1" applyBorder="1" applyAlignment="1" applyProtection="1">
      <alignment vertical="center" wrapText="1"/>
      <protection locked="0"/>
    </xf>
    <xf numFmtId="171" fontId="353" fillId="0" borderId="0" xfId="4569" applyFont="1" applyBorder="1" applyAlignment="1">
      <alignment vertical="center"/>
    </xf>
    <xf numFmtId="304" fontId="353" fillId="0" borderId="8" xfId="3404" applyNumberFormat="1" applyFont="1" applyBorder="1" applyAlignment="1">
      <alignment horizontal="center" vertical="center"/>
    </xf>
    <xf numFmtId="304" fontId="353" fillId="0" borderId="41" xfId="3404" applyNumberFormat="1" applyFont="1" applyBorder="1" applyAlignment="1">
      <alignment horizontal="center" vertical="center"/>
    </xf>
    <xf numFmtId="0" fontId="352" fillId="0" borderId="0" xfId="3404" applyFont="1" applyAlignment="1" applyProtection="1">
      <alignment horizontal="center" vertical="center"/>
      <protection locked="0"/>
    </xf>
    <xf numFmtId="0" fontId="357" fillId="0" borderId="0" xfId="0" applyFont="1"/>
    <xf numFmtId="304" fontId="353" fillId="44" borderId="5" xfId="3404" applyNumberFormat="1" applyFont="1" applyFill="1" applyBorder="1" applyAlignment="1">
      <alignment horizontal="centerContinuous" vertical="center"/>
    </xf>
    <xf numFmtId="304" fontId="353" fillId="44" borderId="5" xfId="3404" applyNumberFormat="1" applyFont="1" applyFill="1" applyBorder="1">
      <alignment vertical="center"/>
    </xf>
    <xf numFmtId="304" fontId="353" fillId="44" borderId="110" xfId="3404" applyNumberFormat="1" applyFont="1" applyFill="1" applyBorder="1">
      <alignment vertical="center"/>
    </xf>
    <xf numFmtId="304" fontId="353" fillId="0" borderId="105" xfId="3404" applyNumberFormat="1" applyFont="1" applyBorder="1" applyAlignment="1">
      <alignment horizontal="center" vertical="center"/>
    </xf>
    <xf numFmtId="185" fontId="353" fillId="0" borderId="106" xfId="4569" applyNumberFormat="1" applyFont="1" applyBorder="1" applyAlignment="1">
      <alignment vertical="center"/>
    </xf>
    <xf numFmtId="304" fontId="352" fillId="0" borderId="107" xfId="3404" applyNumberFormat="1" applyFont="1" applyBorder="1">
      <alignment vertical="center"/>
    </xf>
    <xf numFmtId="306" fontId="352" fillId="0" borderId="164" xfId="3404" applyNumberFormat="1" applyFont="1" applyBorder="1">
      <alignment vertical="center"/>
    </xf>
    <xf numFmtId="0" fontId="352" fillId="0" borderId="157" xfId="3404" applyFont="1" applyBorder="1" applyProtection="1">
      <alignment vertical="center"/>
      <protection locked="0"/>
    </xf>
    <xf numFmtId="306" fontId="352" fillId="0" borderId="78" xfId="3404" applyNumberFormat="1" applyFont="1" applyBorder="1">
      <alignment vertical="center"/>
    </xf>
    <xf numFmtId="0" fontId="352" fillId="0" borderId="96" xfId="3404" applyFont="1" applyBorder="1" applyProtection="1">
      <alignment vertical="center"/>
      <protection locked="0"/>
    </xf>
    <xf numFmtId="0" fontId="352" fillId="0" borderId="48" xfId="3404" applyFont="1" applyBorder="1" applyProtection="1">
      <alignment vertical="center"/>
      <protection locked="0"/>
    </xf>
    <xf numFmtId="0" fontId="352" fillId="0" borderId="26" xfId="3404" applyFont="1" applyBorder="1" applyProtection="1">
      <alignment vertical="center"/>
      <protection locked="0"/>
    </xf>
    <xf numFmtId="306" fontId="352" fillId="29" borderId="77" xfId="3404" applyNumberFormat="1" applyFont="1" applyFill="1" applyBorder="1" applyAlignment="1">
      <alignment horizontal="centerContinuous" vertical="center"/>
    </xf>
    <xf numFmtId="0" fontId="352" fillId="29" borderId="146" xfId="3404" applyFont="1" applyFill="1" applyBorder="1" applyAlignment="1">
      <alignment horizontal="centerContinuous" vertical="center"/>
    </xf>
    <xf numFmtId="0" fontId="352" fillId="29" borderId="147" xfId="3404" applyFont="1" applyFill="1" applyBorder="1" applyAlignment="1">
      <alignment horizontal="centerContinuous" vertical="center"/>
    </xf>
    <xf numFmtId="306" fontId="352" fillId="6" borderId="166" xfId="3404" applyNumberFormat="1" applyFont="1" applyFill="1" applyBorder="1">
      <alignment vertical="center"/>
    </xf>
    <xf numFmtId="38" fontId="352" fillId="63" borderId="0" xfId="2539" applyFont="1" applyFill="1" applyBorder="1" applyAlignment="1">
      <alignment vertical="center"/>
    </xf>
    <xf numFmtId="306" fontId="352" fillId="6" borderId="41" xfId="3404" applyNumberFormat="1" applyFont="1" applyFill="1" applyBorder="1" applyAlignment="1" applyProtection="1">
      <alignment horizontal="center" vertical="center"/>
      <protection locked="0"/>
    </xf>
    <xf numFmtId="306" fontId="352" fillId="6" borderId="106" xfId="3404" applyNumberFormat="1" applyFont="1" applyFill="1" applyBorder="1" applyAlignment="1" applyProtection="1">
      <alignment horizontal="centerContinuous" vertical="center"/>
      <protection locked="0"/>
    </xf>
    <xf numFmtId="304" fontId="352" fillId="29" borderId="149" xfId="3404" applyNumberFormat="1" applyFont="1" applyFill="1" applyBorder="1" applyAlignment="1">
      <alignment horizontal="centerContinuous" vertical="center"/>
    </xf>
    <xf numFmtId="304" fontId="352" fillId="44" borderId="109" xfId="3404" applyNumberFormat="1" applyFont="1" applyFill="1" applyBorder="1" applyAlignment="1">
      <alignment horizontal="centerContinuous" vertical="center"/>
    </xf>
    <xf numFmtId="0" fontId="351" fillId="0" borderId="48" xfId="3404" quotePrefix="1" applyFont="1" applyBorder="1" applyAlignment="1" applyProtection="1">
      <alignment horizontal="center" vertical="center"/>
      <protection locked="0"/>
    </xf>
    <xf numFmtId="306" fontId="356" fillId="0" borderId="162" xfId="3404" applyNumberFormat="1" applyFont="1" applyBorder="1" applyAlignment="1">
      <alignment horizontal="centerContinuous" vertical="center"/>
    </xf>
    <xf numFmtId="0" fontId="9" fillId="3" borderId="4" xfId="2" applyFont="1" applyFill="1" applyBorder="1" applyAlignment="1">
      <alignment horizontal="center" vertical="center"/>
    </xf>
    <xf numFmtId="304" fontId="353" fillId="61" borderId="83" xfId="3404" applyNumberFormat="1" applyFont="1" applyFill="1" applyBorder="1" applyProtection="1">
      <alignment vertical="center"/>
      <protection locked="0"/>
    </xf>
    <xf numFmtId="304" fontId="353" fillId="61" borderId="61" xfId="3404" applyNumberFormat="1" applyFont="1" applyFill="1" applyBorder="1" applyProtection="1">
      <alignment vertical="center"/>
      <protection locked="0"/>
    </xf>
    <xf numFmtId="304" fontId="353" fillId="0" borderId="90" xfId="3404" applyNumberFormat="1" applyFont="1" applyBorder="1" applyAlignment="1">
      <alignment horizontal="left" vertical="center"/>
    </xf>
    <xf numFmtId="0" fontId="353" fillId="61" borderId="26" xfId="3404" applyFont="1" applyFill="1" applyBorder="1">
      <alignment vertical="center"/>
    </xf>
    <xf numFmtId="0" fontId="356" fillId="0" borderId="85" xfId="3404" applyFont="1" applyBorder="1">
      <alignment vertical="center"/>
    </xf>
    <xf numFmtId="0" fontId="356" fillId="0" borderId="83" xfId="3404" applyFont="1" applyBorder="1" applyProtection="1">
      <alignment vertical="center"/>
      <protection locked="0"/>
    </xf>
    <xf numFmtId="0" fontId="356" fillId="0" borderId="26" xfId="3404" applyFont="1" applyBorder="1" applyProtection="1">
      <alignment vertical="center"/>
      <protection locked="0"/>
    </xf>
    <xf numFmtId="306" fontId="353" fillId="0" borderId="0" xfId="3404" applyNumberFormat="1" applyFont="1" applyAlignment="1" applyProtection="1">
      <alignment horizontal="justify" vertical="center"/>
      <protection locked="0"/>
    </xf>
    <xf numFmtId="306" fontId="353" fillId="0" borderId="0" xfId="3404" applyNumberFormat="1" applyFont="1">
      <alignment vertical="center"/>
    </xf>
    <xf numFmtId="305" fontId="353" fillId="0" borderId="19" xfId="3404" applyNumberFormat="1" applyFont="1" applyBorder="1" applyAlignment="1">
      <alignment horizontal="left" vertical="center"/>
    </xf>
    <xf numFmtId="306" fontId="353" fillId="0" borderId="172" xfId="3404" applyNumberFormat="1" applyFont="1" applyBorder="1" applyAlignment="1" applyProtection="1">
      <alignment vertical="center" wrapText="1"/>
      <protection locked="0"/>
    </xf>
    <xf numFmtId="304" fontId="353" fillId="0" borderId="173" xfId="3404" applyNumberFormat="1" applyFont="1" applyBorder="1" applyAlignment="1">
      <alignment vertical="center" wrapText="1"/>
    </xf>
    <xf numFmtId="306" fontId="356" fillId="61" borderId="81" xfId="3404" applyNumberFormat="1" applyFont="1" applyFill="1" applyBorder="1">
      <alignment vertical="center"/>
    </xf>
    <xf numFmtId="3" fontId="353" fillId="0" borderId="22" xfId="2596" applyNumberFormat="1" applyFont="1" applyBorder="1" applyAlignment="1" applyProtection="1">
      <alignment vertical="center"/>
      <protection locked="0"/>
    </xf>
    <xf numFmtId="0" fontId="353" fillId="0" borderId="22" xfId="3404" applyFont="1" applyBorder="1" applyProtection="1">
      <alignment vertical="center"/>
      <protection locked="0"/>
    </xf>
    <xf numFmtId="0" fontId="353" fillId="0" borderId="25" xfId="3404" applyFont="1" applyBorder="1" applyProtection="1">
      <alignment vertical="center"/>
      <protection locked="0"/>
    </xf>
    <xf numFmtId="306" fontId="352" fillId="6" borderId="5" xfId="3404" applyNumberFormat="1" applyFont="1" applyFill="1" applyBorder="1" applyAlignment="1" applyProtection="1">
      <alignment horizontal="center" vertical="center"/>
      <protection locked="0"/>
    </xf>
    <xf numFmtId="304" fontId="352" fillId="6" borderId="11" xfId="3404" applyNumberFormat="1" applyFont="1" applyFill="1" applyBorder="1">
      <alignment vertical="center"/>
    </xf>
    <xf numFmtId="304" fontId="352" fillId="6" borderId="5" xfId="3404" applyNumberFormat="1" applyFont="1" applyFill="1" applyBorder="1" applyProtection="1">
      <alignment vertical="center"/>
      <protection locked="0"/>
    </xf>
    <xf numFmtId="10" fontId="353" fillId="6" borderId="110" xfId="4568" applyNumberFormat="1" applyFont="1" applyFill="1" applyBorder="1" applyAlignment="1">
      <alignment vertical="center"/>
    </xf>
    <xf numFmtId="306" fontId="356" fillId="61" borderId="85" xfId="3404" applyNumberFormat="1" applyFont="1" applyFill="1" applyBorder="1">
      <alignment vertical="center"/>
    </xf>
    <xf numFmtId="0" fontId="356" fillId="61" borderId="10" xfId="3404" applyFont="1" applyFill="1" applyBorder="1">
      <alignment vertical="center"/>
    </xf>
    <xf numFmtId="0" fontId="362" fillId="0" borderId="69" xfId="0" applyFont="1" applyBorder="1" applyAlignment="1">
      <alignment vertical="center" wrapText="1"/>
    </xf>
    <xf numFmtId="9" fontId="351" fillId="0" borderId="160" xfId="3404" quotePrefix="1" applyNumberFormat="1" applyFont="1" applyBorder="1" applyProtection="1">
      <alignment vertical="center"/>
      <protection locked="0"/>
    </xf>
    <xf numFmtId="9" fontId="351" fillId="0" borderId="19" xfId="3404" quotePrefix="1" applyNumberFormat="1" applyFont="1" applyBorder="1" applyProtection="1">
      <alignment vertical="center"/>
      <protection locked="0"/>
    </xf>
    <xf numFmtId="0" fontId="353" fillId="61" borderId="48" xfId="3404" applyFont="1" applyFill="1" applyBorder="1">
      <alignment vertical="center"/>
    </xf>
    <xf numFmtId="0" fontId="356" fillId="61" borderId="162" xfId="3404" applyFont="1" applyFill="1" applyBorder="1" applyProtection="1">
      <alignment vertical="center"/>
      <protection locked="0"/>
    </xf>
    <xf numFmtId="0" fontId="353" fillId="61" borderId="10" xfId="3404" applyFont="1" applyFill="1" applyBorder="1">
      <alignment vertical="center"/>
    </xf>
    <xf numFmtId="0" fontId="353" fillId="61" borderId="0" xfId="3404" applyFont="1" applyFill="1">
      <alignment vertical="center"/>
    </xf>
    <xf numFmtId="14" fontId="352" fillId="5" borderId="142" xfId="3404" quotePrefix="1" applyNumberFormat="1" applyFont="1" applyFill="1" applyBorder="1" applyProtection="1">
      <alignment vertical="center"/>
      <protection locked="0"/>
    </xf>
    <xf numFmtId="304" fontId="352" fillId="0" borderId="103" xfId="3404" applyNumberFormat="1" applyFont="1" applyBorder="1" applyProtection="1">
      <alignment vertical="center"/>
      <protection locked="0"/>
    </xf>
    <xf numFmtId="0" fontId="352" fillId="0" borderId="174" xfId="3404" applyFont="1" applyBorder="1" applyAlignment="1">
      <alignment horizontal="centerContinuous" vertical="center"/>
    </xf>
    <xf numFmtId="0" fontId="352" fillId="0" borderId="74" xfId="3404" applyFont="1" applyBorder="1" applyAlignment="1">
      <alignment horizontal="centerContinuous" vertical="center"/>
    </xf>
    <xf numFmtId="0" fontId="353" fillId="0" borderId="180" xfId="3404" applyFont="1" applyBorder="1">
      <alignment vertical="center"/>
    </xf>
    <xf numFmtId="0" fontId="353" fillId="0" borderId="181" xfId="3404" applyFont="1" applyBorder="1">
      <alignment vertical="center"/>
    </xf>
    <xf numFmtId="306" fontId="352" fillId="29" borderId="182" xfId="3404" applyNumberFormat="1" applyFont="1" applyFill="1" applyBorder="1" applyAlignment="1">
      <alignment horizontal="centerContinuous" vertical="center"/>
    </xf>
    <xf numFmtId="0" fontId="352" fillId="29" borderId="183" xfId="3404" applyFont="1" applyFill="1" applyBorder="1" applyAlignment="1">
      <alignment horizontal="centerContinuous" vertical="center"/>
    </xf>
    <xf numFmtId="0" fontId="352" fillId="29" borderId="184" xfId="3404" applyFont="1" applyFill="1" applyBorder="1" applyAlignment="1">
      <alignment horizontal="centerContinuous" vertical="center"/>
    </xf>
    <xf numFmtId="0" fontId="353" fillId="29" borderId="185" xfId="3404" applyFont="1" applyFill="1" applyBorder="1" applyAlignment="1">
      <alignment horizontal="centerContinuous" vertical="center"/>
    </xf>
    <xf numFmtId="0" fontId="353" fillId="29" borderId="186" xfId="3404" applyFont="1" applyFill="1" applyBorder="1" applyAlignment="1">
      <alignment horizontal="centerContinuous" vertical="center"/>
    </xf>
    <xf numFmtId="0" fontId="352" fillId="0" borderId="107" xfId="3404" applyFont="1" applyBorder="1" applyAlignment="1">
      <alignment horizontal="centerContinuous" vertical="center"/>
    </xf>
    <xf numFmtId="0" fontId="352" fillId="29" borderId="187" xfId="3404" applyFont="1" applyFill="1" applyBorder="1" applyAlignment="1">
      <alignment horizontal="centerContinuous" vertical="center"/>
    </xf>
    <xf numFmtId="306" fontId="352" fillId="0" borderId="182" xfId="3404" applyNumberFormat="1" applyFont="1" applyBorder="1" applyAlignment="1">
      <alignment horizontal="centerContinuous" vertical="center"/>
    </xf>
    <xf numFmtId="0" fontId="352" fillId="0" borderId="183" xfId="3404" applyFont="1" applyBorder="1" applyAlignment="1">
      <alignment horizontal="centerContinuous" vertical="center"/>
    </xf>
    <xf numFmtId="0" fontId="352" fillId="0" borderId="187" xfId="3404" applyFont="1" applyBorder="1" applyAlignment="1">
      <alignment horizontal="centerContinuous" vertical="center"/>
    </xf>
    <xf numFmtId="0" fontId="353" fillId="0" borderId="88" xfId="3404" applyFont="1" applyBorder="1" applyAlignment="1" applyProtection="1">
      <alignment horizontal="center" vertical="center"/>
      <protection locked="0"/>
    </xf>
    <xf numFmtId="0" fontId="353" fillId="0" borderId="96" xfId="3404" applyFont="1" applyBorder="1" applyAlignment="1" applyProtection="1">
      <alignment horizontal="center" vertical="center"/>
      <protection locked="0"/>
    </xf>
    <xf numFmtId="306" fontId="352" fillId="29" borderId="177" xfId="3404" applyNumberFormat="1" applyFont="1" applyFill="1" applyBorder="1" applyAlignment="1">
      <alignment horizontal="centerContinuous" vertical="center"/>
    </xf>
    <xf numFmtId="0" fontId="352" fillId="29" borderId="176" xfId="3404" applyFont="1" applyFill="1" applyBorder="1" applyAlignment="1">
      <alignment horizontal="centerContinuous" vertical="center"/>
    </xf>
    <xf numFmtId="0" fontId="352" fillId="29" borderId="178" xfId="3404" applyFont="1" applyFill="1" applyBorder="1" applyAlignment="1">
      <alignment horizontal="centerContinuous" vertical="center"/>
    </xf>
    <xf numFmtId="0" fontId="353" fillId="0" borderId="185" xfId="3404" applyFont="1" applyBorder="1" applyAlignment="1">
      <alignment horizontal="centerContinuous" vertical="center"/>
    </xf>
    <xf numFmtId="0" fontId="353" fillId="0" borderId="186" xfId="3404" applyFont="1" applyBorder="1" applyAlignment="1">
      <alignment horizontal="centerContinuous" vertical="center"/>
    </xf>
    <xf numFmtId="0" fontId="365" fillId="0" borderId="168" xfId="3404" applyFont="1" applyBorder="1" applyAlignment="1">
      <alignment horizontal="centerContinuous" vertical="center"/>
    </xf>
    <xf numFmtId="0" fontId="353" fillId="0" borderId="38" xfId="3404" applyFont="1" applyBorder="1" applyAlignment="1">
      <alignment horizontal="centerContinuous" vertical="center"/>
    </xf>
    <xf numFmtId="0" fontId="353" fillId="0" borderId="171" xfId="3404" applyFont="1" applyBorder="1" applyAlignment="1">
      <alignment horizontal="centerContinuous" vertical="center"/>
    </xf>
    <xf numFmtId="0" fontId="353" fillId="0" borderId="96" xfId="3404" applyFont="1" applyBorder="1" applyAlignment="1">
      <alignment horizontal="center" vertical="center"/>
    </xf>
    <xf numFmtId="0" fontId="351" fillId="0" borderId="180" xfId="3404" applyFont="1" applyBorder="1" applyProtection="1">
      <alignment vertical="center"/>
      <protection locked="0"/>
    </xf>
    <xf numFmtId="9" fontId="351" fillId="0" borderId="180" xfId="3404" quotePrefix="1" applyNumberFormat="1" applyFont="1" applyBorder="1" applyProtection="1">
      <alignment vertical="center"/>
      <protection locked="0"/>
    </xf>
    <xf numFmtId="304" fontId="353" fillId="0" borderId="96" xfId="3404" applyNumberFormat="1" applyFont="1" applyBorder="1">
      <alignment vertical="center"/>
    </xf>
    <xf numFmtId="0" fontId="353" fillId="0" borderId="180" xfId="2596" applyNumberFormat="1" applyFont="1" applyBorder="1" applyAlignment="1" applyProtection="1">
      <alignment horizontal="center" vertical="center"/>
      <protection locked="0"/>
    </xf>
    <xf numFmtId="0" fontId="353" fillId="0" borderId="93" xfId="3404" applyFont="1" applyBorder="1">
      <alignment vertical="center"/>
    </xf>
    <xf numFmtId="306" fontId="352" fillId="0" borderId="174" xfId="3404" applyNumberFormat="1" applyFont="1" applyBorder="1" applyAlignment="1">
      <alignment horizontal="center" vertical="center"/>
    </xf>
    <xf numFmtId="0" fontId="352" fillId="0" borderId="74" xfId="3404" applyFont="1" applyBorder="1" applyAlignment="1" applyProtection="1">
      <alignment horizontal="center" vertical="center"/>
      <protection locked="0"/>
    </xf>
    <xf numFmtId="0" fontId="352" fillId="0" borderId="181" xfId="3404" applyFont="1" applyBorder="1" applyAlignment="1" applyProtection="1">
      <alignment horizontal="center" vertical="center"/>
      <protection locked="0"/>
    </xf>
    <xf numFmtId="0" fontId="353" fillId="0" borderId="180" xfId="3404" applyFont="1" applyBorder="1" applyAlignment="1">
      <alignment horizontal="center" vertical="center"/>
    </xf>
    <xf numFmtId="304" fontId="353" fillId="0" borderId="96" xfId="3404" applyNumberFormat="1" applyFont="1" applyBorder="1" applyProtection="1">
      <alignment vertical="center"/>
      <protection locked="0"/>
    </xf>
    <xf numFmtId="0" fontId="353" fillId="0" borderId="96" xfId="3404" quotePrefix="1" applyFont="1" applyBorder="1" applyAlignment="1" applyProtection="1">
      <alignment horizontal="center" vertical="center" wrapText="1"/>
      <protection locked="0"/>
    </xf>
    <xf numFmtId="0" fontId="353" fillId="0" borderId="96" xfId="3404" applyFont="1" applyBorder="1" applyAlignment="1" applyProtection="1">
      <alignment horizontal="center" vertical="center" wrapText="1"/>
      <protection locked="0"/>
    </xf>
    <xf numFmtId="304" fontId="353" fillId="0" borderId="93" xfId="3404" applyNumberFormat="1" applyFont="1" applyBorder="1">
      <alignment vertical="center"/>
    </xf>
    <xf numFmtId="0" fontId="353" fillId="0" borderId="89" xfId="3404" applyFont="1" applyBorder="1" applyAlignment="1">
      <alignment horizontal="center" vertical="center"/>
    </xf>
    <xf numFmtId="0" fontId="353" fillId="0" borderId="100" xfId="3404" applyFont="1" applyBorder="1" applyAlignment="1">
      <alignment horizontal="center" vertical="center"/>
    </xf>
    <xf numFmtId="0" fontId="353" fillId="0" borderId="181" xfId="3404" applyFont="1" applyBorder="1" applyAlignment="1">
      <alignment horizontal="center" vertical="center"/>
    </xf>
    <xf numFmtId="306" fontId="352" fillId="0" borderId="72" xfId="3404" applyNumberFormat="1" applyFont="1" applyBorder="1" applyAlignment="1">
      <alignment horizontal="center" vertical="center"/>
    </xf>
    <xf numFmtId="0" fontId="352" fillId="0" borderId="194" xfId="3404" applyFont="1" applyBorder="1" applyAlignment="1" applyProtection="1">
      <alignment horizontal="center" vertical="center"/>
      <protection locked="0"/>
    </xf>
    <xf numFmtId="0" fontId="352" fillId="0" borderId="195" xfId="3404" applyFont="1" applyBorder="1" applyAlignment="1" applyProtection="1">
      <alignment horizontal="center" vertical="center"/>
      <protection locked="0"/>
    </xf>
    <xf numFmtId="0" fontId="353" fillId="0" borderId="100" xfId="3404" applyFont="1" applyBorder="1" applyAlignment="1" applyProtection="1">
      <alignment horizontal="center" vertical="center" wrapText="1"/>
      <protection locked="0"/>
    </xf>
    <xf numFmtId="304" fontId="353" fillId="0" borderId="100" xfId="3404" applyNumberFormat="1" applyFont="1" applyBorder="1" applyProtection="1">
      <alignment vertical="center"/>
      <protection locked="0"/>
    </xf>
    <xf numFmtId="9" fontId="351" fillId="0" borderId="181" xfId="3404" quotePrefix="1" applyNumberFormat="1" applyFont="1" applyBorder="1" applyProtection="1">
      <alignment vertical="center"/>
      <protection locked="0"/>
    </xf>
    <xf numFmtId="0" fontId="352" fillId="0" borderId="106" xfId="3404" applyFont="1" applyBorder="1" applyAlignment="1">
      <alignment horizontal="center" vertical="center"/>
    </xf>
    <xf numFmtId="0" fontId="352" fillId="0" borderId="107" xfId="3404" applyFont="1" applyBorder="1" applyAlignment="1">
      <alignment horizontal="center" vertical="center"/>
    </xf>
    <xf numFmtId="185" fontId="352" fillId="0" borderId="156" xfId="4569" applyNumberFormat="1" applyFont="1" applyFill="1" applyBorder="1" applyAlignment="1" applyProtection="1">
      <alignment vertical="center"/>
      <protection locked="0"/>
    </xf>
    <xf numFmtId="185" fontId="353" fillId="0" borderId="88" xfId="4569" quotePrefix="1" applyNumberFormat="1" applyFont="1" applyBorder="1" applyAlignment="1">
      <alignment horizontal="centerContinuous" vertical="center" wrapText="1"/>
    </xf>
    <xf numFmtId="185" fontId="353" fillId="0" borderId="88" xfId="4569" applyNumberFormat="1" applyFont="1" applyBorder="1" applyAlignment="1">
      <alignment vertical="center"/>
    </xf>
    <xf numFmtId="185" fontId="353" fillId="0" borderId="89" xfId="4569" applyNumberFormat="1" applyFont="1" applyBorder="1" applyAlignment="1">
      <alignment vertical="center"/>
    </xf>
    <xf numFmtId="185" fontId="353" fillId="0" borderId="96" xfId="4569" quotePrefix="1" applyNumberFormat="1" applyFont="1" applyBorder="1" applyAlignment="1">
      <alignment horizontal="centerContinuous" vertical="center" wrapText="1"/>
    </xf>
    <xf numFmtId="185" fontId="353" fillId="0" borderId="96" xfId="4569" applyNumberFormat="1" applyFont="1" applyBorder="1" applyAlignment="1">
      <alignment vertical="center"/>
    </xf>
    <xf numFmtId="185" fontId="353" fillId="0" borderId="180" xfId="4569" applyNumberFormat="1" applyFont="1" applyBorder="1" applyAlignment="1">
      <alignment vertical="center"/>
    </xf>
    <xf numFmtId="185" fontId="353" fillId="0" borderId="96" xfId="4569" applyNumberFormat="1" applyFont="1" applyBorder="1" applyAlignment="1">
      <alignment horizontal="centerContinuous" vertical="center" wrapText="1"/>
    </xf>
    <xf numFmtId="185" fontId="353" fillId="0" borderId="100" xfId="4569" quotePrefix="1" applyNumberFormat="1" applyFont="1" applyBorder="1" applyAlignment="1">
      <alignment horizontal="centerContinuous" vertical="center" wrapText="1"/>
    </xf>
    <xf numFmtId="185" fontId="352" fillId="0" borderId="100" xfId="4569" applyNumberFormat="1" applyFont="1" applyBorder="1" applyAlignment="1">
      <alignment vertical="center"/>
    </xf>
    <xf numFmtId="185" fontId="353" fillId="0" borderId="181" xfId="4569" applyNumberFormat="1" applyFont="1" applyBorder="1" applyAlignment="1">
      <alignment vertical="center"/>
    </xf>
    <xf numFmtId="185" fontId="366" fillId="0" borderId="96" xfId="4569" quotePrefix="1" applyNumberFormat="1" applyFont="1" applyBorder="1" applyAlignment="1">
      <alignment horizontal="centerContinuous" vertical="center" wrapText="1"/>
    </xf>
    <xf numFmtId="185" fontId="366" fillId="0" borderId="96" xfId="4569" applyNumberFormat="1" applyFont="1" applyBorder="1" applyAlignment="1" applyProtection="1">
      <alignment vertical="center"/>
      <protection locked="0"/>
    </xf>
    <xf numFmtId="185" fontId="366" fillId="0" borderId="180" xfId="4569" applyNumberFormat="1" applyFont="1" applyBorder="1" applyAlignment="1">
      <alignment vertical="center"/>
    </xf>
    <xf numFmtId="0" fontId="366" fillId="0" borderId="0" xfId="3404" applyFont="1">
      <alignment vertical="center"/>
    </xf>
    <xf numFmtId="185" fontId="352" fillId="0" borderId="196" xfId="4569" applyNumberFormat="1" applyFont="1" applyFill="1" applyBorder="1" applyAlignment="1" applyProtection="1">
      <alignment horizontal="center" vertical="center"/>
      <protection locked="0"/>
    </xf>
    <xf numFmtId="185" fontId="352" fillId="0" borderId="178" xfId="4569" applyNumberFormat="1" applyFont="1" applyFill="1" applyBorder="1" applyAlignment="1">
      <alignment vertical="center"/>
    </xf>
    <xf numFmtId="185" fontId="353" fillId="0" borderId="93" xfId="4569" applyNumberFormat="1" applyFont="1" applyBorder="1" applyAlignment="1">
      <alignment horizontal="left" vertical="center"/>
    </xf>
    <xf numFmtId="185" fontId="353" fillId="0" borderId="95" xfId="4569" applyNumberFormat="1" applyFont="1" applyBorder="1" applyAlignment="1">
      <alignment horizontal="left" vertical="center"/>
    </xf>
    <xf numFmtId="185" fontId="366" fillId="0" borderId="95" xfId="4569" applyNumberFormat="1" applyFont="1" applyBorder="1" applyAlignment="1">
      <alignment horizontal="left" vertical="center"/>
    </xf>
    <xf numFmtId="185" fontId="356" fillId="0" borderId="95" xfId="4569" applyNumberFormat="1" applyFont="1" applyBorder="1" applyAlignment="1">
      <alignment horizontal="left" vertical="center"/>
    </xf>
    <xf numFmtId="185" fontId="352" fillId="0" borderId="99" xfId="4569" applyNumberFormat="1" applyFont="1" applyBorder="1" applyAlignment="1">
      <alignment horizontal="left" vertical="center" wrapText="1"/>
    </xf>
    <xf numFmtId="0" fontId="353" fillId="0" borderId="76" xfId="3404" applyFont="1" applyBorder="1" applyAlignment="1" applyProtection="1">
      <alignment horizontal="center" vertical="center"/>
      <protection locked="0"/>
    </xf>
    <xf numFmtId="185" fontId="352" fillId="0" borderId="99" xfId="4569" applyNumberFormat="1" applyFont="1" applyFill="1" applyBorder="1" applyAlignment="1" applyProtection="1">
      <alignment horizontal="center" vertical="center"/>
      <protection locked="0"/>
    </xf>
    <xf numFmtId="185" fontId="352" fillId="0" borderId="100" xfId="4569" applyNumberFormat="1" applyFont="1" applyFill="1" applyBorder="1" applyAlignment="1" applyProtection="1">
      <alignment vertical="center"/>
      <protection locked="0"/>
    </xf>
    <xf numFmtId="185" fontId="353" fillId="0" borderId="181" xfId="4569" applyNumberFormat="1" applyFont="1" applyFill="1" applyBorder="1" applyAlignment="1">
      <alignment vertical="center"/>
    </xf>
    <xf numFmtId="306" fontId="352" fillId="0" borderId="151" xfId="3404" applyNumberFormat="1" applyFont="1" applyBorder="1" applyAlignment="1">
      <alignment horizontal="center" vertical="center"/>
    </xf>
    <xf numFmtId="0" fontId="352" fillId="0" borderId="192" xfId="3404" applyFont="1" applyBorder="1" applyAlignment="1">
      <alignment horizontal="center" vertical="center"/>
    </xf>
    <xf numFmtId="0" fontId="352" fillId="0" borderId="188" xfId="3404" applyFont="1" applyBorder="1" applyAlignment="1">
      <alignment horizontal="center" vertical="center"/>
    </xf>
    <xf numFmtId="185" fontId="353" fillId="0" borderId="93" xfId="4569" applyNumberFormat="1" applyFont="1" applyBorder="1" applyAlignment="1">
      <alignment vertical="center"/>
    </xf>
    <xf numFmtId="185" fontId="353" fillId="0" borderId="95" xfId="4569" applyNumberFormat="1" applyFont="1" applyBorder="1" applyAlignment="1">
      <alignment vertical="center"/>
    </xf>
    <xf numFmtId="185" fontId="353" fillId="0" borderId="95" xfId="4569" applyNumberFormat="1" applyFont="1" applyBorder="1" applyAlignment="1">
      <alignment vertical="center" wrapText="1"/>
    </xf>
    <xf numFmtId="185" fontId="352" fillId="0" borderId="99" xfId="4569" applyNumberFormat="1" applyFont="1" applyBorder="1" applyAlignment="1">
      <alignment horizontal="center" vertical="center"/>
    </xf>
    <xf numFmtId="185" fontId="352" fillId="0" borderId="181" xfId="4569" applyNumberFormat="1" applyFont="1" applyBorder="1" applyAlignment="1">
      <alignment vertical="center"/>
    </xf>
    <xf numFmtId="304" fontId="353" fillId="0" borderId="88" xfId="3404" quotePrefix="1" applyNumberFormat="1" applyFont="1" applyBorder="1" applyAlignment="1">
      <alignment horizontal="right" vertical="center"/>
    </xf>
    <xf numFmtId="10" fontId="353" fillId="0" borderId="89" xfId="3518" applyNumberFormat="1" applyFont="1" applyBorder="1" applyAlignment="1">
      <alignment vertical="center"/>
    </xf>
    <xf numFmtId="304" fontId="353" fillId="0" borderId="96" xfId="3404" quotePrefix="1" applyNumberFormat="1" applyFont="1" applyBorder="1" applyAlignment="1">
      <alignment horizontal="right" vertical="center"/>
    </xf>
    <xf numFmtId="10" fontId="353" fillId="0" borderId="180" xfId="3518" applyNumberFormat="1" applyFont="1" applyBorder="1" applyAlignment="1">
      <alignment vertical="center"/>
    </xf>
    <xf numFmtId="185" fontId="353" fillId="0" borderId="99" xfId="4569" applyNumberFormat="1" applyFont="1" applyBorder="1" applyAlignment="1">
      <alignment horizontal="left" vertical="center"/>
    </xf>
    <xf numFmtId="304" fontId="353" fillId="0" borderId="100" xfId="3404" quotePrefix="1" applyNumberFormat="1" applyFont="1" applyBorder="1" applyAlignment="1">
      <alignment horizontal="right" vertical="center"/>
    </xf>
    <xf numFmtId="10" fontId="353" fillId="0" borderId="181" xfId="4568" applyNumberFormat="1" applyFont="1" applyBorder="1" applyAlignment="1">
      <alignment vertical="center"/>
    </xf>
    <xf numFmtId="185" fontId="352" fillId="0" borderId="93" xfId="4569" applyNumberFormat="1" applyFont="1" applyBorder="1" applyAlignment="1">
      <alignment horizontal="left" vertical="center"/>
    </xf>
    <xf numFmtId="304" fontId="352" fillId="0" borderId="88" xfId="3404" applyNumberFormat="1" applyFont="1" applyBorder="1">
      <alignment vertical="center"/>
    </xf>
    <xf numFmtId="304" fontId="352" fillId="0" borderId="89" xfId="3404" applyNumberFormat="1" applyFont="1" applyBorder="1">
      <alignment vertical="center"/>
    </xf>
    <xf numFmtId="304" fontId="352" fillId="0" borderId="96" xfId="3404" applyNumberFormat="1" applyFont="1" applyBorder="1">
      <alignment vertical="center"/>
    </xf>
    <xf numFmtId="304" fontId="353" fillId="0" borderId="180" xfId="3404" applyNumberFormat="1" applyFont="1" applyBorder="1">
      <alignment vertical="center"/>
    </xf>
    <xf numFmtId="185" fontId="352" fillId="0" borderId="197" xfId="4569" applyNumberFormat="1" applyFont="1" applyBorder="1" applyAlignment="1">
      <alignment horizontal="left" vertical="center"/>
    </xf>
    <xf numFmtId="304" fontId="352" fillId="0" borderId="198" xfId="3404" applyNumberFormat="1" applyFont="1" applyBorder="1" applyProtection="1">
      <alignment vertical="center"/>
      <protection locked="0"/>
    </xf>
    <xf numFmtId="0" fontId="353" fillId="0" borderId="199" xfId="3404" applyFont="1" applyBorder="1">
      <alignment vertical="center"/>
    </xf>
    <xf numFmtId="0" fontId="5" fillId="0" borderId="176" xfId="1" applyFont="1" applyBorder="1" applyAlignment="1">
      <alignment horizontal="centerContinuous" vertical="center"/>
      <protection locked="0"/>
    </xf>
    <xf numFmtId="0" fontId="6" fillId="2" borderId="156" xfId="1" applyFont="1" applyFill="1" applyBorder="1" applyAlignment="1">
      <alignment horizontal="center" vertical="center" wrapText="1"/>
      <protection locked="0"/>
    </xf>
    <xf numFmtId="0" fontId="5" fillId="0" borderId="127" xfId="1" applyFont="1" applyBorder="1" applyAlignment="1">
      <alignment horizontal="centerContinuous" vertical="center"/>
      <protection locked="0"/>
    </xf>
    <xf numFmtId="0" fontId="5" fillId="0" borderId="153" xfId="1" applyFont="1" applyBorder="1" applyAlignment="1">
      <alignment horizontal="centerContinuous" vertical="center"/>
      <protection locked="0"/>
    </xf>
    <xf numFmtId="0" fontId="367" fillId="2" borderId="156" xfId="1" applyFont="1" applyFill="1" applyBorder="1" applyAlignment="1">
      <alignment horizontal="center" vertical="center" wrapText="1"/>
      <protection locked="0"/>
    </xf>
    <xf numFmtId="0" fontId="353" fillId="79" borderId="191" xfId="3404" applyFont="1" applyFill="1" applyBorder="1" applyAlignment="1">
      <alignment horizontal="left" vertical="center"/>
    </xf>
    <xf numFmtId="0" fontId="356" fillId="79" borderId="97" xfId="3404" applyFont="1" applyFill="1" applyBorder="1">
      <alignment vertical="center"/>
    </xf>
    <xf numFmtId="0" fontId="353" fillId="79" borderId="154" xfId="340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52" fillId="0" borderId="189" xfId="3404" applyFont="1" applyBorder="1" applyAlignment="1" applyProtection="1">
      <alignment horizontal="centerContinuous" vertical="center" wrapText="1"/>
      <protection locked="0"/>
    </xf>
    <xf numFmtId="0" fontId="352" fillId="0" borderId="190" xfId="3404" applyFont="1" applyBorder="1" applyAlignment="1" applyProtection="1">
      <alignment horizontal="centerContinuous" vertical="center" wrapText="1"/>
      <protection locked="0"/>
    </xf>
    <xf numFmtId="0" fontId="353" fillId="29" borderId="185" xfId="3404" applyFont="1" applyFill="1" applyBorder="1" applyAlignment="1">
      <alignment horizontal="centerContinuous" vertical="center" wrapText="1"/>
    </xf>
    <xf numFmtId="0" fontId="353" fillId="79" borderId="94" xfId="3404" applyFont="1" applyFill="1" applyBorder="1" applyAlignment="1">
      <alignment vertical="center" wrapText="1"/>
    </xf>
    <xf numFmtId="0" fontId="353" fillId="79" borderId="98" xfId="3404" applyFont="1" applyFill="1" applyBorder="1" applyAlignment="1">
      <alignment vertical="center" wrapText="1"/>
    </xf>
    <xf numFmtId="0" fontId="353" fillId="79" borderId="179" xfId="3404" applyFont="1" applyFill="1" applyBorder="1" applyAlignment="1">
      <alignment vertical="center" wrapText="1"/>
    </xf>
    <xf numFmtId="0" fontId="352" fillId="0" borderId="106" xfId="3404" applyFont="1" applyBorder="1" applyAlignment="1">
      <alignment horizontal="centerContinuous" vertical="center" wrapText="1"/>
    </xf>
    <xf numFmtId="0" fontId="352" fillId="29" borderId="183" xfId="3404" applyFont="1" applyFill="1" applyBorder="1" applyAlignment="1">
      <alignment horizontal="centerContinuous" vertical="center" wrapText="1"/>
    </xf>
    <xf numFmtId="0" fontId="352" fillId="0" borderId="183" xfId="3404" applyFont="1" applyBorder="1" applyAlignment="1">
      <alignment horizontal="centerContinuous" vertical="center" wrapText="1"/>
    </xf>
    <xf numFmtId="0" fontId="353" fillId="0" borderId="88" xfId="3404" applyFont="1" applyBorder="1" applyAlignment="1" applyProtection="1">
      <alignment horizontal="center" vertical="center" wrapText="1"/>
      <protection locked="0"/>
    </xf>
    <xf numFmtId="0" fontId="352" fillId="0" borderId="100" xfId="3404" applyFont="1" applyBorder="1" applyAlignment="1" applyProtection="1">
      <alignment horizontal="center" vertical="center" wrapText="1"/>
      <protection locked="0"/>
    </xf>
    <xf numFmtId="0" fontId="352" fillId="29" borderId="176" xfId="3404" applyFont="1" applyFill="1" applyBorder="1" applyAlignment="1">
      <alignment horizontal="centerContinuous" vertical="center" wrapText="1"/>
    </xf>
    <xf numFmtId="0" fontId="351" fillId="0" borderId="96" xfId="3404" quotePrefix="1" applyFont="1" applyBorder="1" applyAlignment="1" applyProtection="1">
      <alignment horizontal="center" vertical="center" wrapText="1"/>
      <protection locked="0"/>
    </xf>
    <xf numFmtId="306" fontId="356" fillId="0" borderId="96" xfId="3404" applyNumberFormat="1" applyFont="1" applyBorder="1" applyAlignment="1" applyProtection="1">
      <alignment horizontal="center" vertical="center" wrapText="1"/>
      <protection locked="0"/>
    </xf>
    <xf numFmtId="0" fontId="351" fillId="0" borderId="96" xfId="3404" applyFont="1" applyBorder="1" applyAlignment="1" applyProtection="1">
      <alignment horizontal="center" vertical="center" wrapText="1"/>
      <protection locked="0"/>
    </xf>
    <xf numFmtId="0" fontId="352" fillId="0" borderId="193" xfId="3404" applyFont="1" applyBorder="1" applyAlignment="1" applyProtection="1">
      <alignment horizontal="center" vertical="center" wrapText="1"/>
      <protection locked="0"/>
    </xf>
    <xf numFmtId="304" fontId="353" fillId="0" borderId="88" xfId="3404" applyNumberFormat="1" applyFont="1" applyBorder="1" applyAlignment="1">
      <alignment horizontal="center" vertical="center" wrapText="1"/>
    </xf>
    <xf numFmtId="0" fontId="353" fillId="0" borderId="96" xfId="3404" applyFont="1" applyBorder="1" applyAlignment="1">
      <alignment horizontal="center" vertical="center" wrapText="1"/>
    </xf>
    <xf numFmtId="0" fontId="353" fillId="0" borderId="100" xfId="3404" applyFont="1" applyBorder="1" applyAlignment="1">
      <alignment vertical="center" wrapText="1"/>
    </xf>
    <xf numFmtId="0" fontId="352" fillId="0" borderId="192" xfId="3404" applyFont="1" applyBorder="1" applyAlignment="1">
      <alignment horizontal="center" vertical="center" wrapText="1"/>
    </xf>
    <xf numFmtId="185" fontId="353" fillId="0" borderId="96" xfId="4569" applyNumberFormat="1" applyFont="1" applyBorder="1" applyAlignment="1">
      <alignment vertical="center" wrapText="1"/>
    </xf>
    <xf numFmtId="0" fontId="352" fillId="0" borderId="106" xfId="3404" applyFont="1" applyBorder="1" applyAlignment="1">
      <alignment horizontal="center" vertical="center" wrapText="1"/>
    </xf>
    <xf numFmtId="185" fontId="353" fillId="0" borderId="88" xfId="4569" applyNumberFormat="1" applyFont="1" applyBorder="1" applyAlignment="1">
      <alignment vertical="center" wrapText="1"/>
    </xf>
    <xf numFmtId="185" fontId="352" fillId="0" borderId="156" xfId="4569" applyNumberFormat="1" applyFont="1" applyFill="1" applyBorder="1" applyAlignment="1">
      <alignment vertical="center" wrapText="1"/>
    </xf>
    <xf numFmtId="185" fontId="353" fillId="0" borderId="88" xfId="4569" applyNumberFormat="1" applyFont="1" applyBorder="1" applyAlignment="1">
      <alignment horizontal="centerContinuous" vertical="center" wrapText="1"/>
    </xf>
    <xf numFmtId="185" fontId="352" fillId="0" borderId="100" xfId="4569" applyNumberFormat="1" applyFont="1" applyBorder="1" applyAlignment="1">
      <alignment vertical="center" wrapText="1"/>
    </xf>
    <xf numFmtId="185" fontId="353" fillId="0" borderId="100" xfId="4569" applyNumberFormat="1" applyFont="1" applyBorder="1" applyAlignment="1">
      <alignment horizontal="centerContinuous" vertical="center" wrapText="1"/>
    </xf>
    <xf numFmtId="185" fontId="352" fillId="0" borderId="88" xfId="4569" applyNumberFormat="1" applyFont="1" applyBorder="1" applyAlignment="1">
      <alignment horizontal="centerContinuous" vertical="center" wrapText="1"/>
    </xf>
    <xf numFmtId="185" fontId="352" fillId="0" borderId="96" xfId="4569" applyNumberFormat="1" applyFont="1" applyBorder="1" applyAlignment="1">
      <alignment horizontal="centerContinuous" vertical="center" wrapText="1"/>
    </xf>
    <xf numFmtId="185" fontId="352" fillId="0" borderId="198" xfId="4569" applyNumberFormat="1" applyFont="1" applyBorder="1" applyAlignment="1">
      <alignment horizontal="centerContinuous" vertical="center" wrapText="1"/>
    </xf>
    <xf numFmtId="0" fontId="353" fillId="0" borderId="0" xfId="3404" applyFont="1" applyAlignment="1">
      <alignment vertical="center" wrapText="1"/>
    </xf>
    <xf numFmtId="0" fontId="352" fillId="0" borderId="156" xfId="3404" applyFont="1" applyBorder="1" applyAlignment="1" applyProtection="1">
      <alignment horizontal="center" vertical="center" wrapText="1"/>
      <protection locked="0"/>
    </xf>
    <xf numFmtId="0" fontId="353" fillId="0" borderId="157" xfId="3404" applyFont="1" applyBorder="1" applyAlignment="1">
      <alignment vertical="center" wrapText="1"/>
    </xf>
    <xf numFmtId="0" fontId="353" fillId="0" borderId="194" xfId="3404" applyFont="1" applyBorder="1" applyAlignment="1">
      <alignment vertical="center" wrapText="1"/>
    </xf>
    <xf numFmtId="0" fontId="353" fillId="0" borderId="38" xfId="3404" applyFont="1" applyBorder="1" applyAlignment="1">
      <alignment vertical="center" wrapText="1"/>
    </xf>
    <xf numFmtId="0" fontId="352" fillId="29" borderId="130" xfId="3404" applyFont="1" applyFill="1" applyBorder="1" applyAlignment="1">
      <alignment horizontal="centerContinuous" vertical="center" wrapText="1"/>
    </xf>
    <xf numFmtId="0" fontId="352" fillId="29" borderId="130" xfId="3404" applyFont="1" applyFill="1" applyBorder="1" applyAlignment="1">
      <alignment horizontal="centerContinuous" vertical="center"/>
    </xf>
    <xf numFmtId="0" fontId="353" fillId="0" borderId="200" xfId="3404" applyFont="1" applyBorder="1" applyAlignment="1">
      <alignment vertical="center" wrapText="1"/>
    </xf>
    <xf numFmtId="0" fontId="353" fillId="80" borderId="200" xfId="3404" applyFont="1" applyFill="1" applyBorder="1" applyAlignment="1" applyProtection="1">
      <alignment vertical="center" wrapText="1"/>
      <protection locked="0"/>
    </xf>
    <xf numFmtId="0" fontId="356" fillId="80" borderId="200" xfId="3404" applyFont="1" applyFill="1" applyBorder="1" applyAlignment="1" applyProtection="1">
      <alignment vertical="center" wrapText="1"/>
      <protection locked="0"/>
    </xf>
    <xf numFmtId="0" fontId="353" fillId="80" borderId="200" xfId="3404" applyFont="1" applyFill="1" applyBorder="1" applyAlignment="1">
      <alignment vertical="center" wrapText="1"/>
    </xf>
    <xf numFmtId="0" fontId="369" fillId="0" borderId="20" xfId="3404" applyFont="1" applyBorder="1" applyAlignment="1">
      <alignment vertical="center" wrapText="1"/>
    </xf>
    <xf numFmtId="0" fontId="369" fillId="0" borderId="20" xfId="3404" applyFont="1" applyBorder="1" applyAlignment="1" applyProtection="1">
      <alignment vertical="center" wrapText="1"/>
      <protection locked="0"/>
    </xf>
    <xf numFmtId="0" fontId="369" fillId="0" borderId="20" xfId="3404" quotePrefix="1" applyFont="1" applyBorder="1" applyAlignment="1" applyProtection="1">
      <alignment vertical="center" wrapText="1"/>
      <protection locked="0"/>
    </xf>
    <xf numFmtId="0" fontId="352" fillId="0" borderId="192" xfId="3404" applyFont="1" applyBorder="1" applyAlignment="1">
      <alignment horizontal="centerContinuous" vertical="center" wrapText="1"/>
    </xf>
    <xf numFmtId="0" fontId="352" fillId="0" borderId="192" xfId="3404" applyFont="1" applyBorder="1" applyAlignment="1">
      <alignment horizontal="centerContinuous" vertical="center"/>
    </xf>
    <xf numFmtId="306" fontId="353" fillId="0" borderId="100" xfId="3404" applyNumberFormat="1" applyFont="1" applyBorder="1" applyProtection="1">
      <alignment vertical="center"/>
      <protection locked="0"/>
    </xf>
    <xf numFmtId="0" fontId="353" fillId="0" borderId="203" xfId="3404" applyFont="1" applyBorder="1">
      <alignment vertical="center"/>
    </xf>
    <xf numFmtId="0" fontId="353" fillId="0" borderId="202" xfId="3404" applyFont="1" applyBorder="1">
      <alignment vertical="center"/>
    </xf>
    <xf numFmtId="0" fontId="352" fillId="0" borderId="204" xfId="3404" applyFont="1" applyBorder="1">
      <alignment vertical="center"/>
    </xf>
    <xf numFmtId="3" fontId="370" fillId="0" borderId="100" xfId="2596" applyNumberFormat="1" applyFont="1" applyBorder="1" applyAlignment="1" applyProtection="1">
      <alignment horizontal="center" vertical="center" wrapText="1"/>
      <protection locked="0"/>
    </xf>
    <xf numFmtId="0" fontId="370" fillId="0" borderId="100" xfId="3404" applyFont="1" applyBorder="1" applyProtection="1">
      <alignment vertical="center"/>
      <protection locked="0"/>
    </xf>
    <xf numFmtId="0" fontId="353" fillId="0" borderId="205" xfId="3404" applyFont="1" applyBorder="1">
      <alignment vertical="center"/>
    </xf>
    <xf numFmtId="0" fontId="358" fillId="0" borderId="184" xfId="3404" applyFont="1" applyBorder="1" applyAlignment="1">
      <alignment horizontal="centerContinuous" vertical="center"/>
    </xf>
    <xf numFmtId="0" fontId="353" fillId="79" borderId="93" xfId="3404" applyFont="1" applyFill="1" applyBorder="1" applyAlignment="1">
      <alignment horizontal="left" vertical="center"/>
    </xf>
    <xf numFmtId="0" fontId="353" fillId="79" borderId="89" xfId="3404" applyFont="1" applyFill="1" applyBorder="1">
      <alignment vertical="center"/>
    </xf>
    <xf numFmtId="0" fontId="356" fillId="79" borderId="95" xfId="3404" applyFont="1" applyFill="1" applyBorder="1">
      <alignment vertical="center"/>
    </xf>
    <xf numFmtId="0" fontId="353" fillId="79" borderId="180" xfId="3404" applyFont="1" applyFill="1" applyBorder="1">
      <alignment vertical="center"/>
    </xf>
    <xf numFmtId="0" fontId="353" fillId="79" borderId="99" xfId="3404" applyFont="1" applyFill="1" applyBorder="1" applyAlignment="1">
      <alignment horizontal="left" vertical="center"/>
    </xf>
    <xf numFmtId="0" fontId="353" fillId="79" borderId="181" xfId="3404" applyFont="1" applyFill="1" applyBorder="1">
      <alignment vertical="center"/>
    </xf>
    <xf numFmtId="0" fontId="353" fillId="0" borderId="206" xfId="3404" applyFont="1" applyBorder="1">
      <alignment vertical="center"/>
    </xf>
    <xf numFmtId="0" fontId="368" fillId="79" borderId="208" xfId="3404" applyFont="1" applyFill="1" applyBorder="1">
      <alignment vertical="center"/>
    </xf>
    <xf numFmtId="0" fontId="368" fillId="0" borderId="208" xfId="3404" applyFont="1" applyBorder="1">
      <alignment vertical="center"/>
    </xf>
    <xf numFmtId="306" fontId="353" fillId="0" borderId="206" xfId="3404" applyNumberFormat="1" applyFont="1" applyBorder="1">
      <alignment vertical="center"/>
    </xf>
    <xf numFmtId="306" fontId="352" fillId="29" borderId="102" xfId="3404" applyNumberFormat="1" applyFont="1" applyFill="1" applyBorder="1" applyAlignment="1">
      <alignment horizontal="centerContinuous" vertical="center"/>
    </xf>
    <xf numFmtId="0" fontId="352" fillId="29" borderId="210" xfId="3404" applyFont="1" applyFill="1" applyBorder="1" applyAlignment="1">
      <alignment horizontal="centerContinuous" vertical="center"/>
    </xf>
    <xf numFmtId="0" fontId="370" fillId="0" borderId="181" xfId="3404" applyFont="1" applyBorder="1" applyProtection="1">
      <alignment vertical="center"/>
      <protection locked="0"/>
    </xf>
    <xf numFmtId="306" fontId="352" fillId="0" borderId="151" xfId="3404" applyNumberFormat="1" applyFont="1" applyBorder="1" applyAlignment="1">
      <alignment horizontal="centerContinuous" vertical="center"/>
    </xf>
    <xf numFmtId="0" fontId="352" fillId="0" borderId="188" xfId="3404" applyFont="1" applyBorder="1" applyAlignment="1">
      <alignment horizontal="centerContinuous" vertical="center"/>
    </xf>
    <xf numFmtId="0" fontId="352" fillId="0" borderId="0" xfId="3404" applyFont="1" applyAlignment="1" applyProtection="1">
      <alignment horizontal="center" vertical="center" wrapText="1"/>
      <protection locked="0"/>
    </xf>
    <xf numFmtId="306" fontId="353" fillId="0" borderId="93" xfId="3404" applyNumberFormat="1" applyFont="1" applyBorder="1" applyAlignment="1">
      <alignment horizontal="left" vertical="center"/>
    </xf>
    <xf numFmtId="306" fontId="353" fillId="0" borderId="95" xfId="3404" applyNumberFormat="1" applyFont="1" applyBorder="1" applyAlignment="1">
      <alignment horizontal="left" vertical="center"/>
    </xf>
    <xf numFmtId="0" fontId="353" fillId="0" borderId="204" xfId="3404" applyFont="1" applyBorder="1">
      <alignment vertical="center"/>
    </xf>
    <xf numFmtId="306" fontId="364" fillId="0" borderId="101" xfId="3404" applyNumberFormat="1" applyFont="1" applyBorder="1" applyAlignment="1">
      <alignment horizontal="left" vertical="center"/>
    </xf>
    <xf numFmtId="0" fontId="353" fillId="0" borderId="180" xfId="3404" applyFont="1" applyBorder="1" applyAlignment="1" applyProtection="1">
      <alignment horizontal="center" vertical="center"/>
      <protection locked="0"/>
    </xf>
    <xf numFmtId="306" fontId="370" fillId="79" borderId="99" xfId="3404" applyNumberFormat="1" applyFont="1" applyFill="1" applyBorder="1" applyAlignment="1">
      <alignment horizontal="left" vertical="center"/>
    </xf>
    <xf numFmtId="0" fontId="353" fillId="0" borderId="89" xfId="3404" applyFont="1" applyBorder="1" applyAlignment="1" applyProtection="1">
      <alignment horizontal="center" vertical="center"/>
      <protection locked="0"/>
    </xf>
    <xf numFmtId="306" fontId="370" fillId="79" borderId="95" xfId="3404" applyNumberFormat="1" applyFont="1" applyFill="1" applyBorder="1" applyAlignment="1">
      <alignment horizontal="left" vertical="center"/>
    </xf>
    <xf numFmtId="3" fontId="370" fillId="0" borderId="96" xfId="2596" applyNumberFormat="1" applyFont="1" applyBorder="1" applyAlignment="1" applyProtection="1">
      <alignment horizontal="center" vertical="center" wrapText="1"/>
      <protection locked="0"/>
    </xf>
    <xf numFmtId="0" fontId="370" fillId="0" borderId="96" xfId="3404" applyFont="1" applyBorder="1" applyProtection="1">
      <alignment vertical="center"/>
      <protection locked="0"/>
    </xf>
    <xf numFmtId="0" fontId="370" fillId="0" borderId="180" xfId="3404" applyFont="1" applyBorder="1" applyProtection="1">
      <alignment vertical="center"/>
      <protection locked="0"/>
    </xf>
    <xf numFmtId="0" fontId="352" fillId="0" borderId="88" xfId="3404" applyFont="1" applyBorder="1" applyAlignment="1">
      <alignment horizontal="center" vertical="center" wrapText="1"/>
    </xf>
    <xf numFmtId="0" fontId="352" fillId="0" borderId="88" xfId="3404" applyFont="1" applyBorder="1" applyAlignment="1">
      <alignment horizontal="center" vertical="center"/>
    </xf>
    <xf numFmtId="0" fontId="352" fillId="0" borderId="89" xfId="3404" applyFont="1" applyBorder="1" applyAlignment="1">
      <alignment horizontal="center" vertical="center"/>
    </xf>
    <xf numFmtId="0" fontId="352" fillId="0" borderId="96" xfId="3404" applyFont="1" applyBorder="1" applyAlignment="1">
      <alignment horizontal="center" vertical="center" wrapText="1"/>
    </xf>
    <xf numFmtId="0" fontId="352" fillId="0" borderId="96" xfId="3404" applyFont="1" applyBorder="1" applyAlignment="1">
      <alignment horizontal="center" vertical="center"/>
    </xf>
    <xf numFmtId="0" fontId="352" fillId="0" borderId="180" xfId="3404" applyFont="1" applyBorder="1" applyAlignment="1">
      <alignment horizontal="center" vertical="center"/>
    </xf>
    <xf numFmtId="0" fontId="352" fillId="0" borderId="211" xfId="3404" applyFont="1" applyBorder="1" applyAlignment="1">
      <alignment horizontal="center" vertical="center" wrapText="1"/>
    </xf>
    <xf numFmtId="0" fontId="352" fillId="0" borderId="211" xfId="3404" applyFont="1" applyBorder="1" applyAlignment="1">
      <alignment horizontal="center" vertical="center"/>
    </xf>
    <xf numFmtId="0" fontId="352" fillId="0" borderId="212" xfId="3404" applyFont="1" applyBorder="1" applyAlignment="1">
      <alignment horizontal="center" vertical="center"/>
    </xf>
    <xf numFmtId="0" fontId="8" fillId="0" borderId="200" xfId="2" applyFont="1" applyBorder="1" applyAlignment="1">
      <alignment vertical="center"/>
    </xf>
    <xf numFmtId="3" fontId="8" fillId="0" borderId="200" xfId="2" applyNumberFormat="1" applyFont="1" applyBorder="1" applyAlignment="1">
      <alignment vertical="center"/>
    </xf>
    <xf numFmtId="0" fontId="8" fillId="0" borderId="20" xfId="2" applyFont="1" applyBorder="1" applyAlignment="1">
      <alignment vertical="center"/>
    </xf>
    <xf numFmtId="3" fontId="8" fillId="0" borderId="20" xfId="2" applyNumberFormat="1" applyFont="1" applyBorder="1" applyAlignment="1">
      <alignment vertical="center"/>
    </xf>
    <xf numFmtId="0" fontId="8" fillId="0" borderId="20" xfId="2" applyFont="1" applyBorder="1" applyAlignment="1">
      <alignment vertical="center" wrapText="1"/>
    </xf>
    <xf numFmtId="0" fontId="8" fillId="0" borderId="213" xfId="2" applyFont="1" applyBorder="1" applyAlignment="1">
      <alignment vertical="center"/>
    </xf>
    <xf numFmtId="0" fontId="8" fillId="0" borderId="213" xfId="2" applyFont="1" applyBorder="1" applyAlignment="1">
      <alignment vertical="center" wrapText="1"/>
    </xf>
    <xf numFmtId="3" fontId="8" fillId="0" borderId="213" xfId="2" applyNumberFormat="1" applyFont="1" applyBorder="1" applyAlignment="1">
      <alignment vertical="center"/>
    </xf>
    <xf numFmtId="0" fontId="272" fillId="0" borderId="0" xfId="0" applyFont="1" applyAlignment="1">
      <alignment vertical="center" wrapText="1"/>
    </xf>
    <xf numFmtId="0" fontId="272" fillId="0" borderId="4" xfId="0" applyFont="1" applyBorder="1" applyAlignment="1">
      <alignment horizontal="center" vertical="center" wrapText="1"/>
    </xf>
    <xf numFmtId="3" fontId="363" fillId="0" borderId="41" xfId="0" applyNumberFormat="1" applyFont="1" applyBorder="1" applyAlignment="1">
      <alignment vertical="center"/>
    </xf>
    <xf numFmtId="0" fontId="363" fillId="0" borderId="41" xfId="0" applyFont="1" applyBorder="1" applyAlignment="1">
      <alignment vertical="center" wrapText="1"/>
    </xf>
    <xf numFmtId="0" fontId="361" fillId="0" borderId="41" xfId="1" applyFont="1" applyBorder="1" applyAlignment="1">
      <alignment vertical="center" wrapText="1"/>
      <protection locked="0"/>
    </xf>
    <xf numFmtId="185" fontId="4" fillId="0" borderId="41" xfId="4569" applyNumberFormat="1" applyFont="1" applyBorder="1" applyAlignment="1" applyProtection="1">
      <alignment vertical="center"/>
      <protection locked="0"/>
    </xf>
    <xf numFmtId="0" fontId="273" fillId="0" borderId="41" xfId="0" applyFont="1" applyBorder="1" applyAlignment="1">
      <alignment horizontal="center" vertical="center"/>
    </xf>
    <xf numFmtId="0" fontId="273" fillId="0" borderId="41" xfId="0" applyFont="1" applyBorder="1" applyAlignment="1">
      <alignment vertical="center" wrapText="1"/>
    </xf>
    <xf numFmtId="3" fontId="273" fillId="0" borderId="41" xfId="0" applyNumberFormat="1" applyFont="1" applyBorder="1" applyAlignment="1">
      <alignment vertical="center"/>
    </xf>
    <xf numFmtId="10" fontId="273" fillId="0" borderId="41" xfId="0" applyNumberFormat="1" applyFont="1" applyBorder="1" applyAlignment="1">
      <alignment vertical="center"/>
    </xf>
    <xf numFmtId="0" fontId="273" fillId="0" borderId="41" xfId="0" applyFont="1" applyBorder="1" applyAlignment="1">
      <alignment vertical="center"/>
    </xf>
    <xf numFmtId="0" fontId="273" fillId="0" borderId="0" xfId="0" applyFont="1" applyAlignment="1">
      <alignment vertical="center"/>
    </xf>
    <xf numFmtId="0" fontId="274" fillId="0" borderId="41" xfId="0" applyFont="1" applyBorder="1" applyAlignment="1">
      <alignment vertical="center"/>
    </xf>
    <xf numFmtId="3" fontId="9" fillId="0" borderId="6" xfId="2" applyNumberFormat="1" applyFont="1" applyBorder="1" applyAlignment="1">
      <alignment horizontal="center" vertical="center"/>
    </xf>
    <xf numFmtId="0" fontId="353" fillId="0" borderId="211" xfId="3404" applyFont="1" applyBorder="1" applyAlignment="1" applyProtection="1">
      <alignment horizontal="center" vertical="center" wrapText="1"/>
      <protection locked="0"/>
    </xf>
    <xf numFmtId="304" fontId="353" fillId="0" borderId="211" xfId="3404" applyNumberFormat="1" applyFont="1" applyBorder="1" applyProtection="1">
      <alignment vertical="center"/>
      <protection locked="0"/>
    </xf>
    <xf numFmtId="9" fontId="351" fillId="0" borderId="212" xfId="3404" quotePrefix="1" applyNumberFormat="1" applyFont="1" applyBorder="1" applyProtection="1">
      <alignment vertical="center"/>
      <protection locked="0"/>
    </xf>
    <xf numFmtId="0" fontId="353" fillId="0" borderId="211" xfId="3404" applyFont="1" applyBorder="1" applyAlignment="1" applyProtection="1">
      <alignment horizontal="center" vertical="center"/>
      <protection locked="0"/>
    </xf>
    <xf numFmtId="0" fontId="353" fillId="0" borderId="212" xfId="3404" applyFont="1" applyBorder="1" applyAlignment="1">
      <alignment horizontal="center" vertical="center"/>
    </xf>
    <xf numFmtId="185" fontId="353" fillId="0" borderId="101" xfId="4569" applyNumberFormat="1" applyFont="1" applyBorder="1" applyAlignment="1">
      <alignment vertical="center" wrapText="1"/>
    </xf>
    <xf numFmtId="185" fontId="353" fillId="0" borderId="211" xfId="4569" applyNumberFormat="1" applyFont="1" applyBorder="1" applyAlignment="1">
      <alignment vertical="center" wrapText="1"/>
    </xf>
    <xf numFmtId="185" fontId="353" fillId="0" borderId="211" xfId="4569" applyNumberFormat="1" applyFont="1" applyBorder="1" applyAlignment="1">
      <alignment vertical="center"/>
    </xf>
    <xf numFmtId="185" fontId="353" fillId="0" borderId="212" xfId="4569" applyNumberFormat="1" applyFont="1" applyBorder="1" applyAlignment="1">
      <alignment vertical="center"/>
    </xf>
    <xf numFmtId="0" fontId="272" fillId="81" borderId="6" xfId="0" applyFont="1" applyFill="1" applyBorder="1" applyAlignment="1">
      <alignment vertical="center"/>
    </xf>
    <xf numFmtId="0" fontId="272" fillId="81" borderId="5" xfId="0" applyFont="1" applyFill="1" applyBorder="1" applyAlignment="1">
      <alignment vertical="center"/>
    </xf>
    <xf numFmtId="4" fontId="271" fillId="0" borderId="0" xfId="0" applyNumberFormat="1" applyFont="1" applyAlignment="1">
      <alignment vertical="center"/>
    </xf>
    <xf numFmtId="4" fontId="272" fillId="0" borderId="0" xfId="0" applyNumberFormat="1" applyFont="1" applyAlignment="1">
      <alignment vertical="center" wrapText="1"/>
    </xf>
    <xf numFmtId="4" fontId="272" fillId="0" borderId="4" xfId="0" applyNumberFormat="1" applyFont="1" applyBorder="1" applyAlignment="1">
      <alignment horizontal="center" vertical="center" wrapText="1"/>
    </xf>
    <xf numFmtId="4" fontId="272" fillId="81" borderId="5" xfId="0" applyNumberFormat="1" applyFont="1" applyFill="1" applyBorder="1" applyAlignment="1">
      <alignment vertical="center"/>
    </xf>
    <xf numFmtId="4" fontId="271" fillId="0" borderId="6" xfId="0" applyNumberFormat="1" applyFont="1" applyBorder="1" applyAlignment="1">
      <alignment vertical="center"/>
    </xf>
    <xf numFmtId="4" fontId="272" fillId="81" borderId="6" xfId="0" applyNumberFormat="1" applyFont="1" applyFill="1" applyBorder="1" applyAlignment="1">
      <alignment vertical="center"/>
    </xf>
    <xf numFmtId="4" fontId="272" fillId="0" borderId="4" xfId="0" applyNumberFormat="1" applyFont="1" applyBorder="1" applyAlignment="1">
      <alignment vertical="center"/>
    </xf>
    <xf numFmtId="3" fontId="271" fillId="0" borderId="0" xfId="0" applyNumberFormat="1" applyFont="1" applyAlignment="1">
      <alignment vertical="center"/>
    </xf>
    <xf numFmtId="3" fontId="272" fillId="0" borderId="4" xfId="0" applyNumberFormat="1" applyFont="1" applyBorder="1" applyAlignment="1">
      <alignment horizontal="center" vertical="center" wrapText="1"/>
    </xf>
    <xf numFmtId="3" fontId="272" fillId="81" borderId="5" xfId="0" applyNumberFormat="1" applyFont="1" applyFill="1" applyBorder="1" applyAlignment="1">
      <alignment vertical="center"/>
    </xf>
    <xf numFmtId="3" fontId="271" fillId="0" borderId="6" xfId="0" applyNumberFormat="1" applyFont="1" applyBorder="1" applyAlignment="1">
      <alignment vertical="center"/>
    </xf>
    <xf numFmtId="3" fontId="272" fillId="81" borderId="6" xfId="0" applyNumberFormat="1" applyFont="1" applyFill="1" applyBorder="1" applyAlignment="1">
      <alignment vertical="center"/>
    </xf>
    <xf numFmtId="3" fontId="272" fillId="0" borderId="4" xfId="0" applyNumberFormat="1" applyFont="1" applyBorder="1" applyAlignment="1">
      <alignment vertical="center"/>
    </xf>
    <xf numFmtId="3" fontId="272" fillId="0" borderId="1" xfId="0" applyNumberFormat="1" applyFont="1" applyBorder="1" applyAlignment="1">
      <alignment horizontal="centerContinuous" vertical="center" wrapText="1"/>
    </xf>
    <xf numFmtId="3" fontId="272" fillId="0" borderId="2" xfId="0" applyNumberFormat="1" applyFont="1" applyBorder="1" applyAlignment="1">
      <alignment horizontal="centerContinuous" vertical="center" wrapText="1"/>
    </xf>
    <xf numFmtId="3" fontId="272" fillId="0" borderId="3" xfId="0" applyNumberFormat="1" applyFont="1" applyBorder="1" applyAlignment="1">
      <alignment horizontal="centerContinuous" vertical="center" wrapText="1"/>
    </xf>
    <xf numFmtId="0" fontId="271" fillId="0" borderId="0" xfId="0" applyFont="1" applyAlignment="1">
      <alignment vertical="distributed"/>
    </xf>
    <xf numFmtId="0" fontId="272" fillId="0" borderId="0" xfId="0" applyFont="1" applyAlignment="1">
      <alignment vertical="distributed"/>
    </xf>
    <xf numFmtId="0" fontId="272" fillId="0" borderId="4" xfId="0" applyFont="1" applyBorder="1" applyAlignment="1">
      <alignment horizontal="center" vertical="distributed"/>
    </xf>
    <xf numFmtId="0" fontId="271" fillId="0" borderId="6" xfId="0" applyFont="1" applyBorder="1" applyAlignment="1">
      <alignment vertical="distributed"/>
    </xf>
    <xf numFmtId="0" fontId="272" fillId="81" borderId="6" xfId="0" applyFont="1" applyFill="1" applyBorder="1" applyAlignment="1">
      <alignment vertical="distributed"/>
    </xf>
    <xf numFmtId="0" fontId="272" fillId="0" borderId="4" xfId="0" applyFont="1" applyBorder="1" applyAlignment="1">
      <alignment vertical="distributed"/>
    </xf>
    <xf numFmtId="0" fontId="353" fillId="0" borderId="71" xfId="3404" applyFont="1" applyBorder="1" applyAlignment="1" applyProtection="1">
      <alignment horizontal="left" vertical="center"/>
      <protection locked="0"/>
    </xf>
    <xf numFmtId="0" fontId="353" fillId="0" borderId="146" xfId="3404" applyFont="1" applyBorder="1" applyAlignment="1" applyProtection="1">
      <alignment horizontal="left" vertical="center"/>
      <protection locked="0"/>
    </xf>
    <xf numFmtId="0" fontId="353" fillId="0" borderId="150" xfId="3404" applyFont="1" applyBorder="1" applyAlignment="1" applyProtection="1">
      <alignment horizontal="left" vertical="center"/>
      <protection locked="0"/>
    </xf>
    <xf numFmtId="0" fontId="353" fillId="0" borderId="86" xfId="3404" applyFont="1" applyBorder="1" applyAlignment="1" applyProtection="1">
      <alignment horizontal="left" vertical="center"/>
      <protection locked="0"/>
    </xf>
    <xf numFmtId="0" fontId="353" fillId="0" borderId="22" xfId="3404" applyFont="1" applyBorder="1" applyAlignment="1" applyProtection="1">
      <alignment horizontal="left" vertical="center"/>
      <protection locked="0"/>
    </xf>
    <xf numFmtId="0" fontId="353" fillId="0" borderId="110" xfId="3404" applyFont="1" applyBorder="1" applyAlignment="1" applyProtection="1">
      <alignment horizontal="left" vertical="center"/>
      <protection locked="0"/>
    </xf>
    <xf numFmtId="0" fontId="353" fillId="0" borderId="26" xfId="3404" applyFont="1" applyBorder="1" applyAlignment="1">
      <alignment horizontal="center" vertical="center"/>
    </xf>
    <xf numFmtId="0" fontId="353" fillId="0" borderId="91" xfId="3404" applyFont="1" applyBorder="1" applyAlignment="1">
      <alignment horizontal="center" vertical="center"/>
    </xf>
    <xf numFmtId="0" fontId="369" fillId="0" borderId="202" xfId="3404" applyFont="1" applyBorder="1" applyAlignment="1" applyProtection="1">
      <alignment horizontal="center" vertical="center"/>
      <protection locked="0"/>
    </xf>
    <xf numFmtId="0" fontId="369" fillId="0" borderId="209" xfId="3404" applyFont="1" applyBorder="1" applyAlignment="1" applyProtection="1">
      <alignment horizontal="center" vertical="center"/>
      <protection locked="0"/>
    </xf>
    <xf numFmtId="0" fontId="353" fillId="0" borderId="201" xfId="3404" applyFont="1" applyBorder="1" applyAlignment="1" applyProtection="1">
      <alignment horizontal="center" vertical="center"/>
      <protection locked="0"/>
    </xf>
    <xf numFmtId="0" fontId="353" fillId="0" borderId="207" xfId="3404" applyFont="1" applyBorder="1" applyAlignment="1" applyProtection="1">
      <alignment horizontal="center" vertical="center"/>
      <protection locked="0"/>
    </xf>
    <xf numFmtId="0" fontId="353" fillId="0" borderId="201" xfId="3404" applyFont="1" applyBorder="1" applyAlignment="1" applyProtection="1">
      <alignment horizontal="left" vertical="center"/>
      <protection locked="0"/>
    </xf>
    <xf numFmtId="0" fontId="353" fillId="0" borderId="207" xfId="3404" applyFont="1" applyBorder="1" applyAlignment="1" applyProtection="1">
      <alignment horizontal="left" vertical="center"/>
      <protection locked="0"/>
    </xf>
    <xf numFmtId="0" fontId="352" fillId="0" borderId="72" xfId="3404" applyFont="1" applyBorder="1" applyAlignment="1">
      <alignment horizontal="center" vertical="center"/>
    </xf>
    <xf numFmtId="0" fontId="352" fillId="0" borderId="175" xfId="3404" applyFont="1" applyBorder="1" applyAlignment="1">
      <alignment horizontal="center" vertical="center"/>
    </xf>
    <xf numFmtId="0" fontId="352" fillId="0" borderId="79" xfId="3404" applyFont="1" applyBorder="1" applyAlignment="1">
      <alignment horizontal="center" vertical="center"/>
    </xf>
    <xf numFmtId="0" fontId="352" fillId="0" borderId="80" xfId="3404" applyFont="1" applyBorder="1" applyAlignment="1">
      <alignment horizontal="center" vertical="center"/>
    </xf>
    <xf numFmtId="0" fontId="352" fillId="0" borderId="177" xfId="3404" applyFont="1" applyBorder="1" applyAlignment="1">
      <alignment horizontal="center" vertical="center"/>
    </xf>
    <xf numFmtId="0" fontId="352" fillId="0" borderId="153" xfId="3404" applyFont="1" applyBorder="1" applyAlignment="1">
      <alignment horizontal="center" vertical="center"/>
    </xf>
    <xf numFmtId="0" fontId="352" fillId="0" borderId="127" xfId="3404" applyFont="1" applyBorder="1" applyAlignment="1">
      <alignment horizontal="center" vertical="center"/>
    </xf>
    <xf numFmtId="0" fontId="352" fillId="0" borderId="178" xfId="3404" applyFont="1" applyBorder="1" applyAlignment="1">
      <alignment horizontal="center" vertical="center"/>
    </xf>
    <xf numFmtId="0" fontId="352" fillId="0" borderId="176" xfId="3404" applyFont="1" applyBorder="1" applyAlignment="1">
      <alignment horizontal="center" vertical="center"/>
    </xf>
    <xf numFmtId="0" fontId="352" fillId="5" borderId="144" xfId="3404" applyFont="1" applyFill="1" applyBorder="1" applyAlignment="1">
      <alignment horizontal="center" vertical="center"/>
    </xf>
    <xf numFmtId="0" fontId="352" fillId="5" borderId="138" xfId="3404" applyFont="1" applyFill="1" applyBorder="1" applyAlignment="1">
      <alignment horizontal="center" vertical="center"/>
    </xf>
    <xf numFmtId="0" fontId="352" fillId="5" borderId="139" xfId="3404" applyFont="1" applyFill="1" applyBorder="1" applyAlignment="1">
      <alignment horizontal="center" vertical="center"/>
    </xf>
    <xf numFmtId="0" fontId="353" fillId="0" borderId="83" xfId="3404" applyFont="1" applyBorder="1" applyAlignment="1" applyProtection="1">
      <alignment horizontal="left" vertical="center" wrapText="1"/>
      <protection locked="0"/>
    </xf>
    <xf numFmtId="0" fontId="353" fillId="0" borderId="61" xfId="3404" applyFont="1" applyBorder="1" applyAlignment="1" applyProtection="1">
      <alignment horizontal="left" vertical="center" wrapText="1"/>
      <protection locked="0"/>
    </xf>
    <xf numFmtId="306" fontId="353" fillId="0" borderId="101" xfId="3404" applyNumberFormat="1" applyFont="1" applyBorder="1" applyAlignment="1">
      <alignment horizontal="center" vertical="center" wrapText="1"/>
    </xf>
    <xf numFmtId="306" fontId="353" fillId="0" borderId="104" xfId="3404" applyNumberFormat="1" applyFont="1" applyBorder="1" applyAlignment="1">
      <alignment horizontal="center" vertical="center" wrapText="1"/>
    </xf>
    <xf numFmtId="3" fontId="9" fillId="0" borderId="9" xfId="2" applyNumberFormat="1" applyFont="1" applyBorder="1" applyAlignment="1">
      <alignment horizontal="center" vertical="center" wrapText="1"/>
    </xf>
    <xf numFmtId="3" fontId="9" fillId="0" borderId="12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62" borderId="1" xfId="2" applyFont="1" applyFill="1" applyBorder="1" applyAlignment="1">
      <alignment horizontal="center" vertical="center"/>
    </xf>
    <xf numFmtId="0" fontId="9" fillId="62" borderId="2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8" fillId="5" borderId="3" xfId="2" applyFont="1" applyFill="1" applyBorder="1" applyAlignment="1">
      <alignment horizontal="center" vertical="center" wrapText="1"/>
    </xf>
    <xf numFmtId="0" fontId="8" fillId="5" borderId="9" xfId="2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center" vertical="center" wrapText="1"/>
    </xf>
    <xf numFmtId="0" fontId="5" fillId="81" borderId="41" xfId="1" applyFont="1" applyFill="1" applyBorder="1" applyAlignment="1">
      <alignment horizontal="center" vertical="center"/>
      <protection locked="0"/>
    </xf>
    <xf numFmtId="0" fontId="4" fillId="79" borderId="106" xfId="1" applyFont="1" applyFill="1" applyBorder="1" applyAlignment="1">
      <alignment horizontal="center" vertical="center"/>
      <protection locked="0"/>
    </xf>
    <xf numFmtId="0" fontId="4" fillId="79" borderId="106" xfId="1" applyFont="1" applyFill="1" applyBorder="1" applyAlignment="1">
      <alignment vertical="center" wrapText="1"/>
      <protection locked="0"/>
    </xf>
    <xf numFmtId="4" fontId="4" fillId="79" borderId="106" xfId="1" applyNumberFormat="1" applyFont="1" applyFill="1" applyBorder="1" applyAlignment="1">
      <alignment vertical="center"/>
      <protection locked="0"/>
    </xf>
    <xf numFmtId="3" fontId="4" fillId="79" borderId="106" xfId="1" applyNumberFormat="1" applyFont="1" applyFill="1" applyBorder="1" applyAlignment="1">
      <alignment vertical="center"/>
      <protection locked="0"/>
    </xf>
    <xf numFmtId="0" fontId="4" fillId="79" borderId="106" xfId="1" applyFont="1" applyFill="1" applyBorder="1" applyAlignment="1">
      <alignment vertical="center"/>
      <protection locked="0"/>
    </xf>
    <xf numFmtId="0" fontId="4" fillId="79" borderId="0" xfId="1" applyFont="1" applyFill="1" applyAlignment="1">
      <alignment vertical="center"/>
      <protection locked="0"/>
    </xf>
    <xf numFmtId="0" fontId="5" fillId="81" borderId="41" xfId="1" applyFont="1" applyFill="1" applyBorder="1" applyAlignment="1">
      <alignment vertical="center" wrapText="1"/>
      <protection locked="0"/>
    </xf>
    <xf numFmtId="4" fontId="5" fillId="81" borderId="41" xfId="1" applyNumberFormat="1" applyFont="1" applyFill="1" applyBorder="1" applyAlignment="1">
      <alignment vertical="center"/>
      <protection locked="0"/>
    </xf>
    <xf numFmtId="3" fontId="5" fillId="81" borderId="41" xfId="1" applyNumberFormat="1" applyFont="1" applyFill="1" applyBorder="1" applyAlignment="1">
      <alignment vertical="center"/>
      <protection locked="0"/>
    </xf>
    <xf numFmtId="0" fontId="5" fillId="81" borderId="41" xfId="1" applyFont="1" applyFill="1" applyBorder="1" applyAlignment="1">
      <alignment vertical="center"/>
      <protection locked="0"/>
    </xf>
    <xf numFmtId="0" fontId="5" fillId="81" borderId="0" xfId="1" applyFont="1" applyFill="1" applyAlignment="1">
      <alignment vertical="center"/>
      <protection locked="0"/>
    </xf>
    <xf numFmtId="0" fontId="5" fillId="0" borderId="176" xfId="1" applyFont="1" applyBorder="1" applyAlignment="1">
      <alignment horizontal="center" vertical="center"/>
      <protection locked="0"/>
    </xf>
    <xf numFmtId="0" fontId="5" fillId="0" borderId="127" xfId="1" applyFont="1" applyBorder="1" applyAlignment="1">
      <alignment horizontal="center" vertical="center"/>
      <protection locked="0"/>
    </xf>
    <xf numFmtId="0" fontId="5" fillId="0" borderId="153" xfId="1" applyFont="1" applyBorder="1" applyAlignment="1">
      <alignment horizontal="center" vertical="center"/>
      <protection locked="0"/>
    </xf>
    <xf numFmtId="0" fontId="372" fillId="0" borderId="0" xfId="1" applyFont="1" applyAlignment="1">
      <alignment vertical="center"/>
      <protection locked="0"/>
    </xf>
    <xf numFmtId="0" fontId="373" fillId="0" borderId="127" xfId="1" applyFont="1" applyBorder="1" applyAlignment="1">
      <alignment horizontal="center" vertical="center"/>
      <protection locked="0"/>
    </xf>
    <xf numFmtId="0" fontId="373" fillId="0" borderId="176" xfId="1" applyFont="1" applyBorder="1" applyAlignment="1">
      <alignment horizontal="center" vertical="center"/>
      <protection locked="0"/>
    </xf>
    <xf numFmtId="0" fontId="373" fillId="0" borderId="153" xfId="1" applyFont="1" applyBorder="1" applyAlignment="1">
      <alignment horizontal="center" vertical="center"/>
      <protection locked="0"/>
    </xf>
    <xf numFmtId="0" fontId="373" fillId="2" borderId="156" xfId="1" applyFont="1" applyFill="1" applyBorder="1" applyAlignment="1">
      <alignment horizontal="center" vertical="center" wrapText="1"/>
      <protection locked="0"/>
    </xf>
    <xf numFmtId="3" fontId="373" fillId="81" borderId="41" xfId="1" applyNumberFormat="1" applyFont="1" applyFill="1" applyBorder="1" applyAlignment="1">
      <alignment vertical="center"/>
      <protection locked="0"/>
    </xf>
    <xf numFmtId="3" fontId="372" fillId="79" borderId="106" xfId="1" applyNumberFormat="1" applyFont="1" applyFill="1" applyBorder="1" applyAlignment="1">
      <alignment vertical="center"/>
      <protection locked="0"/>
    </xf>
  </cellXfs>
  <cellStyles count="11854">
    <cellStyle name="_x0001_" xfId="4" xr:uid="{00000000-0005-0000-0000-000000000000}"/>
    <cellStyle name="_x0007_" xfId="4570" xr:uid="{00000000-0005-0000-0000-000001000000}"/>
    <cellStyle name="-" xfId="4571" xr:uid="{00000000-0005-0000-0000-000002000000}"/>
    <cellStyle name=" " xfId="5" xr:uid="{00000000-0005-0000-0000-000003000000}"/>
    <cellStyle name="          _x000d__x000a_shell=progman.exe_x000d__x000a_m" xfId="6" xr:uid="{00000000-0005-0000-0000-000004000000}"/>
    <cellStyle name="          _x000d__x000a_shell=progman.exe_x000d__x000a_m 2" xfId="4572" xr:uid="{00000000-0005-0000-0000-000005000000}"/>
    <cellStyle name=" _20030218144011020-E1C865BF" xfId="7" xr:uid="{00000000-0005-0000-0000-000006000000}"/>
    <cellStyle name=" _20030221140423820-A5C865BF" xfId="8" xr:uid="{00000000-0005-0000-0000-000007000000}"/>
    <cellStyle name=" _20030221140423820-A5C865BF_공사비집계표(품의용)" xfId="9" xr:uid="{00000000-0005-0000-0000-000008000000}"/>
    <cellStyle name=" _20030221140423820-A5C865BF_추가품셈1-박" xfId="10" xr:uid="{00000000-0005-0000-0000-000009000000}"/>
    <cellStyle name=" _329전기설비기초-비교" xfId="11" xr:uid="{00000000-0005-0000-0000-00000A000000}"/>
    <cellStyle name=" _7,8물량반영-전기설비기초0224" xfId="12" xr:uid="{00000000-0005-0000-0000-00000B000000}"/>
    <cellStyle name=" _간지" xfId="13" xr:uid="{00000000-0005-0000-0000-00000C000000}"/>
    <cellStyle name=" _간지_1" xfId="14" xr:uid="{00000000-0005-0000-0000-00000D000000}"/>
    <cellStyle name=" _간지_1_공사비집계표(품의용)" xfId="15" xr:uid="{00000000-0005-0000-0000-00000E000000}"/>
    <cellStyle name=" _간지_20030310114821780-E1C865BF" xfId="16" xr:uid="{00000000-0005-0000-0000-00000F000000}"/>
    <cellStyle name=" _간지_20030310114821780-E1C865BF_공사비집계표(품의용)" xfId="17" xr:uid="{00000000-0005-0000-0000-000010000000}"/>
    <cellStyle name=" _간지_20030310114821780-E1C865BF_추가품셈1-박" xfId="18" xr:uid="{00000000-0005-0000-0000-000011000000}"/>
    <cellStyle name=" _간지_20030310150903590-E1C865BF" xfId="19" xr:uid="{00000000-0005-0000-0000-000012000000}"/>
    <cellStyle name=" _간지_20030310150903590-E1C865BF_공사비집계표(품의용)" xfId="20" xr:uid="{00000000-0005-0000-0000-000013000000}"/>
    <cellStyle name=" _간지_20030310150903590-E1C865BF_추가품셈1-박" xfId="21" xr:uid="{00000000-0005-0000-0000-000014000000}"/>
    <cellStyle name=" _간지_공사비집계표(품의용)" xfId="22" xr:uid="{00000000-0005-0000-0000-000015000000}"/>
    <cellStyle name=" _간지_옥외탱크및기기기초(단가)" xfId="23" xr:uid="{00000000-0005-0000-0000-000016000000}"/>
    <cellStyle name=" _간지_옥외탱크및기기기초(단가)_공사비집계표(품의용)" xfId="24" xr:uid="{00000000-0005-0000-0000-000017000000}"/>
    <cellStyle name=" _간지_옥외탱크및기기기초(단가)_추가품셈1-박" xfId="25" xr:uid="{00000000-0005-0000-0000-000018000000}"/>
    <cellStyle name=" _간지_추가품셈1" xfId="26" xr:uid="{00000000-0005-0000-0000-000019000000}"/>
    <cellStyle name=" _간지_추가품셈1_325전기설비기초" xfId="27" xr:uid="{00000000-0005-0000-0000-00001A000000}"/>
    <cellStyle name=" _간지_추가품셈1_325전기설비기초_공사비집계표(품의용)" xfId="28" xr:uid="{00000000-0005-0000-0000-00001B000000}"/>
    <cellStyle name=" _간지_추가품셈1_329전기설비기초-비교" xfId="29" xr:uid="{00000000-0005-0000-0000-00001C000000}"/>
    <cellStyle name=" _간지_추가품셈1_공사비집계표(품의용)" xfId="30" xr:uid="{00000000-0005-0000-0000-00001D000000}"/>
    <cellStyle name=" _간지_추가품셈1_옥외탱크기초(단가)" xfId="31" xr:uid="{00000000-0005-0000-0000-00001E000000}"/>
    <cellStyle name=" _간지_추가품셈1_옥외탱크기초(단가)_공사비집계표(품의용)" xfId="32" xr:uid="{00000000-0005-0000-0000-00001F000000}"/>
    <cellStyle name=" _간지_추가품셈1_옥외탱크기초-비교" xfId="33" xr:uid="{00000000-0005-0000-0000-000020000000}"/>
    <cellStyle name=" _간지_추가품셈1-박" xfId="34" xr:uid="{00000000-0005-0000-0000-000021000000}"/>
    <cellStyle name=" _간지_콘크리트품및 품질관리비" xfId="35" xr:uid="{00000000-0005-0000-0000-000022000000}"/>
    <cellStyle name=" _간지_콘크리트품및 품질관리비_329전기설비기초-비교" xfId="36" xr:uid="{00000000-0005-0000-0000-000023000000}"/>
    <cellStyle name=" _간지_콘크리트품및 품질관리비_공사비집계표(품의용)" xfId="37" xr:uid="{00000000-0005-0000-0000-000024000000}"/>
    <cellStyle name=" _간지_콘크리트품및 품질관리비_냉각수배수로-비교" xfId="38" xr:uid="{00000000-0005-0000-0000-000025000000}"/>
    <cellStyle name=" _간지_콘크리트품및 품질관리비_냉각수취수펌프구조물-비교" xfId="39" xr:uid="{00000000-0005-0000-0000-000026000000}"/>
    <cellStyle name=" _간지_콘크리트품및 품질관리비_조경(final)-비교" xfId="40" xr:uid="{00000000-0005-0000-0000-000027000000}"/>
    <cellStyle name=" _간지_품셈" xfId="41" xr:uid="{00000000-0005-0000-0000-000028000000}"/>
    <cellStyle name=" _간지_품셈_329전기설비기초-비교" xfId="42" xr:uid="{00000000-0005-0000-0000-000029000000}"/>
    <cellStyle name=" _간지_품셈_공사비집계표(품의용)" xfId="43" xr:uid="{00000000-0005-0000-0000-00002A000000}"/>
    <cellStyle name=" _간지_품셈_냉각수배수로-비교" xfId="44" xr:uid="{00000000-0005-0000-0000-00002B000000}"/>
    <cellStyle name=" _간지_품셈_냉각수취수펌프구조물-비교" xfId="45" xr:uid="{00000000-0005-0000-0000-00002C000000}"/>
    <cellStyle name=" _간지_품셈_조경(final)-비교" xfId="46" xr:uid="{00000000-0005-0000-0000-00002D000000}"/>
    <cellStyle name=" _구내도로 및 배수(단가)" xfId="47" xr:uid="{00000000-0005-0000-0000-00002E000000}"/>
    <cellStyle name=" _구내도로 및 배수-비교" xfId="48" xr:uid="{00000000-0005-0000-0000-00002F000000}"/>
    <cellStyle name=" _냉각수배수로-비교" xfId="49" xr:uid="{00000000-0005-0000-0000-000030000000}"/>
    <cellStyle name=" _냉각수취수펌프구조물-비교" xfId="50" xr:uid="{00000000-0005-0000-0000-000031000000}"/>
    <cellStyle name=" _대표공종내역" xfId="51" xr:uid="{00000000-0005-0000-0000-000032000000}"/>
    <cellStyle name=" _대표공종내역_공사비집계표(품의용)" xfId="52" xr:uid="{00000000-0005-0000-0000-000033000000}"/>
    <cellStyle name=" _대표공종내역_추가품셈1-박" xfId="53" xr:uid="{00000000-0005-0000-0000-000034000000}"/>
    <cellStyle name=" _본관기초굴착(단가)" xfId="54" xr:uid="{00000000-0005-0000-0000-000035000000}"/>
    <cellStyle name=" _본관기초굴착(단가)-비교" xfId="55" xr:uid="{00000000-0005-0000-0000-000036000000}"/>
    <cellStyle name=" _사급자재단가산출" xfId="56" xr:uid="{00000000-0005-0000-0000-000037000000}"/>
    <cellStyle name=" _사급자재단가산출_325전기설비기초" xfId="57" xr:uid="{00000000-0005-0000-0000-000038000000}"/>
    <cellStyle name=" _사급자재단가산출_325전기설비기초_공사비집계표(품의용)" xfId="58" xr:uid="{00000000-0005-0000-0000-000039000000}"/>
    <cellStyle name=" _사급자재단가산출_329전기설비기초-비교" xfId="59" xr:uid="{00000000-0005-0000-0000-00003A000000}"/>
    <cellStyle name=" _사급자재단가산출_공사비집계표(품의용)" xfId="60" xr:uid="{00000000-0005-0000-0000-00003B000000}"/>
    <cellStyle name=" _사급자재단가산출_대표공종 분류내역" xfId="61" xr:uid="{00000000-0005-0000-0000-00003C000000}"/>
    <cellStyle name=" _사급자재단가산출_대표공종 분류내역_공사비집계표(품의용)" xfId="62" xr:uid="{00000000-0005-0000-0000-00003D000000}"/>
    <cellStyle name=" _사급자재단가산출_대표공종 분류내역_냉각수배수로-비교" xfId="63" xr:uid="{00000000-0005-0000-0000-00003E000000}"/>
    <cellStyle name=" _사급자재단가산출_대표공종 분류내역_냉각수취수펌프구조물-비교" xfId="64" xr:uid="{00000000-0005-0000-0000-00003F000000}"/>
    <cellStyle name=" _사급자재단가산출_대표공종분류" xfId="65" xr:uid="{00000000-0005-0000-0000-000040000000}"/>
    <cellStyle name=" _사급자재단가산출_대표공종분류_공사비집계표(품의용)" xfId="66" xr:uid="{00000000-0005-0000-0000-000041000000}"/>
    <cellStyle name=" _사급자재단가산출_본관기초굴착(단가)" xfId="67" xr:uid="{00000000-0005-0000-0000-000042000000}"/>
    <cellStyle name=" _사급자재단가산출_사급자재총괄표" xfId="68" xr:uid="{00000000-0005-0000-0000-000043000000}"/>
    <cellStyle name=" _사급자재단가산출_사급자재총괄표_공사비집계표(품의용)" xfId="69" xr:uid="{00000000-0005-0000-0000-000044000000}"/>
    <cellStyle name=" _사급자재단가산출_설계개요" xfId="70" xr:uid="{00000000-0005-0000-0000-000045000000}"/>
    <cellStyle name=" _사급자재단가산출_설계개요_공사비집계표(품의용)" xfId="71" xr:uid="{00000000-0005-0000-0000-000046000000}"/>
    <cellStyle name=" _사급자재단가산출_설계개요_냉각수배수로-비교" xfId="72" xr:uid="{00000000-0005-0000-0000-000047000000}"/>
    <cellStyle name=" _사급자재단가산출_설계개요_냉각수취수펌프구조물-비교" xfId="73" xr:uid="{00000000-0005-0000-0000-000048000000}"/>
    <cellStyle name=" _사급자재단가산출_설계명세서" xfId="74" xr:uid="{00000000-0005-0000-0000-000049000000}"/>
    <cellStyle name=" _사급자재단가산출_설계명세서_325전기설비기초" xfId="75" xr:uid="{00000000-0005-0000-0000-00004A000000}"/>
    <cellStyle name=" _사급자재단가산출_설계명세서_325전기설비기초_공사비집계표(품의용)" xfId="76" xr:uid="{00000000-0005-0000-0000-00004B000000}"/>
    <cellStyle name=" _사급자재단가산출_설계명세서_공사비집계표(품의용)" xfId="77" xr:uid="{00000000-0005-0000-0000-00004C000000}"/>
    <cellStyle name=" _사급자재단가산출_설계명세서_냉각수배수로-비교" xfId="78" xr:uid="{00000000-0005-0000-0000-00004D000000}"/>
    <cellStyle name=" _사급자재단가산출_설계명세서_냉각수취수펌프구조물-비교" xfId="79" xr:uid="{00000000-0005-0000-0000-00004E000000}"/>
    <cellStyle name=" _사급자재단가산출_설계명세서_설계개요" xfId="80" xr:uid="{00000000-0005-0000-0000-00004F000000}"/>
    <cellStyle name=" _사급자재단가산출_설계명세서_설계개요_공사비집계표(품의용)" xfId="81" xr:uid="{00000000-0005-0000-0000-000050000000}"/>
    <cellStyle name=" _사급자재단가산출_옥외탱크기초(단가)" xfId="82" xr:uid="{00000000-0005-0000-0000-000051000000}"/>
    <cellStyle name=" _사급자재단가산출_옥외탱크기초(단가)_공사비집계표(품의용)" xfId="83" xr:uid="{00000000-0005-0000-0000-000052000000}"/>
    <cellStyle name=" _사급자재단가산출_옥외탱크기초-비교" xfId="84" xr:uid="{00000000-0005-0000-0000-000053000000}"/>
    <cellStyle name=" _사급자재단가산출_옥외탱크및기기기초(단가)" xfId="85" xr:uid="{00000000-0005-0000-0000-000054000000}"/>
    <cellStyle name=" _사급자재단가산출_옥외탱크및기기기초(단가)_329전기설비기초-비교" xfId="86" xr:uid="{00000000-0005-0000-0000-000055000000}"/>
    <cellStyle name=" _사급자재단가산출_옥외탱크및기기기초(단가)_공사비집계표(품의용)" xfId="87" xr:uid="{00000000-0005-0000-0000-000056000000}"/>
    <cellStyle name=" _사급자재단가산출_옥외탱크및기기기초(단가)_석탄취급설비기초-비교" xfId="88" xr:uid="{00000000-0005-0000-0000-000057000000}"/>
    <cellStyle name=" _사급자재단가산출_조경(final)-비교" xfId="89" xr:uid="{00000000-0005-0000-0000-000058000000}"/>
    <cellStyle name=" _사급자재단가산출_추가품셈1" xfId="90" xr:uid="{00000000-0005-0000-0000-000059000000}"/>
    <cellStyle name=" _사급자재단가산출_추가품셈1_공사비집계표(품의용)" xfId="91" xr:uid="{00000000-0005-0000-0000-00005A000000}"/>
    <cellStyle name=" _사급자재단가산출_추가품셈1-박" xfId="92" xr:uid="{00000000-0005-0000-0000-00005B000000}"/>
    <cellStyle name=" _사급재료비및운반비" xfId="93" xr:uid="{00000000-0005-0000-0000-00005C000000}"/>
    <cellStyle name=" _사급재료비및운반비_AC-05옥내기기기초" xfId="94" xr:uid="{00000000-0005-0000-0000-00005D000000}"/>
    <cellStyle name=" 1" xfId="95" xr:uid="{00000000-0005-0000-0000-00005E000000}"/>
    <cellStyle name=" 10" xfId="96" xr:uid="{00000000-0005-0000-0000-00005F000000}"/>
    <cellStyle name=" 11" xfId="97" xr:uid="{00000000-0005-0000-0000-000060000000}"/>
    <cellStyle name=" 12" xfId="98" xr:uid="{00000000-0005-0000-0000-000061000000}"/>
    <cellStyle name=" 13" xfId="99" xr:uid="{00000000-0005-0000-0000-000062000000}"/>
    <cellStyle name=" 14" xfId="100" xr:uid="{00000000-0005-0000-0000-000063000000}"/>
    <cellStyle name=" 15" xfId="101" xr:uid="{00000000-0005-0000-0000-000064000000}"/>
    <cellStyle name=" 16" xfId="102" xr:uid="{00000000-0005-0000-0000-000065000000}"/>
    <cellStyle name=" 17" xfId="103" xr:uid="{00000000-0005-0000-0000-000066000000}"/>
    <cellStyle name=" 18" xfId="104" xr:uid="{00000000-0005-0000-0000-000067000000}"/>
    <cellStyle name=" 19" xfId="105" xr:uid="{00000000-0005-0000-0000-000068000000}"/>
    <cellStyle name=" 2" xfId="106" xr:uid="{00000000-0005-0000-0000-000069000000}"/>
    <cellStyle name="_x0001_ 2" xfId="4573" xr:uid="{00000000-0005-0000-0000-00006A000000}"/>
    <cellStyle name=" 20" xfId="107" xr:uid="{00000000-0005-0000-0000-00006B000000}"/>
    <cellStyle name=" 21" xfId="108" xr:uid="{00000000-0005-0000-0000-00006C000000}"/>
    <cellStyle name=" 22" xfId="109" xr:uid="{00000000-0005-0000-0000-00006D000000}"/>
    <cellStyle name=" 23" xfId="110" xr:uid="{00000000-0005-0000-0000-00006E000000}"/>
    <cellStyle name=" 24" xfId="111" xr:uid="{00000000-0005-0000-0000-00006F000000}"/>
    <cellStyle name=" 25" xfId="112" xr:uid="{00000000-0005-0000-0000-000070000000}"/>
    <cellStyle name=" 26" xfId="113" xr:uid="{00000000-0005-0000-0000-000071000000}"/>
    <cellStyle name=" 27" xfId="114" xr:uid="{00000000-0005-0000-0000-000072000000}"/>
    <cellStyle name=" 28" xfId="115" xr:uid="{00000000-0005-0000-0000-000073000000}"/>
    <cellStyle name=" 29" xfId="116" xr:uid="{00000000-0005-0000-0000-000074000000}"/>
    <cellStyle name=" 3" xfId="117" xr:uid="{00000000-0005-0000-0000-000075000000}"/>
    <cellStyle name=" 30" xfId="118" xr:uid="{00000000-0005-0000-0000-000076000000}"/>
    <cellStyle name=" 31" xfId="119" xr:uid="{00000000-0005-0000-0000-000077000000}"/>
    <cellStyle name=" 32" xfId="120" xr:uid="{00000000-0005-0000-0000-000078000000}"/>
    <cellStyle name=" 33" xfId="121" xr:uid="{00000000-0005-0000-0000-000079000000}"/>
    <cellStyle name=" 34" xfId="122" xr:uid="{00000000-0005-0000-0000-00007A000000}"/>
    <cellStyle name=" 35" xfId="123" xr:uid="{00000000-0005-0000-0000-00007B000000}"/>
    <cellStyle name=" 36" xfId="124" xr:uid="{00000000-0005-0000-0000-00007C000000}"/>
    <cellStyle name=" 37" xfId="125" xr:uid="{00000000-0005-0000-0000-00007D000000}"/>
    <cellStyle name=" 38" xfId="126" xr:uid="{00000000-0005-0000-0000-00007E000000}"/>
    <cellStyle name=" 39" xfId="127" xr:uid="{00000000-0005-0000-0000-00007F000000}"/>
    <cellStyle name=" 4" xfId="128" xr:uid="{00000000-0005-0000-0000-000080000000}"/>
    <cellStyle name=" 40" xfId="129" xr:uid="{00000000-0005-0000-0000-000081000000}"/>
    <cellStyle name=" 41" xfId="130" xr:uid="{00000000-0005-0000-0000-000082000000}"/>
    <cellStyle name=" 42" xfId="131" xr:uid="{00000000-0005-0000-0000-000083000000}"/>
    <cellStyle name=" 43" xfId="132" xr:uid="{00000000-0005-0000-0000-000084000000}"/>
    <cellStyle name=" 44" xfId="133" xr:uid="{00000000-0005-0000-0000-000085000000}"/>
    <cellStyle name=" 45" xfId="134" xr:uid="{00000000-0005-0000-0000-000086000000}"/>
    <cellStyle name=" 46" xfId="135" xr:uid="{00000000-0005-0000-0000-000087000000}"/>
    <cellStyle name=" 47" xfId="136" xr:uid="{00000000-0005-0000-0000-000088000000}"/>
    <cellStyle name=" 48" xfId="137" xr:uid="{00000000-0005-0000-0000-000089000000}"/>
    <cellStyle name=" 5" xfId="138" xr:uid="{00000000-0005-0000-0000-00008A000000}"/>
    <cellStyle name=" 6" xfId="139" xr:uid="{00000000-0005-0000-0000-00008B000000}"/>
    <cellStyle name=" 7" xfId="140" xr:uid="{00000000-0005-0000-0000-00008C000000}"/>
    <cellStyle name=" 8" xfId="141" xr:uid="{00000000-0005-0000-0000-00008D000000}"/>
    <cellStyle name=" 9" xfId="142" xr:uid="{00000000-0005-0000-0000-00008E000000}"/>
    <cellStyle name="_x000d__x000a_JournalTemplate=C:\COMFO\CTALK\JOURSTD.TPL_x000d__x000a_LbStateAddress=3 3 0 251 1 89 2 311_x000d__x000a_LbStateJou" xfId="4574" xr:uid="{00000000-0005-0000-0000-00008F000000}"/>
    <cellStyle name="_x000d__x000a_shell=progman.exe_x000d__x000a_m" xfId="4575" xr:uid="{00000000-0005-0000-0000-000090000000}"/>
    <cellStyle name="#,##0" xfId="143" xr:uid="{00000000-0005-0000-0000-000091000000}"/>
    <cellStyle name="#.##0" xfId="144" xr:uid="{00000000-0005-0000-0000-000092000000}"/>
    <cellStyle name="%" xfId="4576" xr:uid="{00000000-0005-0000-0000-000093000000}"/>
    <cellStyle name="%(+,-,0)" xfId="4577" xr:uid="{00000000-0005-0000-0000-000094000000}"/>
    <cellStyle name="(##.00)" xfId="4578" xr:uid="{00000000-0005-0000-0000-000095000000}"/>
    <cellStyle name=",." xfId="145" xr:uid="{00000000-0005-0000-0000-000096000000}"/>
    <cellStyle name=",. 10" xfId="4579" xr:uid="{00000000-0005-0000-0000-000097000000}"/>
    <cellStyle name=",. 11" xfId="4580" xr:uid="{00000000-0005-0000-0000-000098000000}"/>
    <cellStyle name=",. 12" xfId="4581" xr:uid="{00000000-0005-0000-0000-000099000000}"/>
    <cellStyle name=",. 13" xfId="4582" xr:uid="{00000000-0005-0000-0000-00009A000000}"/>
    <cellStyle name=",. 14" xfId="4583" xr:uid="{00000000-0005-0000-0000-00009B000000}"/>
    <cellStyle name=",. 15" xfId="4584" xr:uid="{00000000-0005-0000-0000-00009C000000}"/>
    <cellStyle name=",. 16" xfId="4585" xr:uid="{00000000-0005-0000-0000-00009D000000}"/>
    <cellStyle name=",. 17" xfId="4586" xr:uid="{00000000-0005-0000-0000-00009E000000}"/>
    <cellStyle name=",. 2" xfId="4587" xr:uid="{00000000-0005-0000-0000-00009F000000}"/>
    <cellStyle name=",. 3" xfId="4588" xr:uid="{00000000-0005-0000-0000-0000A0000000}"/>
    <cellStyle name=",. 4" xfId="4589" xr:uid="{00000000-0005-0000-0000-0000A1000000}"/>
    <cellStyle name=",. 5" xfId="4590" xr:uid="{00000000-0005-0000-0000-0000A2000000}"/>
    <cellStyle name=",. 6" xfId="4591" xr:uid="{00000000-0005-0000-0000-0000A3000000}"/>
    <cellStyle name=",. 7" xfId="4592" xr:uid="{00000000-0005-0000-0000-0000A4000000}"/>
    <cellStyle name=",. 8" xfId="4593" xr:uid="{00000000-0005-0000-0000-0000A5000000}"/>
    <cellStyle name=",. 9" xfId="4594" xr:uid="{00000000-0005-0000-0000-0000A6000000}"/>
    <cellStyle name="､@ｯ・BQSUM" xfId="146" xr:uid="{00000000-0005-0000-0000-0000A7000000}"/>
    <cellStyle name="､@ｯ・BQSUM(D)" xfId="147" xr:uid="{00000000-0005-0000-0000-0000A8000000}"/>
    <cellStyle name="､@ｯ・BQSUM_6.00 BQ Apart mech" xfId="148" xr:uid="{00000000-0005-0000-0000-0000A9000000}"/>
    <cellStyle name="､d､ﾀｦ・BQSUM" xfId="149" xr:uid="{00000000-0005-0000-0000-0000AA000000}"/>
    <cellStyle name="､d､ﾀｦ・BQSUM(D)" xfId="150" xr:uid="{00000000-0005-0000-0000-0000AB000000}"/>
    <cellStyle name="､d､ﾀｦ・BQSUM_BQ ROHM-Genset (rev.1)" xfId="151" xr:uid="{00000000-0005-0000-0000-0000AC000000}"/>
    <cellStyle name="." xfId="152" xr:uid="{00000000-0005-0000-0000-0000AD000000}"/>
    <cellStyle name=".d©y" xfId="4595" xr:uid="{00000000-0005-0000-0000-0000AE000000}"/>
    <cellStyle name="?" xfId="153" xr:uid="{00000000-0005-0000-0000-0000AF000000}"/>
    <cellStyle name="??" xfId="154" xr:uid="{00000000-0005-0000-0000-0000B0000000}"/>
    <cellStyle name="?? [ - ??1" xfId="155" xr:uid="{00000000-0005-0000-0000-0000B1000000}"/>
    <cellStyle name="?? [ - ??2" xfId="156" xr:uid="{00000000-0005-0000-0000-0000B2000000}"/>
    <cellStyle name="?? [ - ??3" xfId="157" xr:uid="{00000000-0005-0000-0000-0000B3000000}"/>
    <cellStyle name="?? [ - ??4" xfId="158" xr:uid="{00000000-0005-0000-0000-0000B4000000}"/>
    <cellStyle name="?? [ - ??5" xfId="159" xr:uid="{00000000-0005-0000-0000-0000B5000000}"/>
    <cellStyle name="?? [ - ??6" xfId="160" xr:uid="{00000000-0005-0000-0000-0000B6000000}"/>
    <cellStyle name="?? [ - ??7" xfId="161" xr:uid="{00000000-0005-0000-0000-0000B7000000}"/>
    <cellStyle name="?? [ - ??8" xfId="162" xr:uid="{00000000-0005-0000-0000-0000B8000000}"/>
    <cellStyle name="?? [0.00]_      " xfId="163" xr:uid="{00000000-0005-0000-0000-0000B9000000}"/>
    <cellStyle name="?? [0]" xfId="164" xr:uid="{00000000-0005-0000-0000-0000BA000000}"/>
    <cellStyle name="?? [0] 2" xfId="4596" xr:uid="{00000000-0005-0000-0000-0000BB000000}"/>
    <cellStyle name="?? 2" xfId="4597" xr:uid="{00000000-0005-0000-0000-0000BC000000}"/>
    <cellStyle name="?? 3" xfId="4598" xr:uid="{00000000-0005-0000-0000-0000BD000000}"/>
    <cellStyle name="?? 6" xfId="4599" xr:uid="{00000000-0005-0000-0000-0000BE000000}"/>
    <cellStyle name="?? 7" xfId="4600" xr:uid="{00000000-0005-0000-0000-0000BF000000}"/>
    <cellStyle name="?? 8" xfId="4601" xr:uid="{00000000-0005-0000-0000-0000C0000000}"/>
    <cellStyle name="??&amp;" xfId="4602" xr:uid="{00000000-0005-0000-0000-0000C1000000}"/>
    <cellStyle name="??&amp;5_x0007_?._x0007_9_x0008_??_x0007__x0001__x0001_" xfId="4603" xr:uid="{00000000-0005-0000-0000-0000C2000000}"/>
    <cellStyle name="??&amp;6_x0007_?/_x0007_9_x0008_??_x0007__x0001__x0001_" xfId="4604" xr:uid="{00000000-0005-0000-0000-0000C3000000}"/>
    <cellStyle name="??&amp;O" xfId="165" xr:uid="{00000000-0005-0000-0000-0000C4000000}"/>
    <cellStyle name="??&amp;O?" xfId="4605" xr:uid="{00000000-0005-0000-0000-0000C5000000}"/>
    <cellStyle name="??&amp;O?&amp;" xfId="4606" xr:uid="{00000000-0005-0000-0000-0000C6000000}"/>
    <cellStyle name="??&amp;O?&amp;H" xfId="166" xr:uid="{00000000-0005-0000-0000-0000C7000000}"/>
    <cellStyle name="??&amp;O?&amp;H?" xfId="4607" xr:uid="{00000000-0005-0000-0000-0000C8000000}"/>
    <cellStyle name="??&amp;O?&amp;H?_x0008_" xfId="4608" xr:uid="{00000000-0005-0000-0000-0000C9000000}"/>
    <cellStyle name="??&amp;O?&amp;H?_x0008_?" xfId="167" xr:uid="{00000000-0005-0000-0000-0000CA000000}"/>
    <cellStyle name="??&amp;O?&amp;H?_x0008__x000f__x0007_?_x0007__x0001__x0001_" xfId="4609" xr:uid="{00000000-0005-0000-0000-0000CB000000}"/>
    <cellStyle name="??&amp;O?&amp;H?_x0008_??_x0007__x0001_" xfId="168" xr:uid="{00000000-0005-0000-0000-0000CC000000}"/>
    <cellStyle name="??&amp;O?&amp;H?_x0008_??_x0007__x0001__x0001_" xfId="169" xr:uid="{00000000-0005-0000-0000-0000CD000000}"/>
    <cellStyle name="??&amp;O?&amp;H?_x0008_??_x0007__x0001__BQ Submission-Plan A1" xfId="170" xr:uid="{00000000-0005-0000-0000-0000CE000000}"/>
    <cellStyle name="??&amp;O?&amp;H?_x0008_??_x0007__x0001__x0001__INOAC Proposal Summary (Budget) 2008" xfId="171" xr:uid="{00000000-0005-0000-0000-0000CF000000}"/>
    <cellStyle name="??&amp;O?&amp;H?_x0008_??_x0007__x0001__NET BoQ TOYOTA SHOWROOM rev4" xfId="172" xr:uid="{00000000-0005-0000-0000-0000D0000000}"/>
    <cellStyle name="??&amp;O?&amp;H?_x0008_??_x0007__x0001__x0001__Nichirin ME Net (260608)" xfId="4610" xr:uid="{00000000-0005-0000-0000-0000D1000000}"/>
    <cellStyle name="??&amp;O?&amp;H?_x0008_?_JTEC Hanoi- Submision BoQ October 26th, 2007 for Contract" xfId="173" xr:uid="{00000000-0005-0000-0000-0000D2000000}"/>
    <cellStyle name="??&amp;O?&amp;H?_x0008__x000f__x0007_?_x0007__x0001__x0001__이식" xfId="4611" xr:uid="{00000000-0005-0000-0000-0000D3000000}"/>
    <cellStyle name="??&amp;O_03 Cost summary &amp; breakdown" xfId="174" xr:uid="{00000000-0005-0000-0000-0000D4000000}"/>
    <cellStyle name="???" xfId="175" xr:uid="{00000000-0005-0000-0000-0000D5000000}"/>
    <cellStyle name="???­ [0]_±??¸" xfId="4612" xr:uid="{00000000-0005-0000-0000-0000D6000000}"/>
    <cellStyle name="?_x001d_??%" xfId="4613" xr:uid="{00000000-0005-0000-0000-0000D7000000}"/>
    <cellStyle name="?_x001d_??%U©÷u&amp;H©÷9_x0008_? s_x000a__x0007__x0001__x0001_" xfId="176" xr:uid="{00000000-0005-0000-0000-0000D8000000}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4614" xr:uid="{00000000-0005-0000-0000-0000D9000000}"/>
    <cellStyle name="?_x001d_??%U©÷u&amp;H©÷9_x0008_? s_x000a__B.External " xfId="177" xr:uid="{00000000-0005-0000-0000-0000DA000000}"/>
    <cellStyle name="?_x001d_??%U²u&amp;H²9_x0008_? s_x000a__x0007__x0001__x0001_" xfId="178" xr:uid="{00000000-0005-0000-0000-0000DB000000}"/>
    <cellStyle name="???? ??" xfId="4615" xr:uid="{00000000-0005-0000-0000-0000DC000000}"/>
    <cellStyle name="???? [0.00]_      " xfId="179" xr:uid="{00000000-0005-0000-0000-0000DD000000}"/>
    <cellStyle name="?????" xfId="180" xr:uid="{00000000-0005-0000-0000-0000DE000000}"/>
    <cellStyle name="??????" xfId="181" xr:uid="{00000000-0005-0000-0000-0000DF000000}"/>
    <cellStyle name="???????" xfId="182" xr:uid="{00000000-0005-0000-0000-0000E0000000}"/>
    <cellStyle name="????????" xfId="183" xr:uid="{00000000-0005-0000-0000-0000E1000000}"/>
    <cellStyle name="????????????" xfId="184" xr:uid="{00000000-0005-0000-0000-0000E2000000}"/>
    <cellStyle name="????????????DEC.4,97)-1_" xfId="185" xr:uid="{00000000-0005-0000-0000-0000E3000000}"/>
    <cellStyle name="????????????DEC.4,97)-1a" xfId="186" xr:uid="{00000000-0005-0000-0000-0000E4000000}"/>
    <cellStyle name="???????_Ojitex????" xfId="187" xr:uid="{00000000-0005-0000-0000-0000E5000000}"/>
    <cellStyle name="???????fcv1(DE" xfId="188" xr:uid="{00000000-0005-0000-0000-0000E6000000}"/>
    <cellStyle name="????_      " xfId="189" xr:uid="{00000000-0005-0000-0000-0000E7000000}"/>
    <cellStyle name="???[0]_?? DI" xfId="190" xr:uid="{00000000-0005-0000-0000-0000E8000000}"/>
    <cellStyle name="???_?? DI" xfId="191" xr:uid="{00000000-0005-0000-0000-0000E9000000}"/>
    <cellStyle name="???­_±??¸" xfId="4616" xr:uid="{00000000-0005-0000-0000-0000EA000000}"/>
    <cellStyle name="???Ø_??°???(2¿?) " xfId="4617" xr:uid="{00000000-0005-0000-0000-0000EB000000}"/>
    <cellStyle name="???R쀀Àok1" xfId="192" xr:uid="{00000000-0005-0000-0000-0000EC000000}"/>
    <cellStyle name="??[0]" xfId="4618" xr:uid="{00000000-0005-0000-0000-0000ED000000}"/>
    <cellStyle name="??_      " xfId="193" xr:uid="{00000000-0005-0000-0000-0000EE000000}"/>
    <cellStyle name="??·?`??" xfId="194" xr:uid="{00000000-0005-0000-0000-0000EF000000}"/>
    <cellStyle name="????`?" xfId="195" xr:uid="{00000000-0005-0000-0000-0000F0000000}"/>
    <cellStyle name="??e?`?f" xfId="196" xr:uid="{00000000-0005-0000-0000-0000F1000000}"/>
    <cellStyle name="??A? [0]_laroux_1_¸???™? " xfId="197" xr:uid="{00000000-0005-0000-0000-0000F2000000}"/>
    <cellStyle name="??A?_laroux_1_¸???™? " xfId="198" xr:uid="{00000000-0005-0000-0000-0000F3000000}"/>
    <cellStyle name="??e¨?¨?A?÷_??aA??" xfId="4619" xr:uid="{00000000-0005-0000-0000-0000F4000000}"/>
    <cellStyle name="?@?ｷBQSUM" xfId="199" xr:uid="{00000000-0005-0000-0000-0000F5000000}"/>
    <cellStyle name="?@?ｷBQSUM(D)" xfId="200" xr:uid="{00000000-0005-0000-0000-0000F6000000}"/>
    <cellStyle name="?@?ｷBQSUM_?? study" xfId="201" xr:uid="{00000000-0005-0000-0000-0000F7000000}"/>
    <cellStyle name="?_B.External " xfId="202" xr:uid="{00000000-0005-0000-0000-0000F8000000}"/>
    <cellStyle name="?_Civil work " xfId="203" xr:uid="{00000000-0005-0000-0000-0000F9000000}"/>
    <cellStyle name="?_Copy of VGI -Aux-utility building NET BOQ rev2 4Aug" xfId="204" xr:uid="{00000000-0005-0000-0000-0000FA000000}"/>
    <cellStyle name="?_Corona_QTY_Vina6080923_B.External " xfId="205" xr:uid="{00000000-0005-0000-0000-0000FB000000}"/>
    <cellStyle name="?_Corona_QTY_Vina6080923_Civil work " xfId="206" xr:uid="{00000000-0005-0000-0000-0000FC000000}"/>
    <cellStyle name="?_Dragon 080723 Finishing Qty_B.External " xfId="207" xr:uid="{00000000-0005-0000-0000-0000FD000000}"/>
    <cellStyle name="?_Dragon 080723 Finishing Qty_Civil work " xfId="208" xr:uid="{00000000-0005-0000-0000-0000FE000000}"/>
    <cellStyle name="?_JTEC Factory comparision footing " xfId="209" xr:uid="{00000000-0005-0000-0000-0000FF000000}"/>
    <cellStyle name="?_JTEC Hanoi- Submision BoQ October 26th, 2007 for Contract" xfId="210" xr:uid="{00000000-0005-0000-0000-000000010000}"/>
    <cellStyle name="?_Nakashima 080325 rev External_B.External " xfId="211" xr:uid="{00000000-0005-0000-0000-000001010000}"/>
    <cellStyle name="?_Nakashima 080325 rev External_Civil work " xfId="212" xr:uid="{00000000-0005-0000-0000-000002010000}"/>
    <cellStyle name="?_Nakashima 080325 rev External_Corona_QTY_Vina6080923_B.External " xfId="213" xr:uid="{00000000-0005-0000-0000-000003010000}"/>
    <cellStyle name="?_Nakashima 080325 rev External_Corona_QTY_Vina6080923_Civil work " xfId="214" xr:uid="{00000000-0005-0000-0000-000004010000}"/>
    <cellStyle name="?_Nakashima 080325 rev External_Dragon 080723 Finishing Qty_B.External " xfId="215" xr:uid="{00000000-0005-0000-0000-000005010000}"/>
    <cellStyle name="?_Nakashima 080325 rev External_Dragon 080723 Finishing Qty_Civil work " xfId="216" xr:uid="{00000000-0005-0000-0000-000006010000}"/>
    <cellStyle name="?_NakashimaNET  080301_B.External " xfId="217" xr:uid="{00000000-0005-0000-0000-000007010000}"/>
    <cellStyle name="?_NakashimaNET  080301_Civil work " xfId="218" xr:uid="{00000000-0005-0000-0000-000008010000}"/>
    <cellStyle name="?_NakashimaNET  080301_Corona_QTY_Vina6080923_B.External " xfId="219" xr:uid="{00000000-0005-0000-0000-000009010000}"/>
    <cellStyle name="?_NakashimaNET  080301_Corona_QTY_Vina6080923_Civil work " xfId="220" xr:uid="{00000000-0005-0000-0000-00000A010000}"/>
    <cellStyle name="?_NakashimaNET  080301_Dragon 080723 Finishing Qty_B.External " xfId="221" xr:uid="{00000000-0005-0000-0000-00000B010000}"/>
    <cellStyle name="?_NakashimaNET  080301_Dragon 080723 Finishing Qty_Civil work " xfId="222" xr:uid="{00000000-0005-0000-0000-00000C010000}"/>
    <cellStyle name="?_Nichirin ME Net (260608)" xfId="4620" xr:uid="{00000000-0005-0000-0000-00000D010000}"/>
    <cellStyle name="?_VGI -Aux-utility building NET BOQ" xfId="223" xr:uid="{00000000-0005-0000-0000-00000E010000}"/>
    <cellStyle name="?_VGI -Aux-utility building NET BOQ rev2 4Aug Part 0" xfId="224" xr:uid="{00000000-0005-0000-0000-00000F010000}"/>
    <cellStyle name="?_VGI -Aux-utility building NET BOQ rev2 4Aug Part1" xfId="225" xr:uid="{00000000-0005-0000-0000-000010010000}"/>
    <cellStyle name="?_VGI -Aux-utility building NET BOQ rev2 4Aug Part1_JTEC Factory comparision footing " xfId="226" xr:uid="{00000000-0005-0000-0000-000011010000}"/>
    <cellStyle name="?_VGI -Aux-utility building NET BOQ rev2 4Aug Part1_JTEC Hanoi- Submision BoQ October 26th, 2007 for Contract" xfId="227" xr:uid="{00000000-0005-0000-0000-000012010000}"/>
    <cellStyle name="?_VGI -Aux-utility building NET BOQ rev2 4Aug Part1_Nichirin ME Net (260608)" xfId="4621" xr:uid="{00000000-0005-0000-0000-000013010000}"/>
    <cellStyle name="?_VGI -Aux-utility building NET BOQ_1" xfId="228" xr:uid="{00000000-0005-0000-0000-000014010000}"/>
    <cellStyle name="?_VGI -Aux-utility building NET BOQ_1_JTEC Factory comparision footing " xfId="229" xr:uid="{00000000-0005-0000-0000-000015010000}"/>
    <cellStyle name="?_VGI -Aux-utility building NET BOQ_1_JTEC Hanoi- Submision BoQ October 26th, 2007 for Contract" xfId="230" xr:uid="{00000000-0005-0000-0000-000016010000}"/>
    <cellStyle name="?_VGI -Aux-utility building NET BOQ_1_Nichirin ME Net (260608)" xfId="4622" xr:uid="{00000000-0005-0000-0000-000017010000}"/>
    <cellStyle name="?¡±¢¥?_?¨ù??¢´¢¥_¢¬???¢â? " xfId="231" xr:uid="{00000000-0005-0000-0000-000018010000}"/>
    <cellStyle name="?”´?_?¼??¤´_¸???™? " xfId="232" xr:uid="{00000000-0005-0000-0000-000019010000}"/>
    <cellStyle name="_x0001_?¶æµ_x001b_ºß­ " xfId="233" xr:uid="{00000000-0005-0000-0000-00001A010000}"/>
    <cellStyle name="_x0001_?¶æµ_x001b_ºß­_" xfId="234" xr:uid="{00000000-0005-0000-0000-00001B010000}"/>
    <cellStyle name="?…?a唇?e [0.00]_?\拶?A?\氏・A?U・" xfId="235" xr:uid="{00000000-0005-0000-0000-00001C010000}"/>
    <cellStyle name="?…?a唇?e_?\拶?A?\氏・A?U・" xfId="236" xr:uid="{00000000-0005-0000-0000-00001D010000}"/>
    <cellStyle name="?d???ｷBQSUM" xfId="237" xr:uid="{00000000-0005-0000-0000-00001E010000}"/>
    <cellStyle name="?d???ｷBQSUM(D)" xfId="238" xr:uid="{00000000-0005-0000-0000-00001F010000}"/>
    <cellStyle name="?ðÇ%U?&amp;H?_x0008_?s_x000a__x0007__x0001__x0001_" xfId="239" xr:uid="{00000000-0005-0000-0000-000020010000}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4623" xr:uid="{00000000-0005-0000-0000-000021010000}"/>
    <cellStyle name="?ðÇ%U?&amp;H?_x0008_?s_x000a__B.External " xfId="240" xr:uid="{00000000-0005-0000-0000-000022010000}"/>
    <cellStyle name="?ðÇ%U?&amp;H?_x0008_?s_x000a__x0007__Book1_B.External " xfId="241" xr:uid="{00000000-0005-0000-0000-000023010000}"/>
    <cellStyle name="?ðÇ%U?&amp;H?_x0008_?s_x000a__Civil work " xfId="242" xr:uid="{00000000-0005-0000-0000-000024010000}"/>
    <cellStyle name="?ðÇ%U?&amp;H?_x0008_?s_x000a__x0007__Nakashima 080325 rev External_B.External " xfId="243" xr:uid="{00000000-0005-0000-0000-000025010000}"/>
    <cellStyle name="?f??BQSUM" xfId="244" xr:uid="{00000000-0005-0000-0000-000026010000}"/>
    <cellStyle name="?f??BQSUM(D)" xfId="245" xr:uid="{00000000-0005-0000-0000-000027010000}"/>
    <cellStyle name="?I?I?_x0001_??j?_x0008_?h_x0001__x000c__x000c__x0002__x0002__x000c_!Comma [0]_Chi phÝ kh¸c_B¶ng 1 (2)?G_x001d_Comma [0]_Chi phÝ kh¸c_B¶ng 2?G$Comma [0]_Ch" xfId="4624" xr:uid="{00000000-0005-0000-0000-000028010000}"/>
    <cellStyle name="?Þ¸¶ [0]_±??¸" xfId="4625" xr:uid="{00000000-0005-0000-0000-000029010000}"/>
    <cellStyle name="?Þ¸¶_±??¸" xfId="4626" xr:uid="{00000000-0005-0000-0000-00002A010000}"/>
    <cellStyle name="?W?_laroux" xfId="4627" xr:uid="{00000000-0005-0000-0000-00002B010000}"/>
    <cellStyle name="?W・_?c蝕?A?± " xfId="246" xr:uid="{00000000-0005-0000-0000-00002C010000}"/>
    <cellStyle name="?W準_?\拶?A?\氏・A?U・" xfId="247" xr:uid="{00000000-0005-0000-0000-00002D010000}"/>
    <cellStyle name="?曹%U?&amp;H?_x0008_?s_x000a__x0007__x0001__x0001_" xfId="248" xr:uid="{00000000-0005-0000-0000-00002E010000}"/>
    <cellStyle name="?最ぎ?体詩" xfId="4628" xr:uid="{00000000-0005-0000-0000-00002F010000}"/>
    <cellStyle name="?椀??0" xfId="4629" xr:uid="{00000000-0005-0000-0000-000030010000}"/>
    <cellStyle name="?珠??? " xfId="249" xr:uid="{00000000-0005-0000-0000-000031010000}"/>
    <cellStyle name="?言??り??h" xfId="4630" xr:uid="{00000000-0005-0000-0000-000032010000}"/>
    <cellStyle name="@" xfId="4631" xr:uid="{00000000-0005-0000-0000-000033010000}"/>
    <cellStyle name="@_지역업체결재" xfId="4632" xr:uid="{00000000-0005-0000-0000-000034010000}"/>
    <cellStyle name="@_지역업체결재_당초-변경 내역서(9738백만원)-rev1" xfId="4633" xr:uid="{00000000-0005-0000-0000-000035010000}"/>
    <cellStyle name="@_지역업체결재_당초-변경 내역서(9738백만원)-rev1_제3차1회 설계변경서 20041215 r00" xfId="4634" xr:uid="{00000000-0005-0000-0000-000036010000}"/>
    <cellStyle name="@_지역업체결재_당초-변경 내역서(9738백만원)-이용일과장 작성-rev3" xfId="4635" xr:uid="{00000000-0005-0000-0000-000037010000}"/>
    <cellStyle name="@_지역업체결재_당초-변경 내역서(9738백만원)-이용일과장 작성-rev3_제3차1회 설계변경서 20041215 r00" xfId="4636" xr:uid="{00000000-0005-0000-0000-000038010000}"/>
    <cellStyle name="[[;¬" xfId="4637" xr:uid="{00000000-0005-0000-0000-000039010000}"/>
    <cellStyle name="[0]_Chi phÝ kh¸c_V" xfId="250" xr:uid="{00000000-0005-0000-0000-00003A010000}"/>
    <cellStyle name="_x0001_\Ô" xfId="251" xr:uid="{00000000-0005-0000-0000-00003B010000}"/>
    <cellStyle name="_x0007__【NET付】～東罐(常熟)高科技容器工場建設計画見積(20100327設備付)" xfId="4638" xr:uid="{00000000-0005-0000-0000-00003C010000}"/>
    <cellStyle name="_x0007__【NET書】～東研ｻｰﾓﾃｯｸ蘇州工場新築工事(100507)CM後" xfId="4639" xr:uid="{00000000-0005-0000-0000-00003D010000}"/>
    <cellStyle name="_x0007__【御見積】～ＤＭＳｺｲﾙﾌﾟﾚｽ工場超概算(20100316)" xfId="4640" xr:uid="{00000000-0005-0000-0000-00003E010000}"/>
    <cellStyle name="_x0007__■⑧数値消去別紙　見積項目" xfId="4641" xr:uid="{00000000-0005-0000-0000-00003F010000}"/>
    <cellStyle name="_★JTEKT無錫2期見積設備分061129" xfId="4642" xr:uid="{00000000-0005-0000-0000-000040010000}"/>
    <cellStyle name="_00No.04A  bia + TH" xfId="252" xr:uid="{00000000-0005-0000-0000-000041010000}"/>
    <cellStyle name="_01.고려여주구미간(최종)" xfId="4643" xr:uid="{00000000-0005-0000-0000-000042010000}"/>
    <cellStyle name="_x0007__01-2.■　厂家一览表" xfId="4644" xr:uid="{00000000-0005-0000-0000-000043010000}"/>
    <cellStyle name="_01-TU.Ly Van E B1" xfId="253" xr:uid="{00000000-0005-0000-0000-000044010000}"/>
    <cellStyle name="_02a- Khoi luong bt, coppha tret" xfId="254" xr:uid="{00000000-0005-0000-0000-000045010000}"/>
    <cellStyle name="_03- Thep tang tret new" xfId="255" xr:uid="{00000000-0005-0000-0000-000046010000}"/>
    <cellStyle name="_1) 용인죽전_총괄원가계산(1120)" xfId="4645" xr:uid="{00000000-0005-0000-0000-000047010000}"/>
    <cellStyle name="_1107" xfId="256" xr:uid="{00000000-0005-0000-0000-000048010000}"/>
    <cellStyle name="_1377 - phan thong gio" xfId="257" xr:uid="{00000000-0005-0000-0000-000049010000}"/>
    <cellStyle name="_1hatang" xfId="4646" xr:uid="{00000000-0005-0000-0000-00004A010000}"/>
    <cellStyle name="_2차1회변경설계서(변경1)" xfId="4647" xr:uid="{00000000-0005-0000-0000-00004B010000}"/>
    <cellStyle name="_63.남광건설(구암주유소)" xfId="4648" xr:uid="{00000000-0005-0000-0000-00004C010000}"/>
    <cellStyle name="_7.4-19" xfId="4649" xr:uid="{00000000-0005-0000-0000-00004D010000}"/>
    <cellStyle name="_ALL" xfId="4650" xr:uid="{00000000-0005-0000-0000-00004E010000}"/>
    <cellStyle name="_AMO1" xfId="4651" xr:uid="{00000000-0005-0000-0000-00004F010000}"/>
    <cellStyle name="_ANNEX PKD 101219634" xfId="4652" xr:uid="{00000000-0005-0000-0000-000050010000}"/>
    <cellStyle name="_ANNEX PKD 101219634_5.Gia thiet bi dien (VL Hanecc)(263.9)" xfId="4653" xr:uid="{00000000-0005-0000-0000-000051010000}"/>
    <cellStyle name="_App G-UR Elec&amp;IT " xfId="4654" xr:uid="{00000000-0005-0000-0000-000052010000}"/>
    <cellStyle name="_Apr_CPA_PG8_Prescott_Trev1_A9 UM FCBGA_CPU Comparison " xfId="4655" xr:uid="{00000000-0005-0000-0000-000053010000}"/>
    <cellStyle name="_Bansua D.t-Goi4-QL2" xfId="260" xr:uid="{00000000-0005-0000-0000-000054010000}"/>
    <cellStyle name="_Bang Chi tieu (2)" xfId="258" xr:uid="{00000000-0005-0000-0000-000055010000}"/>
    <cellStyle name="_Bang Chi tieu (2) 2" xfId="4656" xr:uid="{00000000-0005-0000-0000-000056010000}"/>
    <cellStyle name="_Bang Chi tieu (2)?_x001c_Comma [0]_Chi phÝ kh¸c_Book1?!Comma [0]_Chi phÝ kh¸c_Liªn ChiÓu?b_x001e_Comma [0]_Chi" xfId="4657" xr:uid="{00000000-0005-0000-0000-000057010000}"/>
    <cellStyle name="_Bang gia ca may theo TT061" xfId="4658" xr:uid="{00000000-0005-0000-0000-000058010000}"/>
    <cellStyle name="_Bang tong hop KQua" xfId="259" xr:uid="{00000000-0005-0000-0000-000059010000}"/>
    <cellStyle name="_bang thanh toan KL cong viec" xfId="4659" xr:uid="{00000000-0005-0000-0000-00005A010000}"/>
    <cellStyle name="_bangtonghop" xfId="4660" xr:uid="{00000000-0005-0000-0000-00005B010000}"/>
    <cellStyle name="_BAo cao kinh nghiem CTY" xfId="4661" xr:uid="{00000000-0005-0000-0000-00005C010000}"/>
    <cellStyle name="_Bao cao tinh trang gia cong Doi 1" xfId="4662" xr:uid="{00000000-0005-0000-0000-00005D010000}"/>
    <cellStyle name="_bao cao thang12" xfId="261" xr:uid="{00000000-0005-0000-0000-00005E010000}"/>
    <cellStyle name="_Bao gia BMS Honeywell EBI - IBS 260208_CORONA-Quotation ME-291008-5 VECD_DTCT-0-01-060309-1 MVAC estimation Source_Meiko-22-02-2010- Elec-source " xfId="264" xr:uid="{00000000-0005-0000-0000-00005F010000}"/>
    <cellStyle name="_Bao gia BMS Honeywell EBI - IBS 260208_CORONA-Quotation ME-291008-5 VECD_DTCT-0-01-060309-1 MVAC estimation Source_MITSUBA-22-02-2010- Elec-source " xfId="265" xr:uid="{00000000-0005-0000-0000-000060010000}"/>
    <cellStyle name="_Bao gia BMS Honeywell EBI - IBS 260208_CORONA-Quotation ME-291008-5 VECD_TNST-0-01-280809-1 Cooling tower_Meiko-22-02-2010- Elec-source " xfId="266" xr:uid="{00000000-0005-0000-0000-000061010000}"/>
    <cellStyle name="_Bao gia BMS Honeywell EBI - IBS 260208_CORONA-Quotation ME-291008-5 VECD_TNST-0-01-280809-1 Cooling tower_MITSUBA-22-02-2010- Elec-source " xfId="267" xr:uid="{00000000-0005-0000-0000-000062010000}"/>
    <cellStyle name="_Bao gia BMS Honeywell EBI - IBS 260208_CHA-0-01-290909- Mech Estimation_Meiko-22-02-2010- Elec-source " xfId="262" xr:uid="{00000000-0005-0000-0000-000063010000}"/>
    <cellStyle name="_Bao gia BMS Honeywell EBI - IBS 260208_CHA-0-01-290909- Mech Estimation_MITSUBA-22-02-2010- Elec-source " xfId="263" xr:uid="{00000000-0005-0000-0000-000064010000}"/>
    <cellStyle name="_Bao gia BMS Honeywell EBI - IBS 260208_SUM-LPG-0-1-070709-1 - M estimation_Meiko-22-02-2010- Elec-source " xfId="268" xr:uid="{00000000-0005-0000-0000-000065010000}"/>
    <cellStyle name="_Bao gia BMS Honeywell EBI - IBS 260208_SUM-LPG-0-1-070709-1 - M estimation_MITSUBA-22-02-2010- Elec-source " xfId="269" xr:uid="{00000000-0005-0000-0000-000066010000}"/>
    <cellStyle name="_Bao gia FOB BMS Honeywell EBI - IBS 06032008_CORONA-Quotation ME-291008-5 VECD_DTCT-0-01-060309-1 MVAC estimation Source_Meiko-22-02-2010- Elec-source " xfId="272" xr:uid="{00000000-0005-0000-0000-000067010000}"/>
    <cellStyle name="_Bao gia FOB BMS Honeywell EBI - IBS 06032008_CORONA-Quotation ME-291008-5 VECD_DTCT-0-01-060309-1 MVAC estimation Source_MITSUBA-22-02-2010- Elec-source " xfId="273" xr:uid="{00000000-0005-0000-0000-000068010000}"/>
    <cellStyle name="_Bao gia FOB BMS Honeywell EBI - IBS 06032008_CORONA-Quotation ME-291008-5 VECD_TNST-0-01-280809-1 Cooling tower_Meiko-22-02-2010- Elec-source " xfId="274" xr:uid="{00000000-0005-0000-0000-000069010000}"/>
    <cellStyle name="_Bao gia FOB BMS Honeywell EBI - IBS 06032008_CORONA-Quotation ME-291008-5 VECD_TNST-0-01-280809-1 Cooling tower_MITSUBA-22-02-2010- Elec-source " xfId="275" xr:uid="{00000000-0005-0000-0000-00006A010000}"/>
    <cellStyle name="_Bao gia FOB BMS Honeywell EBI - IBS 06032008_CHA-0-01-290909- Mech Estimation_Meiko-22-02-2010- Elec-source " xfId="270" xr:uid="{00000000-0005-0000-0000-00006B010000}"/>
    <cellStyle name="_Bao gia FOB BMS Honeywell EBI - IBS 06032008_CHA-0-01-290909- Mech Estimation_MITSUBA-22-02-2010- Elec-source " xfId="271" xr:uid="{00000000-0005-0000-0000-00006C010000}"/>
    <cellStyle name="_Bao gia FOB BMS Honeywell EBI - IBS 06032008_SUM-LPG-0-1-070709-1 - M estimation_Meiko-22-02-2010- Elec-source " xfId="276" xr:uid="{00000000-0005-0000-0000-00006D010000}"/>
    <cellStyle name="_Bao gia FOB BMS Honeywell EBI - IBS 06032008_SUM-LPG-0-1-070709-1 - M estimation_MITSUBA-22-02-2010- Elec-source " xfId="277" xr:uid="{00000000-0005-0000-0000-00006E010000}"/>
    <cellStyle name="_BAO HIEM THAU PHU" xfId="278" xr:uid="{00000000-0005-0000-0000-00006F010000}"/>
    <cellStyle name="_Book1" xfId="279" xr:uid="{00000000-0005-0000-0000-000070010000}"/>
    <cellStyle name="_x0001__Book1" xfId="280" xr:uid="{00000000-0005-0000-0000-000071010000}"/>
    <cellStyle name="_Book1 2" xfId="4663" xr:uid="{00000000-0005-0000-0000-000072010000}"/>
    <cellStyle name="_Book1_1" xfId="281" xr:uid="{00000000-0005-0000-0000-000073010000}"/>
    <cellStyle name="_Book1_1 2" xfId="4664" xr:uid="{00000000-0005-0000-0000-000074010000}"/>
    <cellStyle name="_Book1_1_Bang thong  ke dao duong" xfId="4665" xr:uid="{00000000-0005-0000-0000-000075010000}"/>
    <cellStyle name="_Book1_1_Book1" xfId="4666" xr:uid="{00000000-0005-0000-0000-000076010000}"/>
    <cellStyle name="_Book1_1_Book1_1" xfId="4667" xr:uid="{00000000-0005-0000-0000-000077010000}"/>
    <cellStyle name="_Book1_1_Book1_2" xfId="4668" xr:uid="{00000000-0005-0000-0000-000078010000}"/>
    <cellStyle name="_Book1_1_Book1_2_Phan duong _BVTC_T7-08" xfId="4669" xr:uid="{00000000-0005-0000-0000-000079010000}"/>
    <cellStyle name="_Book1_1_Book1_Book1" xfId="4670" xr:uid="{00000000-0005-0000-0000-00007A010000}"/>
    <cellStyle name="_Book1_1_camayVL7-1" xfId="4671" xr:uid="{00000000-0005-0000-0000-00007B010000}"/>
    <cellStyle name="_Book1_1_Capphoivua" xfId="4672" xr:uid="{00000000-0005-0000-0000-00007C010000}"/>
    <cellStyle name="_Book1_1_Cau My Dong" xfId="4674" xr:uid="{00000000-0005-0000-0000-00007D010000}"/>
    <cellStyle name="_Book1_1_Cau Song Cau" xfId="4675" xr:uid="{00000000-0005-0000-0000-00007E010000}"/>
    <cellStyle name="_Book1_1_Cầu Cựa Gà" xfId="4673" xr:uid="{00000000-0005-0000-0000-00007F010000}"/>
    <cellStyle name="_Book1_1_Copy of DM24 - ThuyAnhNew" xfId="4676" xr:uid="{00000000-0005-0000-0000-000080010000}"/>
    <cellStyle name="_Book1_1_Dat Phuong_Chinh" xfId="4677" xr:uid="{00000000-0005-0000-0000-000081010000}"/>
    <cellStyle name="_Book1_1_Dat Phuong-Faire" xfId="4678" xr:uid="{00000000-0005-0000-0000-000082010000}"/>
    <cellStyle name="_Book1_1_DM24_Thuy Anh" xfId="4679" xr:uid="{00000000-0005-0000-0000-000083010000}"/>
    <cellStyle name="_Book1_1_Du toan san lap - 23-12-2008" xfId="4680" xr:uid="{00000000-0005-0000-0000-000084010000}"/>
    <cellStyle name="_Book1_1_Dutoan-10-6-08-tinh lai chi phi kiem toan" xfId="4681" xr:uid="{00000000-0005-0000-0000-000085010000}"/>
    <cellStyle name="_Book1_1_Gia ca may cac tinh" xfId="4682" xr:uid="{00000000-0005-0000-0000-000086010000}"/>
    <cellStyle name="_Book1_1_KLVT cau Km25+377" xfId="4683" xr:uid="{00000000-0005-0000-0000-000087010000}"/>
    <cellStyle name="_Book1_2" xfId="282" xr:uid="{00000000-0005-0000-0000-000088010000}"/>
    <cellStyle name="_Book1_2_Book1" xfId="4684" xr:uid="{00000000-0005-0000-0000-000089010000}"/>
    <cellStyle name="_Book1_3" xfId="4685" xr:uid="{00000000-0005-0000-0000-00008A010000}"/>
    <cellStyle name="_Book1_bang chi tiet giao khoan chinfon" xfId="4686" xr:uid="{00000000-0005-0000-0000-00008B010000}"/>
    <cellStyle name="_Book1_BC-QT-WB-dthao" xfId="283" xr:uid="{00000000-0005-0000-0000-00008C010000}"/>
    <cellStyle name="_Book1_Book1" xfId="284" xr:uid="{00000000-0005-0000-0000-00008D010000}"/>
    <cellStyle name="_Book1_Book1_1" xfId="4687" xr:uid="{00000000-0005-0000-0000-00008E010000}"/>
    <cellStyle name="_Book1_Book1_Cau Song Cau" xfId="4688" xr:uid="{00000000-0005-0000-0000-00008F010000}"/>
    <cellStyle name="_Book1_Book2efsdf" xfId="4689" xr:uid="{00000000-0005-0000-0000-000090010000}"/>
    <cellStyle name="_Book1_BOQ Ph 2- Civil 2010.03.02 " xfId="285" xr:uid="{00000000-0005-0000-0000-000091010000}"/>
    <cellStyle name="_Book1_camayVL7-1" xfId="4690" xr:uid="{00000000-0005-0000-0000-000092010000}"/>
    <cellStyle name="_Book1_Cau My Dong" xfId="4692" xr:uid="{00000000-0005-0000-0000-000093010000}"/>
    <cellStyle name="_Book1_Cau Song Cau" xfId="4693" xr:uid="{00000000-0005-0000-0000-000094010000}"/>
    <cellStyle name="_Book1_Cau T19-phanchinh-in" xfId="4694" xr:uid="{00000000-0005-0000-0000-000095010000}"/>
    <cellStyle name="_Book1_Cầu Cựa Gà" xfId="4691" xr:uid="{00000000-0005-0000-0000-000096010000}"/>
    <cellStyle name="_Book1_copy BC  SXKD QuyIII 2010" xfId="286" xr:uid="{00000000-0005-0000-0000-000097010000}"/>
    <cellStyle name="_Book1_Chao gia cau Thai nguyen" xfId="4695" xr:uid="{00000000-0005-0000-0000-000098010000}"/>
    <cellStyle name="_Book1_Du toan Ct (17-06-2008)" xfId="4696" xr:uid="{00000000-0005-0000-0000-000099010000}"/>
    <cellStyle name="_Book1_Du toan san lap - 23-12-2008" xfId="4697" xr:uid="{00000000-0005-0000-0000-00009A010000}"/>
    <cellStyle name="_Book1_Dutoan-10-6-08-tinh lai chi phi kiem toan" xfId="4698" xr:uid="{00000000-0005-0000-0000-00009B010000}"/>
    <cellStyle name="_Book1_HNI-93-0381 HAYAKAWA Viet Nam Factory " xfId="287" xr:uid="{00000000-0005-0000-0000-00009C010000}"/>
    <cellStyle name="_Book1_Qua Duong Coc C316HT" xfId="288" xr:uid="{00000000-0005-0000-0000-00009D010000}"/>
    <cellStyle name="_Book1_Silo xi mang dot 2" xfId="4699" xr:uid="{00000000-0005-0000-0000-00009E010000}"/>
    <cellStyle name="_Book1_Tan My" xfId="4700" xr:uid="{00000000-0005-0000-0000-00009F010000}"/>
    <cellStyle name="_Book1_TONGHOPKHOILUONGSUA1" xfId="4701" xr:uid="{00000000-0005-0000-0000-0000A0010000}"/>
    <cellStyle name="_Book1_XL4Test5" xfId="4702" xr:uid="{00000000-0005-0000-0000-0000A1010000}"/>
    <cellStyle name="_Book1_내역서(최초)" xfId="4703" xr:uid="{00000000-0005-0000-0000-0000A2010000}"/>
    <cellStyle name="_Book1_설계내역서" xfId="4704" xr:uid="{00000000-0005-0000-0000-0000A3010000}"/>
    <cellStyle name="_Book1_설계내역서(2차)" xfId="4705" xr:uid="{00000000-0005-0000-0000-0000A4010000}"/>
    <cellStyle name="_BOQ rev01_thanh" xfId="4706" xr:uid="{00000000-0005-0000-0000-0000A5010000}"/>
    <cellStyle name="_BQ for Ammo23-8" xfId="4707" xr:uid="{00000000-0005-0000-0000-0000A6010000}"/>
    <cellStyle name="_BS無錫研究センター設備見積書NET051031日文" xfId="4708" xr:uid="{00000000-0005-0000-0000-0000A7010000}"/>
    <cellStyle name="_BS無錫研究センター設備見積書NET051031日文_★JTEKT無錫2期見積設備分061129" xfId="4709" xr:uid="{00000000-0005-0000-0000-0000A8010000}"/>
    <cellStyle name="_BS無錫研究センター設備見積書NET051031日文_JTEKT無錫2期概要＋条件書" xfId="4710" xr:uid="{00000000-0005-0000-0000-0000A9010000}"/>
    <cellStyle name="_BS無錫研究センター設備見積書NET051031日文_メーカーリスト" xfId="4711" xr:uid="{00000000-0005-0000-0000-0000AA010000}"/>
    <cellStyle name="_BS無錫研究センター設備見積書NET051031日文_見積条件,別途工事" xfId="4712" xr:uid="{00000000-0005-0000-0000-0000AB010000}"/>
    <cellStyle name="_BTH31can" xfId="4713" xr:uid="{00000000-0005-0000-0000-0000AC010000}"/>
    <cellStyle name="_BTHhangrao" xfId="4714" xr:uid="{00000000-0005-0000-0000-0000AD010000}"/>
    <cellStyle name="_Bulk ship loader" xfId="4715" xr:uid="{00000000-0005-0000-0000-0000AE010000}"/>
    <cellStyle name="_C.ty2copdia" xfId="4716" xr:uid="{00000000-0005-0000-0000-0000AF010000}"/>
    <cellStyle name="_C.ty2copdia_5.Gia thiet bi dien (VL Hanecc)(263.9)" xfId="4717" xr:uid="{00000000-0005-0000-0000-0000B0010000}"/>
    <cellStyle name="_Capphoivua" xfId="4718" xr:uid="{00000000-0005-0000-0000-0000B1010000}"/>
    <cellStyle name="_Cau Phu Phuong" xfId="4720" xr:uid="{00000000-0005-0000-0000-0000B2010000}"/>
    <cellStyle name="_Cau T19-phanchinh-in" xfId="4721" xr:uid="{00000000-0005-0000-0000-0000B3010000}"/>
    <cellStyle name="_cau-lan8" xfId="4722" xr:uid="{00000000-0005-0000-0000-0000B4010000}"/>
    <cellStyle name="_Cầu Cựa Gà" xfId="4719" xr:uid="{00000000-0005-0000-0000-0000B5010000}"/>
    <cellStyle name="_copy BC  SXKD QuyIII 2010" xfId="290" xr:uid="{00000000-0005-0000-0000-0000B6010000}"/>
    <cellStyle name="_Copy of NEW FORM BOQ FOR MASTER BILL EASY CHECKING- FROM YMH NOI BAI" xfId="291" xr:uid="{00000000-0005-0000-0000-0000B7010000}"/>
    <cellStyle name="_CT3conhue" xfId="4726" xr:uid="{00000000-0005-0000-0000-0000B8010000}"/>
    <cellStyle name="_CT3conhue_5.Gia thiet bi dien (VL Hanecc)(263.9)" xfId="4727" xr:uid="{00000000-0005-0000-0000-0000B9010000}"/>
    <cellStyle name="_Chao gia cau Thai nguyen" xfId="4723" xr:uid="{00000000-0005-0000-0000-0000BA010000}"/>
    <cellStyle name="_Chao thau_Cau Dai Phuoc_2_1" xfId="4724" xr:uid="{00000000-0005-0000-0000-0000BB010000}"/>
    <cellStyle name="_Chao thau_Dai Phuoc_Lan2_Gui Ban" xfId="4725" xr:uid="{00000000-0005-0000-0000-0000BC010000}"/>
    <cellStyle name="_chenh lech may thi cong" xfId="289" xr:uid="{00000000-0005-0000-0000-0000BD010000}"/>
    <cellStyle name="_Dat Phuong_Chinh" xfId="4728" xr:uid="{00000000-0005-0000-0000-0000BE010000}"/>
    <cellStyle name="_DM 1242" xfId="4729" xr:uid="{00000000-0005-0000-0000-0000BF010000}"/>
    <cellStyle name="_DMXDCB24_2005_1" xfId="4730" xr:uid="{00000000-0005-0000-0000-0000C0010000}"/>
    <cellStyle name="_do be tong duong vao" xfId="4731" xr:uid="{00000000-0005-0000-0000-0000C1010000}"/>
    <cellStyle name="_don hang S5T dang chao" xfId="4732" xr:uid="{00000000-0005-0000-0000-0000C2010000}"/>
    <cellStyle name="_dt 1" xfId="4733" xr:uid="{00000000-0005-0000-0000-0000C3010000}"/>
    <cellStyle name="_DT phan dam theo TDT dc duyet" xfId="4734" xr:uid="{00000000-0005-0000-0000-0000C4010000}"/>
    <cellStyle name="_DT_Du thau_14C" xfId="4735" xr:uid="{00000000-0005-0000-0000-0000C5010000}"/>
    <cellStyle name="_DT972000" xfId="292" xr:uid="{00000000-0005-0000-0000-0000C6010000}"/>
    <cellStyle name="_DTCS_san bay lien khuong_dinhsua" xfId="4736" xr:uid="{00000000-0005-0000-0000-0000C7010000}"/>
    <cellStyle name="_DTDT - Xi mang Phia nam " xfId="293" xr:uid="{00000000-0005-0000-0000-0000C8010000}"/>
    <cellStyle name="_DTGoi3_QL14C_Nhathau1" xfId="4737" xr:uid="{00000000-0005-0000-0000-0000C9010000}"/>
    <cellStyle name="_DTGoi3_QL14Cb" xfId="4738" xr:uid="{00000000-0005-0000-0000-0000CA010000}"/>
    <cellStyle name="_DTTC che tao Mai dong" xfId="4739" xr:uid="{00000000-0005-0000-0000-0000CB010000}"/>
    <cellStyle name="_du toan Ct (05-04-2008)" xfId="4740" xr:uid="{00000000-0005-0000-0000-0000CC010000}"/>
    <cellStyle name="_Du toan Ct (14-04-2008)" xfId="4741" xr:uid="{00000000-0005-0000-0000-0000CD010000}"/>
    <cellStyle name="_Du toan san lap - 23-12-2008" xfId="4742" xr:uid="{00000000-0005-0000-0000-0000CE010000}"/>
    <cellStyle name="_Du toan XDCB 10.03.10" xfId="4743" xr:uid="{00000000-0005-0000-0000-0000CF010000}"/>
    <cellStyle name="_Duong BT" xfId="4744" xr:uid="{00000000-0005-0000-0000-0000D0010000}"/>
    <cellStyle name="_Dutoan(6_07)" xfId="4746" xr:uid="{00000000-0005-0000-0000-0000D1010000}"/>
    <cellStyle name="_DUTOAN1" xfId="294" xr:uid="{00000000-0005-0000-0000-0000D2010000}"/>
    <cellStyle name="_x0001__DUTHAU" xfId="4745" xr:uid="{00000000-0005-0000-0000-0000D3010000}"/>
    <cellStyle name="_ET_STYLE_NoName_00__Sheet2" xfId="4747" xr:uid="{00000000-0005-0000-0000-0000D4010000}"/>
    <cellStyle name="_ET_STYLE_NoName_00__Sheet2_1" xfId="4748" xr:uid="{00000000-0005-0000-0000-0000D5010000}"/>
    <cellStyle name="_ET_STYLE_NoName_00__Sheet2_2" xfId="4749" xr:uid="{00000000-0005-0000-0000-0000D6010000}"/>
    <cellStyle name="_ET_STYLE_NoName_00__Sheet2_3" xfId="4750" xr:uid="{00000000-0005-0000-0000-0000D7010000}"/>
    <cellStyle name="_Form_bao_cao_XNT_kho_cK7" xfId="295" xr:uid="{00000000-0005-0000-0000-0000D8010000}"/>
    <cellStyle name="_Goi 1 A tham tra" xfId="298" xr:uid="{00000000-0005-0000-0000-0000D9010000}"/>
    <cellStyle name="_Goi 2- My Ly Ban trinh" xfId="4755" xr:uid="{00000000-0005-0000-0000-0000DA010000}"/>
    <cellStyle name="_goi 7b" xfId="4756" xr:uid="{00000000-0005-0000-0000-0000DB010000}"/>
    <cellStyle name="_goi1" xfId="299" xr:uid="{00000000-0005-0000-0000-0000DC010000}"/>
    <cellStyle name="_gpmbk2k3" xfId="4757" xr:uid="{00000000-0005-0000-0000-0000DD010000}"/>
    <cellStyle name="_gia ca may" xfId="296" xr:uid="{00000000-0005-0000-0000-0000DE010000}"/>
    <cellStyle name="_Gia ca may cac tinh" xfId="4751" xr:uid="{00000000-0005-0000-0000-0000DF010000}"/>
    <cellStyle name="_Gia ghi dia" xfId="4752" xr:uid="{00000000-0005-0000-0000-0000E0010000}"/>
    <cellStyle name="_GIA-DUTHAU" xfId="4753" xr:uid="{00000000-0005-0000-0000-0000E1010000}"/>
    <cellStyle name="_giatonghop thanhtoan d1" xfId="297" xr:uid="{00000000-0005-0000-0000-0000E2010000}"/>
    <cellStyle name="_GIAVLXD-THANG 9-07tinhangiang" xfId="4754" xr:uid="{00000000-0005-0000-0000-0000E3010000}"/>
    <cellStyle name="_hatangLB" xfId="4758" xr:uid="{00000000-0005-0000-0000-0000E4010000}"/>
    <cellStyle name="_x0001__hatangLB" xfId="4759" xr:uid="{00000000-0005-0000-0000-0000E5010000}"/>
    <cellStyle name="_HNI-93-0381 HAYAKAWA Viet Nam Factory " xfId="300" xr:uid="{00000000-0005-0000-0000-0000E6010000}"/>
    <cellStyle name="_HOABINH_KRAFT PAPER(GDII)_XUONG(30x215)_K24B06_EMAIL" xfId="301" xr:uid="{00000000-0005-0000-0000-0000E7010000}"/>
    <cellStyle name="_IBS BMS Colagte 180308_CORONA-Quotation ME-291008-5 VECD_DTCT-0-01-060309-1 MVAC estimation Source_Meiko-22-02-2010- Elec-source " xfId="304" xr:uid="{00000000-0005-0000-0000-0000E8010000}"/>
    <cellStyle name="_IBS BMS Colagte 180308_CORONA-Quotation ME-291008-5 VECD_DTCT-0-01-060309-1 MVAC estimation Source_MITSUBA-22-02-2010- Elec-source " xfId="305" xr:uid="{00000000-0005-0000-0000-0000E9010000}"/>
    <cellStyle name="_IBS BMS Colagte 180308_CORONA-Quotation ME-291008-5 VECD_TNST-0-01-280809-1 Cooling tower_Meiko-22-02-2010- Elec-source " xfId="306" xr:uid="{00000000-0005-0000-0000-0000EA010000}"/>
    <cellStyle name="_IBS BMS Colagte 180308_CORONA-Quotation ME-291008-5 VECD_TNST-0-01-280809-1 Cooling tower_MITSUBA-22-02-2010- Elec-source " xfId="307" xr:uid="{00000000-0005-0000-0000-0000EB010000}"/>
    <cellStyle name="_IBS BMS Colagte 180308_CHA-0-01-290909- Mech Estimation_Meiko-22-02-2010- Elec-source " xfId="302" xr:uid="{00000000-0005-0000-0000-0000EC010000}"/>
    <cellStyle name="_IBS BMS Colagte 180308_CHA-0-01-290909- Mech Estimation_MITSUBA-22-02-2010- Elec-source " xfId="303" xr:uid="{00000000-0005-0000-0000-0000ED010000}"/>
    <cellStyle name="_IBS BMS Colagte 180308_SUM-LPG-0-1-070709-1 - M estimation_Meiko-22-02-2010- Elec-source " xfId="308" xr:uid="{00000000-0005-0000-0000-0000EE010000}"/>
    <cellStyle name="_IBS BMS Colagte 180308_SUM-LPG-0-1-070709-1 - M estimation_MITSUBA-22-02-2010- Elec-source " xfId="309" xr:uid="{00000000-0005-0000-0000-0000EF010000}"/>
    <cellStyle name="_INQUIRY - STS" xfId="4760" xr:uid="{00000000-0005-0000-0000-0000F0010000}"/>
    <cellStyle name="_INQUIRY - STS_5.Gia thiet bi dien (VL Hanecc)(263.9)" xfId="4761" xr:uid="{00000000-0005-0000-0000-0000F1010000}"/>
    <cellStyle name="_Invoice L-275" xfId="4762" xr:uid="{00000000-0005-0000-0000-0000F2010000}"/>
    <cellStyle name="_Jaguar Factory YTC " xfId="310" xr:uid="{00000000-0005-0000-0000-0000F3010000}"/>
    <cellStyle name="_Jan CPA2_A9 UM FCBGA_CPU Comparison " xfId="4763" xr:uid="{00000000-0005-0000-0000-0000F4010000}"/>
    <cellStyle name="_JTEKT無錫2期概要＋条件書" xfId="4764" xr:uid="{00000000-0005-0000-0000-0000F5010000}"/>
    <cellStyle name="_kd" xfId="4765" xr:uid="{00000000-0005-0000-0000-0000F6010000}"/>
    <cellStyle name="_kl lap dat" xfId="4770" xr:uid="{00000000-0005-0000-0000-0000F7010000}"/>
    <cellStyle name="_KL Mitac1" xfId="4771" xr:uid="{00000000-0005-0000-0000-0000F8010000}"/>
    <cellStyle name="_KLc" xfId="4772" xr:uid="{00000000-0005-0000-0000-0000F9010000}"/>
    <cellStyle name="_klccc1" xfId="4773" xr:uid="{00000000-0005-0000-0000-0000FA010000}"/>
    <cellStyle name="_KLcn+d" xfId="4774" xr:uid="{00000000-0005-0000-0000-0000FB010000}"/>
    <cellStyle name="_KLR" xfId="4775" xr:uid="{00000000-0005-0000-0000-0000FC010000}"/>
    <cellStyle name="_KT (2)" xfId="311" xr:uid="{00000000-0005-0000-0000-0000FD010000}"/>
    <cellStyle name="_KT (2)_01-TU.Ly Van E B1" xfId="312" xr:uid="{00000000-0005-0000-0000-0000FE010000}"/>
    <cellStyle name="_KT (2)_02a- Khoi luong bt, coppha tret" xfId="313" xr:uid="{00000000-0005-0000-0000-0000FF010000}"/>
    <cellStyle name="_KT (2)_03- Thep tang tret new" xfId="314" xr:uid="{00000000-0005-0000-0000-000000020000}"/>
    <cellStyle name="_KT (2)_1" xfId="315" xr:uid="{00000000-0005-0000-0000-000001020000}"/>
    <cellStyle name="_KT (2)_1_Book1" xfId="4776" xr:uid="{00000000-0005-0000-0000-000002020000}"/>
    <cellStyle name="_KT (2)_1_Book1_1" xfId="4777" xr:uid="{00000000-0005-0000-0000-000003020000}"/>
    <cellStyle name="_KT (2)_1_Book1_2" xfId="4778" xr:uid="{00000000-0005-0000-0000-000004020000}"/>
    <cellStyle name="_KT (2)_1_Book1_Book1" xfId="4779" xr:uid="{00000000-0005-0000-0000-000005020000}"/>
    <cellStyle name="_KT (2)_1_Capphoivua" xfId="4780" xr:uid="{00000000-0005-0000-0000-000006020000}"/>
    <cellStyle name="_KT (2)_1_Cau Song Cau" xfId="4781" xr:uid="{00000000-0005-0000-0000-000007020000}"/>
    <cellStyle name="_KT (2)_1_Copy of DM24 - ThuyAnhNew" xfId="4782" xr:uid="{00000000-0005-0000-0000-000008020000}"/>
    <cellStyle name="_KT (2)_1_Dat Phuong_Chinh" xfId="4783" xr:uid="{00000000-0005-0000-0000-000009020000}"/>
    <cellStyle name="_KT (2)_1_Dat Phuong-Faire" xfId="4784" xr:uid="{00000000-0005-0000-0000-00000A020000}"/>
    <cellStyle name="_KT (2)_1_DM24_Thuy Anh" xfId="4785" xr:uid="{00000000-0005-0000-0000-00000B020000}"/>
    <cellStyle name="_KT (2)_1_Dutoan-10-6-08-tinh lai chi phi kiem toan" xfId="4786" xr:uid="{00000000-0005-0000-0000-00000C020000}"/>
    <cellStyle name="_KT (2)_1_Gia ca may cac tinh" xfId="4787" xr:uid="{00000000-0005-0000-0000-00000D020000}"/>
    <cellStyle name="_KT (2)_1_HNI-93-0381 HAYAKAWA Viet Nam Factory " xfId="316" xr:uid="{00000000-0005-0000-0000-00000E020000}"/>
    <cellStyle name="_KT (2)_1_KLVT cau Km25+377" xfId="4788" xr:uid="{00000000-0005-0000-0000-00000F020000}"/>
    <cellStyle name="_KT (2)_1_Lora-tungchau" xfId="317" xr:uid="{00000000-0005-0000-0000-000010020000}"/>
    <cellStyle name="_KT (2)_1_Qt-HT3PQ1(CauKho)" xfId="318" xr:uid="{00000000-0005-0000-0000-000011020000}"/>
    <cellStyle name="_KT (2)_1_Qt-HT3PQ1(CauKho)_Don gia quy 3 nam 2003 - Ban Dien Luc" xfId="4789" xr:uid="{00000000-0005-0000-0000-000012020000}"/>
    <cellStyle name="_KT (2)_1_Qt-HT3PQ1(CauKho)_NC-VL2-2003" xfId="4790" xr:uid="{00000000-0005-0000-0000-000013020000}"/>
    <cellStyle name="_KT (2)_1_Qt-HT3PQ1(CauKho)_NC-VL2-2003_1" xfId="4791" xr:uid="{00000000-0005-0000-0000-000014020000}"/>
    <cellStyle name="_KT (2)_1_Qt-HT3PQ1(CauKho)_XL4Test5" xfId="4792" xr:uid="{00000000-0005-0000-0000-000015020000}"/>
    <cellStyle name="_KT (2)_1_Qt-HT3PQ1(CauKho)_XL4Test5_1" xfId="4793" xr:uid="{00000000-0005-0000-0000-000016020000}"/>
    <cellStyle name="_KT (2)_2" xfId="319" xr:uid="{00000000-0005-0000-0000-000017020000}"/>
    <cellStyle name="_KT (2)_2_DTGoi2-T12ngay14sualuong" xfId="4794" xr:uid="{00000000-0005-0000-0000-000018020000}"/>
    <cellStyle name="_KT (2)_2_Duong BT" xfId="4795" xr:uid="{00000000-0005-0000-0000-000019020000}"/>
    <cellStyle name="_KT (2)_2_Duong R1 - Dai Phuoc (14-04-2009)" xfId="4796" xr:uid="{00000000-0005-0000-0000-00001A020000}"/>
    <cellStyle name="_KT (2)_2_KL Nen duong" xfId="4797" xr:uid="{00000000-0005-0000-0000-00001B020000}"/>
    <cellStyle name="_KT (2)_2_N6_25-11-2008_PHAN DUONG" xfId="4798" xr:uid="{00000000-0005-0000-0000-00001C020000}"/>
    <cellStyle name="_KT (2)_2_TG-TH" xfId="320" xr:uid="{00000000-0005-0000-0000-00001D020000}"/>
    <cellStyle name="_KT (2)_2_TG-TH 2" xfId="4799" xr:uid="{00000000-0005-0000-0000-00001E020000}"/>
    <cellStyle name="_KT (2)_2_TG-TH_01-TU.Ly Van E B1" xfId="321" xr:uid="{00000000-0005-0000-0000-00001F020000}"/>
    <cellStyle name="_KT (2)_2_TG-TH_02a- Khoi luong bt, coppha tret" xfId="322" xr:uid="{00000000-0005-0000-0000-000020020000}"/>
    <cellStyle name="_KT (2)_2_TG-TH_03- Thep tang tret new" xfId="323" xr:uid="{00000000-0005-0000-0000-000021020000}"/>
    <cellStyle name="_KT (2)_2_TG-TH_B_CPK(KHCB)" xfId="4800" xr:uid="{00000000-0005-0000-0000-000022020000}"/>
    <cellStyle name="_KT (2)_2_TG-TH_B_CPK(KHCB)_D65-Bo Cong An tam" xfId="4801" xr:uid="{00000000-0005-0000-0000-000023020000}"/>
    <cellStyle name="_KT (2)_2_TG-TH_bang gia ap dung 2005" xfId="4802" xr:uid="{00000000-0005-0000-0000-000024020000}"/>
    <cellStyle name="_KT (2)_2_TG-TH_BAO CAO KLCT PT2000" xfId="324" xr:uid="{00000000-0005-0000-0000-000025020000}"/>
    <cellStyle name="_KT (2)_2_TG-TH_BAO CAO PT2000" xfId="325" xr:uid="{00000000-0005-0000-0000-000026020000}"/>
    <cellStyle name="_KT (2)_2_TG-TH_BAO CAO PT2000_Book1" xfId="326" xr:uid="{00000000-0005-0000-0000-000027020000}"/>
    <cellStyle name="_KT (2)_2_TG-TH_Bao cao XDCB 2001 - T11 KH dieu chinh 20-11-THAI" xfId="327" xr:uid="{00000000-0005-0000-0000-000028020000}"/>
    <cellStyle name="_KT (2)_2_TG-TH_BAO HIEM THAU PHU" xfId="328" xr:uid="{00000000-0005-0000-0000-000029020000}"/>
    <cellStyle name="_KT (2)_2_TG-TH_bg-TTO-051104" xfId="4803" xr:uid="{00000000-0005-0000-0000-00002A020000}"/>
    <cellStyle name="_KT (2)_2_TG-TH_Book1" xfId="329" xr:uid="{00000000-0005-0000-0000-00002B020000}"/>
    <cellStyle name="_KT (2)_2_TG-TH_Book1 2" xfId="4804" xr:uid="{00000000-0005-0000-0000-00002C020000}"/>
    <cellStyle name="_KT (2)_2_TG-TH_Book1_02a- Khoi luong bt, coppha tret" xfId="330" xr:uid="{00000000-0005-0000-0000-00002D020000}"/>
    <cellStyle name="_KT (2)_2_TG-TH_Book1_03- Thep tang tret new" xfId="331" xr:uid="{00000000-0005-0000-0000-00002E020000}"/>
    <cellStyle name="_KT (2)_2_TG-TH_Book1_1" xfId="332" xr:uid="{00000000-0005-0000-0000-00002F020000}"/>
    <cellStyle name="_KT (2)_2_TG-TH_Book1_1_02a- Khoi luong bt, coppha tret" xfId="333" xr:uid="{00000000-0005-0000-0000-000030020000}"/>
    <cellStyle name="_KT (2)_2_TG-TH_Book1_1_03- Thep tang tret new" xfId="334" xr:uid="{00000000-0005-0000-0000-000031020000}"/>
    <cellStyle name="_KT (2)_2_TG-TH_Book1_1_Bang thong  ke dao duong" xfId="4805" xr:uid="{00000000-0005-0000-0000-000032020000}"/>
    <cellStyle name="_KT (2)_2_TG-TH_Book1_1_Book1" xfId="4806" xr:uid="{00000000-0005-0000-0000-000033020000}"/>
    <cellStyle name="_KT (2)_2_TG-TH_Book1_1_BOQ Ph 2- Civil 2010.03.02 " xfId="335" xr:uid="{00000000-0005-0000-0000-000034020000}"/>
    <cellStyle name="_KT (2)_2_TG-TH_Book1_1_DanhMucDonGiaVTTB_Dien_TAM" xfId="4807" xr:uid="{00000000-0005-0000-0000-000035020000}"/>
    <cellStyle name="_KT (2)_2_TG-TH_Book1_1_XL4Test5" xfId="4808" xr:uid="{00000000-0005-0000-0000-000036020000}"/>
    <cellStyle name="_KT (2)_2_TG-TH_Book1_2" xfId="336" xr:uid="{00000000-0005-0000-0000-000037020000}"/>
    <cellStyle name="_KT (2)_2_TG-TH_Book1_2_Book1" xfId="337" xr:uid="{00000000-0005-0000-0000-000038020000}"/>
    <cellStyle name="_KT (2)_2_TG-TH_Book1_2_BOQ Ph 2- Civil 2010.03.02 " xfId="338" xr:uid="{00000000-0005-0000-0000-000039020000}"/>
    <cellStyle name="_KT (2)_2_TG-TH_Book1_2_Cao do san" xfId="339" xr:uid="{00000000-0005-0000-0000-00003A020000}"/>
    <cellStyle name="_KT (2)_2_TG-TH_Book1_2_XL4Test5" xfId="4809" xr:uid="{00000000-0005-0000-0000-00003B020000}"/>
    <cellStyle name="_KT (2)_2_TG-TH_Book1_3" xfId="340" xr:uid="{00000000-0005-0000-0000-00003C020000}"/>
    <cellStyle name="_KT (2)_2_TG-TH_Book1_3_Book1" xfId="341" xr:uid="{00000000-0005-0000-0000-00003D020000}"/>
    <cellStyle name="_KT (2)_2_TG-TH_Book1_3_BOQ Ph 2- Civil 2010.03.02 " xfId="342" xr:uid="{00000000-0005-0000-0000-00003E020000}"/>
    <cellStyle name="_KT (2)_2_TG-TH_Book1_3_Cao do san" xfId="343" xr:uid="{00000000-0005-0000-0000-00003F020000}"/>
    <cellStyle name="_KT (2)_2_TG-TH_Book1_3_XL4Test5" xfId="4810" xr:uid="{00000000-0005-0000-0000-000040020000}"/>
    <cellStyle name="_KT (2)_2_TG-TH_Book1_3_XL4Test5_1" xfId="4811" xr:uid="{00000000-0005-0000-0000-000041020000}"/>
    <cellStyle name="_KT (2)_2_TG-TH_Book1_3_XL4Test5_1_D65-Bo Cong An tam" xfId="4812" xr:uid="{00000000-0005-0000-0000-000042020000}"/>
    <cellStyle name="_KT (2)_2_TG-TH_Book1_4" xfId="344" xr:uid="{00000000-0005-0000-0000-000043020000}"/>
    <cellStyle name="_KT (2)_2_TG-TH_Book1_4_Book1" xfId="345" xr:uid="{00000000-0005-0000-0000-000044020000}"/>
    <cellStyle name="_KT (2)_2_TG-TH_Book1_4_BOQ Ph 2- Civil 2010.03.02 " xfId="346" xr:uid="{00000000-0005-0000-0000-000045020000}"/>
    <cellStyle name="_KT (2)_2_TG-TH_Book1_4_Cao do san" xfId="347" xr:uid="{00000000-0005-0000-0000-000046020000}"/>
    <cellStyle name="_KT (2)_2_TG-TH_Book1_5" xfId="348" xr:uid="{00000000-0005-0000-0000-000047020000}"/>
    <cellStyle name="_KT (2)_2_TG-TH_Book1_5_Book1" xfId="349" xr:uid="{00000000-0005-0000-0000-000048020000}"/>
    <cellStyle name="_KT (2)_2_TG-TH_Book1_5_Cao do san" xfId="350" xr:uid="{00000000-0005-0000-0000-000049020000}"/>
    <cellStyle name="_KT (2)_2_TG-TH_Book1_bang gia ap dung 2005" xfId="4813" xr:uid="{00000000-0005-0000-0000-00004A020000}"/>
    <cellStyle name="_KT (2)_2_TG-TH_Book1_Bang thong  ke dao duong" xfId="4814" xr:uid="{00000000-0005-0000-0000-00004B020000}"/>
    <cellStyle name="_KT (2)_2_TG-TH_Book1_BAO HIEM THAU PHU" xfId="351" xr:uid="{00000000-0005-0000-0000-00004C020000}"/>
    <cellStyle name="_KT (2)_2_TG-TH_Book1_bg-TTO-051104" xfId="4815" xr:uid="{00000000-0005-0000-0000-00004D020000}"/>
    <cellStyle name="_KT (2)_2_TG-TH_Book1_Book1" xfId="352" xr:uid="{00000000-0005-0000-0000-00004E020000}"/>
    <cellStyle name="_KT (2)_2_TG-TH_Book1_BOQ Ph 2- Civil 2010.03.02 " xfId="353" xr:uid="{00000000-0005-0000-0000-00004F020000}"/>
    <cellStyle name="_KT (2)_2_TG-TH_Book1_Cau Song Cau" xfId="4816" xr:uid="{00000000-0005-0000-0000-000050020000}"/>
    <cellStyle name="_KT (2)_2_TG-TH_Book1_DanhMucDonGiaVTTB_Dien_TAM" xfId="4817" xr:uid="{00000000-0005-0000-0000-000051020000}"/>
    <cellStyle name="_KT (2)_2_TG-TH_Book1_KL vat tu  chinh phan hoan thien" xfId="354" xr:uid="{00000000-0005-0000-0000-000052020000}"/>
    <cellStyle name="_KT (2)_2_TG-TH_Book1_Tam ung thau phu Nguyen Thong" xfId="355" xr:uid="{00000000-0005-0000-0000-000053020000}"/>
    <cellStyle name="_KT (2)_2_TG-TH_Book1_XL4Poppy" xfId="4818" xr:uid="{00000000-0005-0000-0000-000054020000}"/>
    <cellStyle name="_KT (2)_2_TG-TH_Book1_XL4Test5" xfId="4819" xr:uid="{00000000-0005-0000-0000-000055020000}"/>
    <cellStyle name="_KT (2)_2_TG-TH_BOQ Ph 2- Civil 2010.03.02 " xfId="356" xr:uid="{00000000-0005-0000-0000-000056020000}"/>
    <cellStyle name="_KT (2)_2_TG-TH_camayVL7-1" xfId="4820" xr:uid="{00000000-0005-0000-0000-000057020000}"/>
    <cellStyle name="_KT (2)_2_TG-TH_Cau My Dong" xfId="4822" xr:uid="{00000000-0005-0000-0000-000058020000}"/>
    <cellStyle name="_KT (2)_2_TG-TH_Cầu Cựa Gà" xfId="4821" xr:uid="{00000000-0005-0000-0000-000059020000}"/>
    <cellStyle name="_KT (2)_2_TG-TH_Chao gia cau Thai nguyen" xfId="4823" xr:uid="{00000000-0005-0000-0000-00005A020000}"/>
    <cellStyle name="_KT (2)_2_TG-TH_D65-Bo Cong An tam" xfId="4824" xr:uid="{00000000-0005-0000-0000-00005B020000}"/>
    <cellStyle name="_KT (2)_2_TG-TH_Dcdtoan-bcnckt " xfId="357" xr:uid="{00000000-0005-0000-0000-00005C020000}"/>
    <cellStyle name="_KT (2)_2_TG-TH_Dcdtoan-bcnckt _XL4Poppy" xfId="4825" xr:uid="{00000000-0005-0000-0000-00005D020000}"/>
    <cellStyle name="_KT (2)_2_TG-TH_Dcdtoan-bcnckt _XL4Test5" xfId="4826" xr:uid="{00000000-0005-0000-0000-00005E020000}"/>
    <cellStyle name="_KT (2)_2_TG-TH_Dcdtoan-bcnckt _XL4Test5_D65-Bo Cong An tam" xfId="4827" xr:uid="{00000000-0005-0000-0000-00005F020000}"/>
    <cellStyle name="_KT (2)_2_TG-TH_DN_MCT" xfId="4828" xr:uid="{00000000-0005-0000-0000-000060020000}"/>
    <cellStyle name="_KT (2)_2_TG-TH_DN_MCT_D65-Bo Cong An tam" xfId="4829" xr:uid="{00000000-0005-0000-0000-000061020000}"/>
    <cellStyle name="_KT (2)_2_TG-TH_DN_MTP" xfId="4830" xr:uid="{00000000-0005-0000-0000-000062020000}"/>
    <cellStyle name="_KT (2)_2_TG-TH_DN_MTP_D65-Bo Cong An tam" xfId="4831" xr:uid="{00000000-0005-0000-0000-000063020000}"/>
    <cellStyle name="_KT (2)_2_TG-TH_do be tong duong vao" xfId="4832" xr:uid="{00000000-0005-0000-0000-000064020000}"/>
    <cellStyle name="_KT (2)_2_TG-TH_Dongia2-2003" xfId="4833" xr:uid="{00000000-0005-0000-0000-000065020000}"/>
    <cellStyle name="_KT (2)_2_TG-TH_Dongia2-2003_D65-Bo Cong An tam" xfId="4834" xr:uid="{00000000-0005-0000-0000-000066020000}"/>
    <cellStyle name="_KT (2)_2_TG-TH_DT kho 50x72 ,52x45m -11-5" xfId="358" xr:uid="{00000000-0005-0000-0000-000067020000}"/>
    <cellStyle name="_KT (2)_2_TG-TH_DT kho 50x72 ,52x45m ASIA NUTRITION" xfId="359" xr:uid="{00000000-0005-0000-0000-000068020000}"/>
    <cellStyle name="_KT (2)_2_TG-TH_DTCDT MR.2N110.HOCMON.TDTOAN.CCUNG" xfId="360" xr:uid="{00000000-0005-0000-0000-000069020000}"/>
    <cellStyle name="_KT (2)_2_TG-TH_DTGoi2-T12ngay14sualuong" xfId="4835" xr:uid="{00000000-0005-0000-0000-00006A020000}"/>
    <cellStyle name="_KT (2)_2_TG-TH_DTkho 52x70m ASIA NUTRITION" xfId="361" xr:uid="{00000000-0005-0000-0000-00006B020000}"/>
    <cellStyle name="_KT (2)_2_TG-TH_DTkho 52x70m ASIA NUTRITION-change-tuong bt6m" xfId="362" xr:uid="{00000000-0005-0000-0000-00006C020000}"/>
    <cellStyle name="_KT (2)_2_TG-TH_DTkho 52x70m ASIA NUTRITION-seno betong" xfId="363" xr:uid="{00000000-0005-0000-0000-00006D020000}"/>
    <cellStyle name="_KT (2)_2_TG-TH_DT-SLO CLINKE 484-T9-06" xfId="4836" xr:uid="{00000000-0005-0000-0000-00006E020000}"/>
    <cellStyle name="_KT (2)_2_TG-TH_Du toan san lap - 23-12-2008" xfId="4837" xr:uid="{00000000-0005-0000-0000-00006F020000}"/>
    <cellStyle name="_KT (2)_2_TG-TH_Duong BT" xfId="4838" xr:uid="{00000000-0005-0000-0000-000070020000}"/>
    <cellStyle name="_KT (2)_2_TG-TH_Duong R1 - Dai Phuoc (14-04-2009)" xfId="4839" xr:uid="{00000000-0005-0000-0000-000071020000}"/>
    <cellStyle name="_KT (2)_2_TG-TH_Dutoan-10-6-08-tinh lai chi phi kiem toan" xfId="4840" xr:uid="{00000000-0005-0000-0000-000072020000}"/>
    <cellStyle name="_KT (2)_2_TG-TH_goi 7b" xfId="4843" xr:uid="{00000000-0005-0000-0000-000073020000}"/>
    <cellStyle name="_KT (2)_2_TG-TH_gia ban BT tai XM Hoang Thach" xfId="4841" xr:uid="{00000000-0005-0000-0000-000074020000}"/>
    <cellStyle name="_KT (2)_2_TG-TH_Gia ghi dia" xfId="4842" xr:uid="{00000000-0005-0000-0000-000075020000}"/>
    <cellStyle name="_KT (2)_2_TG-TH_Lora-tungchau" xfId="364" xr:uid="{00000000-0005-0000-0000-000076020000}"/>
    <cellStyle name="_KT (2)_2_TG-TH_moi" xfId="4844" xr:uid="{00000000-0005-0000-0000-000077020000}"/>
    <cellStyle name="_KT (2)_2_TG-TH_moi_XL4Poppy" xfId="4845" xr:uid="{00000000-0005-0000-0000-000078020000}"/>
    <cellStyle name="_KT (2)_2_TG-TH_moi_XL4Test5" xfId="4846" xr:uid="{00000000-0005-0000-0000-000079020000}"/>
    <cellStyle name="_KT (2)_2_TG-TH_moi_XL4Test5_D65-Bo Cong An tam" xfId="4847" xr:uid="{00000000-0005-0000-0000-00007A020000}"/>
    <cellStyle name="_KT (2)_2_TG-TH_N_PBMCT" xfId="4848" xr:uid="{00000000-0005-0000-0000-00007B020000}"/>
    <cellStyle name="_KT (2)_2_TG-TH_N_PBMCT_D65-Bo Cong An tam" xfId="4849" xr:uid="{00000000-0005-0000-0000-00007C020000}"/>
    <cellStyle name="_KT (2)_2_TG-TH_N6_25-11-2008_PHAN DUONG" xfId="4850" xr:uid="{00000000-0005-0000-0000-00007D020000}"/>
    <cellStyle name="_KT (2)_2_TG-TH_Nc-VTTB-XNDCT" xfId="365" xr:uid="{00000000-0005-0000-0000-00007E020000}"/>
    <cellStyle name="_KT (2)_2_TG-TH_Nomenclature PHA1 M15 DU 042 A" xfId="4851" xr:uid="{00000000-0005-0000-0000-00007F020000}"/>
    <cellStyle name="_KT (2)_2_TG-TH_PGIA-phieu tham tra Kho bac" xfId="366" xr:uid="{00000000-0005-0000-0000-000080020000}"/>
    <cellStyle name="_KT (2)_2_TG-TH_print" xfId="4852" xr:uid="{00000000-0005-0000-0000-000081020000}"/>
    <cellStyle name="_KT (2)_2_TG-TH_PT02-02" xfId="367" xr:uid="{00000000-0005-0000-0000-000082020000}"/>
    <cellStyle name="_KT (2)_2_TG-TH_PT02-02_Book1" xfId="368" xr:uid="{00000000-0005-0000-0000-000083020000}"/>
    <cellStyle name="_KT (2)_2_TG-TH_PT02-02_print" xfId="4853" xr:uid="{00000000-0005-0000-0000-000084020000}"/>
    <cellStyle name="_KT (2)_2_TG-TH_PT02-03" xfId="369" xr:uid="{00000000-0005-0000-0000-000085020000}"/>
    <cellStyle name="_KT (2)_2_TG-TH_PT02-03_Book1" xfId="370" xr:uid="{00000000-0005-0000-0000-000086020000}"/>
    <cellStyle name="_KT (2)_2_TG-TH_PT02-03_print" xfId="4854" xr:uid="{00000000-0005-0000-0000-000087020000}"/>
    <cellStyle name="_KT (2)_2_TG-TH_Qt-HT3PQ1(CauKho)" xfId="371" xr:uid="{00000000-0005-0000-0000-000088020000}"/>
    <cellStyle name="_KT (2)_2_TG-TH_Qt-HT3PQ1(CauKho)_Don gia quy 3 nam 2003 - Ban Dien Luc" xfId="4855" xr:uid="{00000000-0005-0000-0000-000089020000}"/>
    <cellStyle name="_KT (2)_2_TG-TH_Qt-HT3PQ1(CauKho)_NC-VL2-2003" xfId="4856" xr:uid="{00000000-0005-0000-0000-00008A020000}"/>
    <cellStyle name="_KT (2)_2_TG-TH_Qt-HT3PQ1(CauKho)_NC-VL2-2003_1" xfId="4857" xr:uid="{00000000-0005-0000-0000-00008B020000}"/>
    <cellStyle name="_KT (2)_2_TG-TH_Qt-HT3PQ1(CauKho)_XL4Test5" xfId="4858" xr:uid="{00000000-0005-0000-0000-00008C020000}"/>
    <cellStyle name="_KT (2)_2_TG-TH_Qt-HT3PQ1(CauKho)_XL4Test5_1" xfId="4859" xr:uid="{00000000-0005-0000-0000-00008D020000}"/>
    <cellStyle name="_KT (2)_2_TG-TH_Sheet2" xfId="4860" xr:uid="{00000000-0005-0000-0000-00008E020000}"/>
    <cellStyle name="_KT (2)_2_TG-TH_Sheet3" xfId="4861" xr:uid="{00000000-0005-0000-0000-00008F020000}"/>
    <cellStyle name="_KT (2)_2_TG-TH_tong hop vat tu huan" xfId="4862" xr:uid="{00000000-0005-0000-0000-000090020000}"/>
    <cellStyle name="_KT (2)_2_TG-TH_TONGHOPKHOILUONGSUA1" xfId="4863" xr:uid="{00000000-0005-0000-0000-000091020000}"/>
    <cellStyle name="_KT (2)_2_TG-TH_water tank " xfId="372" xr:uid="{00000000-0005-0000-0000-000092020000}"/>
    <cellStyle name="_KT (2)_2_TG-TH_XL4Poppy" xfId="4864" xr:uid="{00000000-0005-0000-0000-000093020000}"/>
    <cellStyle name="_KT (2)_2_TG-TH_XL4Poppy_XL4Test5" xfId="4865" xr:uid="{00000000-0005-0000-0000-000094020000}"/>
    <cellStyle name="_KT (2)_2_TG-TH_XL4Poppy_XL4Test5_D65-Bo Cong An tam" xfId="4866" xr:uid="{00000000-0005-0000-0000-000095020000}"/>
    <cellStyle name="_KT (2)_2_TG-TH_XL4Test5" xfId="4867" xr:uid="{00000000-0005-0000-0000-000096020000}"/>
    <cellStyle name="_KT (2)_2_TG-TH_XL4Test5_1" xfId="4868" xr:uid="{00000000-0005-0000-0000-000097020000}"/>
    <cellStyle name="_KT (2)_2_TG-TH_XL4Test5_B_CPK(KHCB)" xfId="4869" xr:uid="{00000000-0005-0000-0000-000098020000}"/>
    <cellStyle name="_KT (2)_2_TG-TH_XL4Test5_DN_MCT" xfId="4870" xr:uid="{00000000-0005-0000-0000-000099020000}"/>
    <cellStyle name="_KT (2)_2_TG-TH_XL4Test5_DN_MTP" xfId="4871" xr:uid="{00000000-0005-0000-0000-00009A020000}"/>
    <cellStyle name="_KT (2)_2_TG-TH_XL4Test5_N_PBMCT" xfId="4872" xr:uid="{00000000-0005-0000-0000-00009B020000}"/>
    <cellStyle name="_KT (2)_2_TG-TH_XL4Test5_XL4Test5" xfId="4873" xr:uid="{00000000-0005-0000-0000-00009C020000}"/>
    <cellStyle name="_KT (2)_2_TG-TH_XL4Test5_XL4Test5_D65-Bo Cong An tam" xfId="4874" xr:uid="{00000000-0005-0000-0000-00009D020000}"/>
    <cellStyle name="_KT (2)_3" xfId="373" xr:uid="{00000000-0005-0000-0000-00009E020000}"/>
    <cellStyle name="_KT (2)_3_KL Nen duong" xfId="4875" xr:uid="{00000000-0005-0000-0000-00009F020000}"/>
    <cellStyle name="_KT (2)_3_TG-TH" xfId="374" xr:uid="{00000000-0005-0000-0000-0000A0020000}"/>
    <cellStyle name="_KT (2)_3_TG-TH_01-TU.Ly Van E B1" xfId="375" xr:uid="{00000000-0005-0000-0000-0000A1020000}"/>
    <cellStyle name="_KT (2)_3_TG-TH_02a- Khoi luong bt, coppha tret" xfId="376" xr:uid="{00000000-0005-0000-0000-0000A2020000}"/>
    <cellStyle name="_KT (2)_3_TG-TH_03- Thep tang tret new" xfId="377" xr:uid="{00000000-0005-0000-0000-0000A3020000}"/>
    <cellStyle name="_KT (2)_3_TG-TH_ALL" xfId="4876" xr:uid="{00000000-0005-0000-0000-0000A4020000}"/>
    <cellStyle name="_KT (2)_3_TG-TH_BAO HIEM THAU PHU" xfId="378" xr:uid="{00000000-0005-0000-0000-0000A5020000}"/>
    <cellStyle name="_KT (2)_3_TG-TH_Book1" xfId="379" xr:uid="{00000000-0005-0000-0000-0000A6020000}"/>
    <cellStyle name="_KT (2)_3_TG-TH_Book1_1" xfId="380" xr:uid="{00000000-0005-0000-0000-0000A7020000}"/>
    <cellStyle name="_KT (2)_3_TG-TH_Book1_1_Bang thong  ke dao duong" xfId="4877" xr:uid="{00000000-0005-0000-0000-0000A8020000}"/>
    <cellStyle name="_KT (2)_3_TG-TH_Book1_1_Book1" xfId="4878" xr:uid="{00000000-0005-0000-0000-0000A9020000}"/>
    <cellStyle name="_KT (2)_3_TG-TH_Book1_1_Cau Song Cau" xfId="4879" xr:uid="{00000000-0005-0000-0000-0000AA020000}"/>
    <cellStyle name="_KT (2)_3_TG-TH_Book1_2" xfId="381" xr:uid="{00000000-0005-0000-0000-0000AB020000}"/>
    <cellStyle name="_KT (2)_3_TG-TH_Book1_BC-QT-WB-dthao" xfId="382" xr:uid="{00000000-0005-0000-0000-0000AC020000}"/>
    <cellStyle name="_KT (2)_3_TG-TH_Book1_Book1" xfId="4880" xr:uid="{00000000-0005-0000-0000-0000AD020000}"/>
    <cellStyle name="_KT (2)_3_TG-TH_Book1_Book1_1" xfId="4881" xr:uid="{00000000-0005-0000-0000-0000AE020000}"/>
    <cellStyle name="_KT (2)_3_TG-TH_Book1_Book1_Cau Song Cau" xfId="4882" xr:uid="{00000000-0005-0000-0000-0000AF020000}"/>
    <cellStyle name="_KT (2)_3_TG-TH_Book1_BOQ Ph 2- Civil 2010.03.02 " xfId="383" xr:uid="{00000000-0005-0000-0000-0000B0020000}"/>
    <cellStyle name="_KT (2)_3_TG-TH_Book1_camayVL7-1" xfId="4883" xr:uid="{00000000-0005-0000-0000-0000B1020000}"/>
    <cellStyle name="_KT (2)_3_TG-TH_Book1_Cau My Dong" xfId="4885" xr:uid="{00000000-0005-0000-0000-0000B2020000}"/>
    <cellStyle name="_KT (2)_3_TG-TH_Book1_Cau Song Cau" xfId="4886" xr:uid="{00000000-0005-0000-0000-0000B3020000}"/>
    <cellStyle name="_KT (2)_3_TG-TH_Book1_Cầu Cựa Gà" xfId="4884" xr:uid="{00000000-0005-0000-0000-0000B4020000}"/>
    <cellStyle name="_KT (2)_3_TG-TH_Book1_Du toan san lap - 23-12-2008" xfId="4887" xr:uid="{00000000-0005-0000-0000-0000B5020000}"/>
    <cellStyle name="_KT (2)_3_TG-TH_Book1_Dutoan-10-6-08-tinh lai chi phi kiem toan" xfId="4888" xr:uid="{00000000-0005-0000-0000-0000B6020000}"/>
    <cellStyle name="_KT (2)_3_TG-TH_Book1_HNI-93-0381 HAYAKAWA Viet Nam Factory " xfId="384" xr:uid="{00000000-0005-0000-0000-0000B7020000}"/>
    <cellStyle name="_KT (2)_3_TG-TH_Book1_TONGHOPKHOILUONGSUA1" xfId="4889" xr:uid="{00000000-0005-0000-0000-0000B8020000}"/>
    <cellStyle name="_KT (2)_3_TG-TH_Book1_XL4Test5" xfId="4890" xr:uid="{00000000-0005-0000-0000-0000B9020000}"/>
    <cellStyle name="_KT (2)_3_TG-TH_BOQ Ph 2- Civil 2010.03.02 " xfId="385" xr:uid="{00000000-0005-0000-0000-0000BA020000}"/>
    <cellStyle name="_KT (2)_3_TG-TH_camayVL7-1" xfId="4891" xr:uid="{00000000-0005-0000-0000-0000BB020000}"/>
    <cellStyle name="_KT (2)_3_TG-TH_Capphoivua" xfId="4892" xr:uid="{00000000-0005-0000-0000-0000BC020000}"/>
    <cellStyle name="_KT (2)_3_TG-TH_Cau My Dong" xfId="4894" xr:uid="{00000000-0005-0000-0000-0000BD020000}"/>
    <cellStyle name="_KT (2)_3_TG-TH_Cau Song Cau" xfId="4895" xr:uid="{00000000-0005-0000-0000-0000BE020000}"/>
    <cellStyle name="_KT (2)_3_TG-TH_Cầu Cựa Gà" xfId="4893" xr:uid="{00000000-0005-0000-0000-0000BF020000}"/>
    <cellStyle name="_KT (2)_3_TG-TH_Copy of DM24 - ThuyAnhNew" xfId="4896" xr:uid="{00000000-0005-0000-0000-0000C0020000}"/>
    <cellStyle name="_KT (2)_3_TG-TH_Dat Phuong_Chinh" xfId="4897" xr:uid="{00000000-0005-0000-0000-0000C1020000}"/>
    <cellStyle name="_KT (2)_3_TG-TH_Dat Phuong-Faire" xfId="4898" xr:uid="{00000000-0005-0000-0000-0000C2020000}"/>
    <cellStyle name="_KT (2)_3_TG-TH_DM24_Thuy Anh" xfId="4899" xr:uid="{00000000-0005-0000-0000-0000C3020000}"/>
    <cellStyle name="_KT (2)_3_TG-TH_DTGoi2-T12ngay14sualuong" xfId="4900" xr:uid="{00000000-0005-0000-0000-0000C4020000}"/>
    <cellStyle name="_KT (2)_3_TG-TH_Du toan san lap - 23-12-2008" xfId="4901" xr:uid="{00000000-0005-0000-0000-0000C5020000}"/>
    <cellStyle name="_KT (2)_3_TG-TH_Duong BT" xfId="4902" xr:uid="{00000000-0005-0000-0000-0000C6020000}"/>
    <cellStyle name="_KT (2)_3_TG-TH_Dutoan-10-6-08-tinh lai chi phi kiem toan" xfId="4903" xr:uid="{00000000-0005-0000-0000-0000C7020000}"/>
    <cellStyle name="_KT (2)_3_TG-TH_Gia ca may cac tinh" xfId="4904" xr:uid="{00000000-0005-0000-0000-0000C8020000}"/>
    <cellStyle name="_KT (2)_3_TG-TH_HNI-93-0381 HAYAKAWA Viet Nam Factory " xfId="386" xr:uid="{00000000-0005-0000-0000-0000C9020000}"/>
    <cellStyle name="_KT (2)_3_TG-TH_kd" xfId="4905" xr:uid="{00000000-0005-0000-0000-0000CA020000}"/>
    <cellStyle name="_KT (2)_3_TG-TH_KLc" xfId="4906" xr:uid="{00000000-0005-0000-0000-0000CB020000}"/>
    <cellStyle name="_KT (2)_3_TG-TH_klccc1" xfId="4907" xr:uid="{00000000-0005-0000-0000-0000CC020000}"/>
    <cellStyle name="_KT (2)_3_TG-TH_KLcn+d" xfId="4908" xr:uid="{00000000-0005-0000-0000-0000CD020000}"/>
    <cellStyle name="_KT (2)_3_TG-TH_KLR" xfId="4909" xr:uid="{00000000-0005-0000-0000-0000CE020000}"/>
    <cellStyle name="_KT (2)_3_TG-TH_KLVT cau Km25+377" xfId="4910" xr:uid="{00000000-0005-0000-0000-0000CF020000}"/>
    <cellStyle name="_KT (2)_3_TG-TH_KTOAN" xfId="4911" xr:uid="{00000000-0005-0000-0000-0000D0020000}"/>
    <cellStyle name="_KT (2)_3_TG-TH_KTOAN1" xfId="4912" xr:uid="{00000000-0005-0000-0000-0000D1020000}"/>
    <cellStyle name="_KT (2)_3_TG-TH_Lora-tungchau" xfId="387" xr:uid="{00000000-0005-0000-0000-0000D2020000}"/>
    <cellStyle name="_KT (2)_3_TG-TH_Lora-tungchau_Book1" xfId="4913" xr:uid="{00000000-0005-0000-0000-0000D3020000}"/>
    <cellStyle name="_KT (2)_3_TG-TH_Lora-tungchau_BOQ Ph 2- Civil 2010.03.02 " xfId="388" xr:uid="{00000000-0005-0000-0000-0000D4020000}"/>
    <cellStyle name="_KT (2)_3_TG-TH_Lora-tungchau_XL4Test5" xfId="4914" xr:uid="{00000000-0005-0000-0000-0000D5020000}"/>
    <cellStyle name="_KT (2)_3_TG-TH_N6_25-11-2008_PHAN DUONG" xfId="4915" xr:uid="{00000000-0005-0000-0000-0000D6020000}"/>
    <cellStyle name="_KT (2)_3_TG-TH_PERSONAL" xfId="389" xr:uid="{00000000-0005-0000-0000-0000D7020000}"/>
    <cellStyle name="_KT (2)_3_TG-TH_PERSONAL 2" xfId="4916" xr:uid="{00000000-0005-0000-0000-0000D8020000}"/>
    <cellStyle name="_KT (2)_3_TG-TH_PERSONAL_02a- Khoi luong bt, coppha tret" xfId="390" xr:uid="{00000000-0005-0000-0000-0000D9020000}"/>
    <cellStyle name="_KT (2)_3_TG-TH_PERSONAL_03- Thep tang tret new" xfId="391" xr:uid="{00000000-0005-0000-0000-0000DA020000}"/>
    <cellStyle name="_KT (2)_3_TG-TH_PERSONAL_bang gia ap dung 2005" xfId="4917" xr:uid="{00000000-0005-0000-0000-0000DB020000}"/>
    <cellStyle name="_KT (2)_3_TG-TH_PERSONAL_bg-TTO-051104" xfId="4918" xr:uid="{00000000-0005-0000-0000-0000DC020000}"/>
    <cellStyle name="_KT (2)_3_TG-TH_PERSONAL_Book1" xfId="392" xr:uid="{00000000-0005-0000-0000-0000DD020000}"/>
    <cellStyle name="_KT (2)_3_TG-TH_PERSONAL_Book1_bang gia ap dung 2005" xfId="4919" xr:uid="{00000000-0005-0000-0000-0000DE020000}"/>
    <cellStyle name="_KT (2)_3_TG-TH_PERSONAL_Book1_bg-TTO-051104" xfId="4920" xr:uid="{00000000-0005-0000-0000-0000DF020000}"/>
    <cellStyle name="_KT (2)_3_TG-TH_PERSONAL_HTQ.8 GD1" xfId="393" xr:uid="{00000000-0005-0000-0000-0000E0020000}"/>
    <cellStyle name="_KT (2)_3_TG-TH_PERSONAL_HTQ.8 GD1_Don gia quy 3 nam 2003 - Ban Dien Luc" xfId="4921" xr:uid="{00000000-0005-0000-0000-0000E1020000}"/>
    <cellStyle name="_KT (2)_3_TG-TH_PERSONAL_HTQ.8 GD1_NC-VL2-2003" xfId="4922" xr:uid="{00000000-0005-0000-0000-0000E2020000}"/>
    <cellStyle name="_KT (2)_3_TG-TH_PERSONAL_HTQ.8 GD1_NC-VL2-2003_1" xfId="4923" xr:uid="{00000000-0005-0000-0000-0000E3020000}"/>
    <cellStyle name="_KT (2)_3_TG-TH_PERSONAL_HTQ.8 GD1_XL4Test5" xfId="4924" xr:uid="{00000000-0005-0000-0000-0000E4020000}"/>
    <cellStyle name="_KT (2)_3_TG-TH_PERSONAL_HTQ.8 GD1_XL4Test5_1" xfId="4925" xr:uid="{00000000-0005-0000-0000-0000E5020000}"/>
    <cellStyle name="_KT (2)_3_TG-TH_PERSONAL_Tong hop KHCB 2001" xfId="394" xr:uid="{00000000-0005-0000-0000-0000E6020000}"/>
    <cellStyle name="_KT (2)_3_TG-TH_Qt-HT3PQ1(CauKho)" xfId="395" xr:uid="{00000000-0005-0000-0000-0000E7020000}"/>
    <cellStyle name="_KT (2)_3_TG-TH_Qt-HT3PQ1(CauKho)_Don gia quy 3 nam 2003 - Ban Dien Luc" xfId="4926" xr:uid="{00000000-0005-0000-0000-0000E8020000}"/>
    <cellStyle name="_KT (2)_3_TG-TH_Qt-HT3PQ1(CauKho)_NC-VL2-2003" xfId="4927" xr:uid="{00000000-0005-0000-0000-0000E9020000}"/>
    <cellStyle name="_KT (2)_3_TG-TH_Qt-HT3PQ1(CauKho)_NC-VL2-2003_1" xfId="4928" xr:uid="{00000000-0005-0000-0000-0000EA020000}"/>
    <cellStyle name="_KT (2)_3_TG-TH_Qt-HT3PQ1(CauKho)_XL4Test5" xfId="4929" xr:uid="{00000000-0005-0000-0000-0000EB020000}"/>
    <cellStyle name="_KT (2)_3_TG-TH_Qt-HT3PQ1(CauKho)_XL4Test5_1" xfId="4930" xr:uid="{00000000-0005-0000-0000-0000EC020000}"/>
    <cellStyle name="_KT (2)_3_TG-TH_TONGHOPKHOILUONGSUA1" xfId="4933" xr:uid="{00000000-0005-0000-0000-0000ED020000}"/>
    <cellStyle name="_KT (2)_3_TG-TH_THKP CAU" xfId="4931" xr:uid="{00000000-0005-0000-0000-0000EE020000}"/>
    <cellStyle name="_KT (2)_3_TG-TH_THKPCAU(c)" xfId="4932" xr:uid="{00000000-0005-0000-0000-0000EF020000}"/>
    <cellStyle name="_KT (2)_3_TG-TH_XL4Test5" xfId="4934" xr:uid="{00000000-0005-0000-0000-0000F0020000}"/>
    <cellStyle name="_KT (2)_4" xfId="396" xr:uid="{00000000-0005-0000-0000-0000F1020000}"/>
    <cellStyle name="_KT (2)_4 2" xfId="4935" xr:uid="{00000000-0005-0000-0000-0000F2020000}"/>
    <cellStyle name="_KT (2)_4_01-TU.Ly Van E B1" xfId="397" xr:uid="{00000000-0005-0000-0000-0000F3020000}"/>
    <cellStyle name="_KT (2)_4_02a- Khoi luong bt, coppha tret" xfId="398" xr:uid="{00000000-0005-0000-0000-0000F4020000}"/>
    <cellStyle name="_KT (2)_4_03- Thep tang tret new" xfId="399" xr:uid="{00000000-0005-0000-0000-0000F5020000}"/>
    <cellStyle name="_KT (2)_4_B_CPK(KHCB)" xfId="4936" xr:uid="{00000000-0005-0000-0000-0000F6020000}"/>
    <cellStyle name="_KT (2)_4_B_CPK(KHCB)_D65-Bo Cong An tam" xfId="4937" xr:uid="{00000000-0005-0000-0000-0000F7020000}"/>
    <cellStyle name="_KT (2)_4_bang gia ap dung 2005" xfId="4938" xr:uid="{00000000-0005-0000-0000-0000F8020000}"/>
    <cellStyle name="_KT (2)_4_BAO CAO KLCT PT2000" xfId="400" xr:uid="{00000000-0005-0000-0000-0000F9020000}"/>
    <cellStyle name="_KT (2)_4_BAO CAO PT2000" xfId="401" xr:uid="{00000000-0005-0000-0000-0000FA020000}"/>
    <cellStyle name="_KT (2)_4_BAO CAO PT2000_Book1" xfId="402" xr:uid="{00000000-0005-0000-0000-0000FB020000}"/>
    <cellStyle name="_KT (2)_4_Bao cao XDCB 2001 - T11 KH dieu chinh 20-11-THAI" xfId="403" xr:uid="{00000000-0005-0000-0000-0000FC020000}"/>
    <cellStyle name="_KT (2)_4_BAO HIEM THAU PHU" xfId="404" xr:uid="{00000000-0005-0000-0000-0000FD020000}"/>
    <cellStyle name="_KT (2)_4_bg-TTO-051104" xfId="4939" xr:uid="{00000000-0005-0000-0000-0000FE020000}"/>
    <cellStyle name="_KT (2)_4_Book1" xfId="405" xr:uid="{00000000-0005-0000-0000-0000FF020000}"/>
    <cellStyle name="_KT (2)_4_Book1 2" xfId="4940" xr:uid="{00000000-0005-0000-0000-000000030000}"/>
    <cellStyle name="_KT (2)_4_Book1_02a- Khoi luong bt, coppha tret" xfId="406" xr:uid="{00000000-0005-0000-0000-000001030000}"/>
    <cellStyle name="_KT (2)_4_Book1_03- Thep tang tret new" xfId="407" xr:uid="{00000000-0005-0000-0000-000002030000}"/>
    <cellStyle name="_KT (2)_4_Book1_1" xfId="408" xr:uid="{00000000-0005-0000-0000-000003030000}"/>
    <cellStyle name="_KT (2)_4_Book1_1_02a- Khoi luong bt, coppha tret" xfId="409" xr:uid="{00000000-0005-0000-0000-000004030000}"/>
    <cellStyle name="_KT (2)_4_Book1_1_03- Thep tang tret new" xfId="410" xr:uid="{00000000-0005-0000-0000-000005030000}"/>
    <cellStyle name="_KT (2)_4_Book1_1_Bang thong  ke dao duong" xfId="4941" xr:uid="{00000000-0005-0000-0000-000006030000}"/>
    <cellStyle name="_KT (2)_4_Book1_1_Book1" xfId="4942" xr:uid="{00000000-0005-0000-0000-000007030000}"/>
    <cellStyle name="_KT (2)_4_Book1_1_BOQ Ph 2- Civil 2010.03.02 " xfId="411" xr:uid="{00000000-0005-0000-0000-000008030000}"/>
    <cellStyle name="_KT (2)_4_Book1_1_DanhMucDonGiaVTTB_Dien_TAM" xfId="4943" xr:uid="{00000000-0005-0000-0000-000009030000}"/>
    <cellStyle name="_KT (2)_4_Book1_1_XL4Test5" xfId="4944" xr:uid="{00000000-0005-0000-0000-00000A030000}"/>
    <cellStyle name="_KT (2)_4_Book1_2" xfId="412" xr:uid="{00000000-0005-0000-0000-00000B030000}"/>
    <cellStyle name="_KT (2)_4_Book1_2_Book1" xfId="413" xr:uid="{00000000-0005-0000-0000-00000C030000}"/>
    <cellStyle name="_KT (2)_4_Book1_2_BOQ Ph 2- Civil 2010.03.02 " xfId="414" xr:uid="{00000000-0005-0000-0000-00000D030000}"/>
    <cellStyle name="_KT (2)_4_Book1_2_Cao do san" xfId="415" xr:uid="{00000000-0005-0000-0000-00000E030000}"/>
    <cellStyle name="_KT (2)_4_Book1_2_XL4Test5" xfId="4945" xr:uid="{00000000-0005-0000-0000-00000F030000}"/>
    <cellStyle name="_KT (2)_4_Book1_3" xfId="416" xr:uid="{00000000-0005-0000-0000-000010030000}"/>
    <cellStyle name="_KT (2)_4_Book1_3_Book1" xfId="417" xr:uid="{00000000-0005-0000-0000-000011030000}"/>
    <cellStyle name="_KT (2)_4_Book1_3_BOQ Ph 2- Civil 2010.03.02 " xfId="418" xr:uid="{00000000-0005-0000-0000-000012030000}"/>
    <cellStyle name="_KT (2)_4_Book1_3_Cao do san" xfId="419" xr:uid="{00000000-0005-0000-0000-000013030000}"/>
    <cellStyle name="_KT (2)_4_Book1_3_XL4Test5" xfId="4946" xr:uid="{00000000-0005-0000-0000-000014030000}"/>
    <cellStyle name="_KT (2)_4_Book1_3_XL4Test5_1" xfId="4947" xr:uid="{00000000-0005-0000-0000-000015030000}"/>
    <cellStyle name="_KT (2)_4_Book1_3_XL4Test5_1_D65-Bo Cong An tam" xfId="4948" xr:uid="{00000000-0005-0000-0000-000016030000}"/>
    <cellStyle name="_KT (2)_4_Book1_4" xfId="420" xr:uid="{00000000-0005-0000-0000-000017030000}"/>
    <cellStyle name="_KT (2)_4_Book1_4_Book1" xfId="421" xr:uid="{00000000-0005-0000-0000-000018030000}"/>
    <cellStyle name="_KT (2)_4_Book1_4_BOQ Ph 2- Civil 2010.03.02 " xfId="422" xr:uid="{00000000-0005-0000-0000-000019030000}"/>
    <cellStyle name="_KT (2)_4_Book1_4_Cao do san" xfId="423" xr:uid="{00000000-0005-0000-0000-00001A030000}"/>
    <cellStyle name="_KT (2)_4_Book1_5" xfId="424" xr:uid="{00000000-0005-0000-0000-00001B030000}"/>
    <cellStyle name="_KT (2)_4_Book1_5_Book1" xfId="425" xr:uid="{00000000-0005-0000-0000-00001C030000}"/>
    <cellStyle name="_KT (2)_4_Book1_5_Cao do san" xfId="426" xr:uid="{00000000-0005-0000-0000-00001D030000}"/>
    <cellStyle name="_KT (2)_4_Book1_bang gia ap dung 2005" xfId="4949" xr:uid="{00000000-0005-0000-0000-00001E030000}"/>
    <cellStyle name="_KT (2)_4_Book1_Bang thong  ke dao duong" xfId="4950" xr:uid="{00000000-0005-0000-0000-00001F030000}"/>
    <cellStyle name="_KT (2)_4_Book1_BAO HIEM THAU PHU" xfId="427" xr:uid="{00000000-0005-0000-0000-000020030000}"/>
    <cellStyle name="_KT (2)_4_Book1_bg-TTO-051104" xfId="4951" xr:uid="{00000000-0005-0000-0000-000021030000}"/>
    <cellStyle name="_KT (2)_4_Book1_Book1" xfId="428" xr:uid="{00000000-0005-0000-0000-000022030000}"/>
    <cellStyle name="_KT (2)_4_Book1_BOQ Ph 2- Civil 2010.03.02 " xfId="429" xr:uid="{00000000-0005-0000-0000-000023030000}"/>
    <cellStyle name="_KT (2)_4_Book1_Cau Song Cau" xfId="4952" xr:uid="{00000000-0005-0000-0000-000024030000}"/>
    <cellStyle name="_KT (2)_4_Book1_DanhMucDonGiaVTTB_Dien_TAM" xfId="4953" xr:uid="{00000000-0005-0000-0000-000025030000}"/>
    <cellStyle name="_KT (2)_4_Book1_KL vat tu  chinh phan hoan thien" xfId="430" xr:uid="{00000000-0005-0000-0000-000026030000}"/>
    <cellStyle name="_KT (2)_4_Book1_Tam ung thau phu Nguyen Thong" xfId="431" xr:uid="{00000000-0005-0000-0000-000027030000}"/>
    <cellStyle name="_KT (2)_4_Book1_XL4Poppy" xfId="4954" xr:uid="{00000000-0005-0000-0000-000028030000}"/>
    <cellStyle name="_KT (2)_4_Book1_XL4Test5" xfId="4955" xr:uid="{00000000-0005-0000-0000-000029030000}"/>
    <cellStyle name="_KT (2)_4_BOQ Ph 2- Civil 2010.03.02 " xfId="432" xr:uid="{00000000-0005-0000-0000-00002A030000}"/>
    <cellStyle name="_KT (2)_4_camayVL7-1" xfId="4956" xr:uid="{00000000-0005-0000-0000-00002B030000}"/>
    <cellStyle name="_KT (2)_4_Cau My Dong" xfId="4958" xr:uid="{00000000-0005-0000-0000-00002C030000}"/>
    <cellStyle name="_KT (2)_4_Cầu Cựa Gà" xfId="4957" xr:uid="{00000000-0005-0000-0000-00002D030000}"/>
    <cellStyle name="_KT (2)_4_Chao gia cau Thai nguyen" xfId="4959" xr:uid="{00000000-0005-0000-0000-00002E030000}"/>
    <cellStyle name="_KT (2)_4_D65-Bo Cong An tam" xfId="4960" xr:uid="{00000000-0005-0000-0000-00002F030000}"/>
    <cellStyle name="_KT (2)_4_Dcdtoan-bcnckt " xfId="433" xr:uid="{00000000-0005-0000-0000-000030030000}"/>
    <cellStyle name="_KT (2)_4_Dcdtoan-bcnckt _XL4Poppy" xfId="4961" xr:uid="{00000000-0005-0000-0000-000031030000}"/>
    <cellStyle name="_KT (2)_4_Dcdtoan-bcnckt _XL4Test5" xfId="4962" xr:uid="{00000000-0005-0000-0000-000032030000}"/>
    <cellStyle name="_KT (2)_4_Dcdtoan-bcnckt _XL4Test5_D65-Bo Cong An tam" xfId="4963" xr:uid="{00000000-0005-0000-0000-000033030000}"/>
    <cellStyle name="_KT (2)_4_DN_MCT" xfId="4964" xr:uid="{00000000-0005-0000-0000-000034030000}"/>
    <cellStyle name="_KT (2)_4_DN_MCT_D65-Bo Cong An tam" xfId="4965" xr:uid="{00000000-0005-0000-0000-000035030000}"/>
    <cellStyle name="_KT (2)_4_DN_MTP" xfId="4966" xr:uid="{00000000-0005-0000-0000-000036030000}"/>
    <cellStyle name="_KT (2)_4_DN_MTP_D65-Bo Cong An tam" xfId="4967" xr:uid="{00000000-0005-0000-0000-000037030000}"/>
    <cellStyle name="_KT (2)_4_do be tong duong vao" xfId="4968" xr:uid="{00000000-0005-0000-0000-000038030000}"/>
    <cellStyle name="_KT (2)_4_Dongia2-2003" xfId="4969" xr:uid="{00000000-0005-0000-0000-000039030000}"/>
    <cellStyle name="_KT (2)_4_Dongia2-2003_D65-Bo Cong An tam" xfId="4970" xr:uid="{00000000-0005-0000-0000-00003A030000}"/>
    <cellStyle name="_KT (2)_4_DT kho 50x72 ,52x45m -11-5" xfId="434" xr:uid="{00000000-0005-0000-0000-00003B030000}"/>
    <cellStyle name="_KT (2)_4_DT kho 50x72 ,52x45m ASIA NUTRITION" xfId="435" xr:uid="{00000000-0005-0000-0000-00003C030000}"/>
    <cellStyle name="_KT (2)_4_DTCDT MR.2N110.HOCMON.TDTOAN.CCUNG" xfId="436" xr:uid="{00000000-0005-0000-0000-00003D030000}"/>
    <cellStyle name="_KT (2)_4_DTGoi2-T12ngay14sualuong" xfId="4971" xr:uid="{00000000-0005-0000-0000-00003E030000}"/>
    <cellStyle name="_KT (2)_4_DTkho 52x70m ASIA NUTRITION" xfId="437" xr:uid="{00000000-0005-0000-0000-00003F030000}"/>
    <cellStyle name="_KT (2)_4_DTkho 52x70m ASIA NUTRITION-change-tuong bt6m" xfId="438" xr:uid="{00000000-0005-0000-0000-000040030000}"/>
    <cellStyle name="_KT (2)_4_DTkho 52x70m ASIA NUTRITION-seno betong" xfId="439" xr:uid="{00000000-0005-0000-0000-000041030000}"/>
    <cellStyle name="_KT (2)_4_DT-SLO CLINKE 484-T9-06" xfId="4972" xr:uid="{00000000-0005-0000-0000-000042030000}"/>
    <cellStyle name="_KT (2)_4_Du toan san lap - 23-12-2008" xfId="4973" xr:uid="{00000000-0005-0000-0000-000043030000}"/>
    <cellStyle name="_KT (2)_4_Duong BT" xfId="4974" xr:uid="{00000000-0005-0000-0000-000044030000}"/>
    <cellStyle name="_KT (2)_4_Duong R1 - Dai Phuoc (14-04-2009)" xfId="4975" xr:uid="{00000000-0005-0000-0000-000045030000}"/>
    <cellStyle name="_KT (2)_4_Dutoan-10-6-08-tinh lai chi phi kiem toan" xfId="4976" xr:uid="{00000000-0005-0000-0000-000046030000}"/>
    <cellStyle name="_KT (2)_4_goi 7b" xfId="4979" xr:uid="{00000000-0005-0000-0000-000047030000}"/>
    <cellStyle name="_KT (2)_4_gia ban BT tai XM Hoang Thach" xfId="4977" xr:uid="{00000000-0005-0000-0000-000048030000}"/>
    <cellStyle name="_KT (2)_4_Gia ghi dia" xfId="4978" xr:uid="{00000000-0005-0000-0000-000049030000}"/>
    <cellStyle name="_KT (2)_4_Lora-tungchau" xfId="440" xr:uid="{00000000-0005-0000-0000-00004A030000}"/>
    <cellStyle name="_KT (2)_4_moi" xfId="4980" xr:uid="{00000000-0005-0000-0000-00004B030000}"/>
    <cellStyle name="_KT (2)_4_moi_XL4Poppy" xfId="4981" xr:uid="{00000000-0005-0000-0000-00004C030000}"/>
    <cellStyle name="_KT (2)_4_moi_XL4Test5" xfId="4982" xr:uid="{00000000-0005-0000-0000-00004D030000}"/>
    <cellStyle name="_KT (2)_4_moi_XL4Test5_D65-Bo Cong An tam" xfId="4983" xr:uid="{00000000-0005-0000-0000-00004E030000}"/>
    <cellStyle name="_KT (2)_4_N_PBMCT" xfId="4984" xr:uid="{00000000-0005-0000-0000-00004F030000}"/>
    <cellStyle name="_KT (2)_4_N_PBMCT_D65-Bo Cong An tam" xfId="4985" xr:uid="{00000000-0005-0000-0000-000050030000}"/>
    <cellStyle name="_KT (2)_4_N6_25-11-2008_PHAN DUONG" xfId="4986" xr:uid="{00000000-0005-0000-0000-000051030000}"/>
    <cellStyle name="_KT (2)_4_Nc-VTTB-XNDCT" xfId="441" xr:uid="{00000000-0005-0000-0000-000052030000}"/>
    <cellStyle name="_KT (2)_4_Nomenclature PHA1 M15 DU 042 A" xfId="4987" xr:uid="{00000000-0005-0000-0000-000053030000}"/>
    <cellStyle name="_KT (2)_4_PGIA-phieu tham tra Kho bac" xfId="442" xr:uid="{00000000-0005-0000-0000-000054030000}"/>
    <cellStyle name="_KT (2)_4_print" xfId="4988" xr:uid="{00000000-0005-0000-0000-000055030000}"/>
    <cellStyle name="_KT (2)_4_PT02-02" xfId="443" xr:uid="{00000000-0005-0000-0000-000056030000}"/>
    <cellStyle name="_KT (2)_4_PT02-02_Book1" xfId="444" xr:uid="{00000000-0005-0000-0000-000057030000}"/>
    <cellStyle name="_KT (2)_4_PT02-02_print" xfId="4989" xr:uid="{00000000-0005-0000-0000-000058030000}"/>
    <cellStyle name="_KT (2)_4_PT02-03" xfId="445" xr:uid="{00000000-0005-0000-0000-000059030000}"/>
    <cellStyle name="_KT (2)_4_PT02-03_Book1" xfId="446" xr:uid="{00000000-0005-0000-0000-00005A030000}"/>
    <cellStyle name="_KT (2)_4_PT02-03_print" xfId="4990" xr:uid="{00000000-0005-0000-0000-00005B030000}"/>
    <cellStyle name="_KT (2)_4_Qt-HT3PQ1(CauKho)" xfId="447" xr:uid="{00000000-0005-0000-0000-00005C030000}"/>
    <cellStyle name="_KT (2)_4_Qt-HT3PQ1(CauKho)_Don gia quy 3 nam 2003 - Ban Dien Luc" xfId="4991" xr:uid="{00000000-0005-0000-0000-00005D030000}"/>
    <cellStyle name="_KT (2)_4_Qt-HT3PQ1(CauKho)_NC-VL2-2003" xfId="4992" xr:uid="{00000000-0005-0000-0000-00005E030000}"/>
    <cellStyle name="_KT (2)_4_Qt-HT3PQ1(CauKho)_NC-VL2-2003_1" xfId="4993" xr:uid="{00000000-0005-0000-0000-00005F030000}"/>
    <cellStyle name="_KT (2)_4_Qt-HT3PQ1(CauKho)_XL4Test5" xfId="4994" xr:uid="{00000000-0005-0000-0000-000060030000}"/>
    <cellStyle name="_KT (2)_4_Qt-HT3PQ1(CauKho)_XL4Test5_1" xfId="4995" xr:uid="{00000000-0005-0000-0000-000061030000}"/>
    <cellStyle name="_KT (2)_4_Sheet2" xfId="4996" xr:uid="{00000000-0005-0000-0000-000062030000}"/>
    <cellStyle name="_KT (2)_4_Sheet3" xfId="4997" xr:uid="{00000000-0005-0000-0000-000063030000}"/>
    <cellStyle name="_KT (2)_4_TG-TH" xfId="448" xr:uid="{00000000-0005-0000-0000-000064030000}"/>
    <cellStyle name="_KT (2)_4_TG-TH_DTGoi2-T12ngay14sualuong" xfId="4998" xr:uid="{00000000-0005-0000-0000-000065030000}"/>
    <cellStyle name="_KT (2)_4_TG-TH_Duong BT" xfId="4999" xr:uid="{00000000-0005-0000-0000-000066030000}"/>
    <cellStyle name="_KT (2)_4_TG-TH_Duong R1 - Dai Phuoc (14-04-2009)" xfId="5000" xr:uid="{00000000-0005-0000-0000-000067030000}"/>
    <cellStyle name="_KT (2)_4_TG-TH_KL Nen duong" xfId="5001" xr:uid="{00000000-0005-0000-0000-000068030000}"/>
    <cellStyle name="_KT (2)_4_TG-TH_N6_25-11-2008_PHAN DUONG" xfId="5002" xr:uid="{00000000-0005-0000-0000-000069030000}"/>
    <cellStyle name="_KT (2)_4_tong hop vat tu huan" xfId="5003" xr:uid="{00000000-0005-0000-0000-00006A030000}"/>
    <cellStyle name="_KT (2)_4_TONGHOPKHOILUONGSUA1" xfId="5004" xr:uid="{00000000-0005-0000-0000-00006B030000}"/>
    <cellStyle name="_KT (2)_4_water tank " xfId="449" xr:uid="{00000000-0005-0000-0000-00006C030000}"/>
    <cellStyle name="_KT (2)_4_XL4Poppy" xfId="5005" xr:uid="{00000000-0005-0000-0000-00006D030000}"/>
    <cellStyle name="_KT (2)_4_XL4Poppy_XL4Test5" xfId="5006" xr:uid="{00000000-0005-0000-0000-00006E030000}"/>
    <cellStyle name="_KT (2)_4_XL4Poppy_XL4Test5_D65-Bo Cong An tam" xfId="5007" xr:uid="{00000000-0005-0000-0000-00006F030000}"/>
    <cellStyle name="_KT (2)_4_XL4Test5" xfId="5008" xr:uid="{00000000-0005-0000-0000-000070030000}"/>
    <cellStyle name="_KT (2)_4_XL4Test5_1" xfId="5009" xr:uid="{00000000-0005-0000-0000-000071030000}"/>
    <cellStyle name="_KT (2)_4_XL4Test5_B_CPK(KHCB)" xfId="5010" xr:uid="{00000000-0005-0000-0000-000072030000}"/>
    <cellStyle name="_KT (2)_4_XL4Test5_DN_MCT" xfId="5011" xr:uid="{00000000-0005-0000-0000-000073030000}"/>
    <cellStyle name="_KT (2)_4_XL4Test5_DN_MTP" xfId="5012" xr:uid="{00000000-0005-0000-0000-000074030000}"/>
    <cellStyle name="_KT (2)_4_XL4Test5_N_PBMCT" xfId="5013" xr:uid="{00000000-0005-0000-0000-000075030000}"/>
    <cellStyle name="_KT (2)_4_XL4Test5_XL4Test5" xfId="5014" xr:uid="{00000000-0005-0000-0000-000076030000}"/>
    <cellStyle name="_KT (2)_4_XL4Test5_XL4Test5_D65-Bo Cong An tam" xfId="5015" xr:uid="{00000000-0005-0000-0000-000077030000}"/>
    <cellStyle name="_KT (2)_5" xfId="450" xr:uid="{00000000-0005-0000-0000-000078030000}"/>
    <cellStyle name="_KT (2)_5 2" xfId="5016" xr:uid="{00000000-0005-0000-0000-000079030000}"/>
    <cellStyle name="_KT (2)_5_01-TU.Ly Van E B1" xfId="451" xr:uid="{00000000-0005-0000-0000-00007A030000}"/>
    <cellStyle name="_KT (2)_5_02a- Khoi luong bt, coppha tret" xfId="452" xr:uid="{00000000-0005-0000-0000-00007B030000}"/>
    <cellStyle name="_KT (2)_5_03- Thep tang tret new" xfId="453" xr:uid="{00000000-0005-0000-0000-00007C030000}"/>
    <cellStyle name="_KT (2)_5_ALL" xfId="5017" xr:uid="{00000000-0005-0000-0000-00007D030000}"/>
    <cellStyle name="_KT (2)_5_B_CPK(KHCB)" xfId="5018" xr:uid="{00000000-0005-0000-0000-00007E030000}"/>
    <cellStyle name="_KT (2)_5_B_CPK(KHCB)_D65-Bo Cong An tam" xfId="5019" xr:uid="{00000000-0005-0000-0000-00007F030000}"/>
    <cellStyle name="_KT (2)_5_bang gia ap dung 2005" xfId="5020" xr:uid="{00000000-0005-0000-0000-000080030000}"/>
    <cellStyle name="_KT (2)_5_BAO CAO KLCT PT2000" xfId="454" xr:uid="{00000000-0005-0000-0000-000081030000}"/>
    <cellStyle name="_KT (2)_5_BAO CAO PT2000" xfId="455" xr:uid="{00000000-0005-0000-0000-000082030000}"/>
    <cellStyle name="_KT (2)_5_BAO CAO PT2000_Book1" xfId="456" xr:uid="{00000000-0005-0000-0000-000083030000}"/>
    <cellStyle name="_KT (2)_5_Bao cao XDCB 2001 - T11 KH dieu chinh 20-11-THAI" xfId="457" xr:uid="{00000000-0005-0000-0000-000084030000}"/>
    <cellStyle name="_KT (2)_5_BAO HIEM THAU PHU" xfId="458" xr:uid="{00000000-0005-0000-0000-000085030000}"/>
    <cellStyle name="_KT (2)_5_bg-TTO-051104" xfId="5021" xr:uid="{00000000-0005-0000-0000-000086030000}"/>
    <cellStyle name="_KT (2)_5_Book1" xfId="459" xr:uid="{00000000-0005-0000-0000-000087030000}"/>
    <cellStyle name="_KT (2)_5_Book1 2" xfId="5022" xr:uid="{00000000-0005-0000-0000-000088030000}"/>
    <cellStyle name="_KT (2)_5_Book1_02a- Khoi luong bt, coppha tret" xfId="460" xr:uid="{00000000-0005-0000-0000-000089030000}"/>
    <cellStyle name="_KT (2)_5_Book1_03- Thep tang tret new" xfId="461" xr:uid="{00000000-0005-0000-0000-00008A030000}"/>
    <cellStyle name="_KT (2)_5_Book1_1" xfId="462" xr:uid="{00000000-0005-0000-0000-00008B030000}"/>
    <cellStyle name="_KT (2)_5_Book1_1_02a- Khoi luong bt, coppha tret" xfId="463" xr:uid="{00000000-0005-0000-0000-00008C030000}"/>
    <cellStyle name="_KT (2)_5_Book1_1_03- Thep tang tret new" xfId="464" xr:uid="{00000000-0005-0000-0000-00008D030000}"/>
    <cellStyle name="_KT (2)_5_Book1_1_Bang thong  ke dao duong" xfId="5023" xr:uid="{00000000-0005-0000-0000-00008E030000}"/>
    <cellStyle name="_KT (2)_5_Book1_1_Book1" xfId="5024" xr:uid="{00000000-0005-0000-0000-00008F030000}"/>
    <cellStyle name="_KT (2)_5_Book1_1_BOQ Ph 2- Civil 2010.03.02 " xfId="465" xr:uid="{00000000-0005-0000-0000-000090030000}"/>
    <cellStyle name="_KT (2)_5_Book1_1_DanhMucDonGiaVTTB_Dien_TAM" xfId="5025" xr:uid="{00000000-0005-0000-0000-000091030000}"/>
    <cellStyle name="_KT (2)_5_Book1_1_XL4Test5" xfId="5026" xr:uid="{00000000-0005-0000-0000-000092030000}"/>
    <cellStyle name="_KT (2)_5_Book1_2" xfId="466" xr:uid="{00000000-0005-0000-0000-000093030000}"/>
    <cellStyle name="_KT (2)_5_Book1_2_Book1" xfId="467" xr:uid="{00000000-0005-0000-0000-000094030000}"/>
    <cellStyle name="_KT (2)_5_Book1_2_BOQ Ph 2- Civil 2010.03.02 " xfId="468" xr:uid="{00000000-0005-0000-0000-000095030000}"/>
    <cellStyle name="_KT (2)_5_Book1_2_Cao do san" xfId="469" xr:uid="{00000000-0005-0000-0000-000096030000}"/>
    <cellStyle name="_KT (2)_5_Book1_3" xfId="470" xr:uid="{00000000-0005-0000-0000-000097030000}"/>
    <cellStyle name="_KT (2)_5_Book1_3_Book1" xfId="471" xr:uid="{00000000-0005-0000-0000-000098030000}"/>
    <cellStyle name="_KT (2)_5_Book1_3_BOQ Ph 2- Civil 2010.03.02 " xfId="472" xr:uid="{00000000-0005-0000-0000-000099030000}"/>
    <cellStyle name="_KT (2)_5_Book1_3_Cao do san" xfId="473" xr:uid="{00000000-0005-0000-0000-00009A030000}"/>
    <cellStyle name="_KT (2)_5_Book1_3_XL4Test5" xfId="5027" xr:uid="{00000000-0005-0000-0000-00009B030000}"/>
    <cellStyle name="_KT (2)_5_Book1_3_XL4Test5_1" xfId="5028" xr:uid="{00000000-0005-0000-0000-00009C030000}"/>
    <cellStyle name="_KT (2)_5_Book1_3_XL4Test5_1_D65-Bo Cong An tam" xfId="5029" xr:uid="{00000000-0005-0000-0000-00009D030000}"/>
    <cellStyle name="_KT (2)_5_Book1_4" xfId="474" xr:uid="{00000000-0005-0000-0000-00009E030000}"/>
    <cellStyle name="_KT (2)_5_Book1_4_Book1" xfId="475" xr:uid="{00000000-0005-0000-0000-00009F030000}"/>
    <cellStyle name="_KT (2)_5_Book1_4_BOQ Ph 2- Civil 2010.03.02 " xfId="476" xr:uid="{00000000-0005-0000-0000-0000A0030000}"/>
    <cellStyle name="_KT (2)_5_Book1_4_Cao do san" xfId="477" xr:uid="{00000000-0005-0000-0000-0000A1030000}"/>
    <cellStyle name="_KT (2)_5_Book1_5" xfId="478" xr:uid="{00000000-0005-0000-0000-0000A2030000}"/>
    <cellStyle name="_KT (2)_5_Book1_bang gia ap dung 2005" xfId="5030" xr:uid="{00000000-0005-0000-0000-0000A3030000}"/>
    <cellStyle name="_KT (2)_5_Book1_Bang thong  ke dao duong" xfId="5031" xr:uid="{00000000-0005-0000-0000-0000A4030000}"/>
    <cellStyle name="_KT (2)_5_Book1_BAO HIEM THAU PHU" xfId="479" xr:uid="{00000000-0005-0000-0000-0000A5030000}"/>
    <cellStyle name="_KT (2)_5_Book1_BC-QT-WB-dthao" xfId="480" xr:uid="{00000000-0005-0000-0000-0000A6030000}"/>
    <cellStyle name="_KT (2)_5_Book1_bg-TTO-051104" xfId="5032" xr:uid="{00000000-0005-0000-0000-0000A7030000}"/>
    <cellStyle name="_KT (2)_5_Book1_Book1" xfId="481" xr:uid="{00000000-0005-0000-0000-0000A8030000}"/>
    <cellStyle name="_KT (2)_5_Book1_BOQ Ph 2- Civil 2010.03.02 " xfId="482" xr:uid="{00000000-0005-0000-0000-0000A9030000}"/>
    <cellStyle name="_KT (2)_5_Book1_camayVL7-1" xfId="5033" xr:uid="{00000000-0005-0000-0000-0000AA030000}"/>
    <cellStyle name="_KT (2)_5_Book1_Cau My Dong" xfId="5035" xr:uid="{00000000-0005-0000-0000-0000AB030000}"/>
    <cellStyle name="_KT (2)_5_Book1_Cau Song Cau" xfId="5036" xr:uid="{00000000-0005-0000-0000-0000AC030000}"/>
    <cellStyle name="_KT (2)_5_Book1_Cầu Cựa Gà" xfId="5034" xr:uid="{00000000-0005-0000-0000-0000AD030000}"/>
    <cellStyle name="_KT (2)_5_Book1_DanhMucDonGiaVTTB_Dien_TAM" xfId="5037" xr:uid="{00000000-0005-0000-0000-0000AE030000}"/>
    <cellStyle name="_KT (2)_5_Book1_Du toan san lap - 23-12-2008" xfId="5038" xr:uid="{00000000-0005-0000-0000-0000AF030000}"/>
    <cellStyle name="_KT (2)_5_Book1_KL vat tu  chinh phan hoan thien" xfId="483" xr:uid="{00000000-0005-0000-0000-0000B0030000}"/>
    <cellStyle name="_KT (2)_5_Book1_Tam ung thau phu Nguyen Thong" xfId="484" xr:uid="{00000000-0005-0000-0000-0000B1030000}"/>
    <cellStyle name="_KT (2)_5_Book1_TONGHOPKHOILUONGSUA1" xfId="5039" xr:uid="{00000000-0005-0000-0000-0000B2030000}"/>
    <cellStyle name="_KT (2)_5_Book1_XL4Poppy" xfId="5040" xr:uid="{00000000-0005-0000-0000-0000B3030000}"/>
    <cellStyle name="_KT (2)_5_Book1_XL4Test5" xfId="5041" xr:uid="{00000000-0005-0000-0000-0000B4030000}"/>
    <cellStyle name="_KT (2)_5_BOQ Ph 2- Civil 2010.03.02 " xfId="485" xr:uid="{00000000-0005-0000-0000-0000B5030000}"/>
    <cellStyle name="_KT (2)_5_camayVL7-1" xfId="5042" xr:uid="{00000000-0005-0000-0000-0000B6030000}"/>
    <cellStyle name="_KT (2)_5_Cau My Dong" xfId="5044" xr:uid="{00000000-0005-0000-0000-0000B7030000}"/>
    <cellStyle name="_KT (2)_5_Cầu Cựa Gà" xfId="5043" xr:uid="{00000000-0005-0000-0000-0000B8030000}"/>
    <cellStyle name="_KT (2)_5_Chao gia cau Thai nguyen" xfId="5045" xr:uid="{00000000-0005-0000-0000-0000B9030000}"/>
    <cellStyle name="_KT (2)_5_D65-Bo Cong An tam" xfId="5046" xr:uid="{00000000-0005-0000-0000-0000BA030000}"/>
    <cellStyle name="_KT (2)_5_Dcdtoan-bcnckt " xfId="486" xr:uid="{00000000-0005-0000-0000-0000BB030000}"/>
    <cellStyle name="_KT (2)_5_Dcdtoan-bcnckt _XL4Poppy" xfId="5047" xr:uid="{00000000-0005-0000-0000-0000BC030000}"/>
    <cellStyle name="_KT (2)_5_Dcdtoan-bcnckt _XL4Test5" xfId="5048" xr:uid="{00000000-0005-0000-0000-0000BD030000}"/>
    <cellStyle name="_KT (2)_5_Dcdtoan-bcnckt _XL4Test5_D65-Bo Cong An tam" xfId="5049" xr:uid="{00000000-0005-0000-0000-0000BE030000}"/>
    <cellStyle name="_KT (2)_5_DN_MCT" xfId="5050" xr:uid="{00000000-0005-0000-0000-0000BF030000}"/>
    <cellStyle name="_KT (2)_5_DN_MCT_D65-Bo Cong An tam" xfId="5051" xr:uid="{00000000-0005-0000-0000-0000C0030000}"/>
    <cellStyle name="_KT (2)_5_DN_MTP" xfId="5052" xr:uid="{00000000-0005-0000-0000-0000C1030000}"/>
    <cellStyle name="_KT (2)_5_DN_MTP_D65-Bo Cong An tam" xfId="5053" xr:uid="{00000000-0005-0000-0000-0000C2030000}"/>
    <cellStyle name="_KT (2)_5_do be tong duong vao" xfId="5054" xr:uid="{00000000-0005-0000-0000-0000C3030000}"/>
    <cellStyle name="_KT (2)_5_Dongia2-2003" xfId="5055" xr:uid="{00000000-0005-0000-0000-0000C4030000}"/>
    <cellStyle name="_KT (2)_5_Dongia2-2003_D65-Bo Cong An tam" xfId="5056" xr:uid="{00000000-0005-0000-0000-0000C5030000}"/>
    <cellStyle name="_KT (2)_5_DT kho 50x72 ,52x45m -11-5" xfId="487" xr:uid="{00000000-0005-0000-0000-0000C6030000}"/>
    <cellStyle name="_KT (2)_5_DT kho 50x72 ,52x45m ASIA NUTRITION" xfId="488" xr:uid="{00000000-0005-0000-0000-0000C7030000}"/>
    <cellStyle name="_KT (2)_5_DTCDT MR.2N110.HOCMON.TDTOAN.CCUNG" xfId="489" xr:uid="{00000000-0005-0000-0000-0000C8030000}"/>
    <cellStyle name="_KT (2)_5_DTGoi2-T12ngay14sualuong" xfId="5057" xr:uid="{00000000-0005-0000-0000-0000C9030000}"/>
    <cellStyle name="_KT (2)_5_DTkho 52x70m ASIA NUTRITION" xfId="490" xr:uid="{00000000-0005-0000-0000-0000CA030000}"/>
    <cellStyle name="_KT (2)_5_DTkho 52x70m ASIA NUTRITION-change-tuong bt6m" xfId="491" xr:uid="{00000000-0005-0000-0000-0000CB030000}"/>
    <cellStyle name="_KT (2)_5_DTkho 52x70m ASIA NUTRITION-seno betong" xfId="492" xr:uid="{00000000-0005-0000-0000-0000CC030000}"/>
    <cellStyle name="_KT (2)_5_DT-SLO CLINKE 484-T9-06" xfId="5058" xr:uid="{00000000-0005-0000-0000-0000CD030000}"/>
    <cellStyle name="_KT (2)_5_Du toan san lap - 23-12-2008" xfId="5059" xr:uid="{00000000-0005-0000-0000-0000CE030000}"/>
    <cellStyle name="_KT (2)_5_Duong BT" xfId="5060" xr:uid="{00000000-0005-0000-0000-0000CF030000}"/>
    <cellStyle name="_KT (2)_5_Duong R1 - Dai Phuoc (14-04-2009)" xfId="5061" xr:uid="{00000000-0005-0000-0000-0000D0030000}"/>
    <cellStyle name="_KT (2)_5_Dutoan-10-6-08-tinh lai chi phi kiem toan" xfId="5062" xr:uid="{00000000-0005-0000-0000-0000D1030000}"/>
    <cellStyle name="_KT (2)_5_goi 7b" xfId="5065" xr:uid="{00000000-0005-0000-0000-0000D2030000}"/>
    <cellStyle name="_KT (2)_5_gia ban BT tai XM Hoang Thach" xfId="5063" xr:uid="{00000000-0005-0000-0000-0000D3030000}"/>
    <cellStyle name="_KT (2)_5_Gia ghi dia" xfId="5064" xr:uid="{00000000-0005-0000-0000-0000D4030000}"/>
    <cellStyle name="_KT (2)_5_kd" xfId="5066" xr:uid="{00000000-0005-0000-0000-0000D5030000}"/>
    <cellStyle name="_KT (2)_5_KLc" xfId="5067" xr:uid="{00000000-0005-0000-0000-0000D6030000}"/>
    <cellStyle name="_KT (2)_5_klccc1" xfId="5068" xr:uid="{00000000-0005-0000-0000-0000D7030000}"/>
    <cellStyle name="_KT (2)_5_KLcn+d" xfId="5069" xr:uid="{00000000-0005-0000-0000-0000D8030000}"/>
    <cellStyle name="_KT (2)_5_KLR" xfId="5070" xr:uid="{00000000-0005-0000-0000-0000D9030000}"/>
    <cellStyle name="_KT (2)_5_KTOAN" xfId="5071" xr:uid="{00000000-0005-0000-0000-0000DA030000}"/>
    <cellStyle name="_KT (2)_5_KTOAN1" xfId="5072" xr:uid="{00000000-0005-0000-0000-0000DB030000}"/>
    <cellStyle name="_KT (2)_5_Lora-tungchau" xfId="493" xr:uid="{00000000-0005-0000-0000-0000DC030000}"/>
    <cellStyle name="_KT (2)_5_moi" xfId="5073" xr:uid="{00000000-0005-0000-0000-0000DD030000}"/>
    <cellStyle name="_KT (2)_5_moi_XL4Poppy" xfId="5074" xr:uid="{00000000-0005-0000-0000-0000DE030000}"/>
    <cellStyle name="_KT (2)_5_moi_XL4Test5" xfId="5075" xr:uid="{00000000-0005-0000-0000-0000DF030000}"/>
    <cellStyle name="_KT (2)_5_moi_XL4Test5_D65-Bo Cong An tam" xfId="5076" xr:uid="{00000000-0005-0000-0000-0000E0030000}"/>
    <cellStyle name="_KT (2)_5_N_PBMCT" xfId="5077" xr:uid="{00000000-0005-0000-0000-0000E1030000}"/>
    <cellStyle name="_KT (2)_5_N_PBMCT_D65-Bo Cong An tam" xfId="5078" xr:uid="{00000000-0005-0000-0000-0000E2030000}"/>
    <cellStyle name="_KT (2)_5_N6_25-11-2008_PHAN DUONG" xfId="5079" xr:uid="{00000000-0005-0000-0000-0000E3030000}"/>
    <cellStyle name="_KT (2)_5_Nc-VTTB-XNDCT" xfId="494" xr:uid="{00000000-0005-0000-0000-0000E4030000}"/>
    <cellStyle name="_KT (2)_5_Nomenclature PHA1 M15 DU 042 A" xfId="5080" xr:uid="{00000000-0005-0000-0000-0000E5030000}"/>
    <cellStyle name="_KT (2)_5_PGIA-phieu tham tra Kho bac" xfId="495" xr:uid="{00000000-0005-0000-0000-0000E6030000}"/>
    <cellStyle name="_KT (2)_5_print" xfId="5081" xr:uid="{00000000-0005-0000-0000-0000E7030000}"/>
    <cellStyle name="_KT (2)_5_PT02-02" xfId="496" xr:uid="{00000000-0005-0000-0000-0000E8030000}"/>
    <cellStyle name="_KT (2)_5_PT02-02_Book1" xfId="497" xr:uid="{00000000-0005-0000-0000-0000E9030000}"/>
    <cellStyle name="_KT (2)_5_PT02-02_print" xfId="5082" xr:uid="{00000000-0005-0000-0000-0000EA030000}"/>
    <cellStyle name="_KT (2)_5_PT02-03" xfId="498" xr:uid="{00000000-0005-0000-0000-0000EB030000}"/>
    <cellStyle name="_KT (2)_5_PT02-03_Book1" xfId="499" xr:uid="{00000000-0005-0000-0000-0000EC030000}"/>
    <cellStyle name="_KT (2)_5_PT02-03_print" xfId="5083" xr:uid="{00000000-0005-0000-0000-0000ED030000}"/>
    <cellStyle name="_KT (2)_5_Qt-HT3PQ1(CauKho)" xfId="500" xr:uid="{00000000-0005-0000-0000-0000EE030000}"/>
    <cellStyle name="_KT (2)_5_Qt-HT3PQ1(CauKho)_Don gia quy 3 nam 2003 - Ban Dien Luc" xfId="5084" xr:uid="{00000000-0005-0000-0000-0000EF030000}"/>
    <cellStyle name="_KT (2)_5_Qt-HT3PQ1(CauKho)_NC-VL2-2003" xfId="5085" xr:uid="{00000000-0005-0000-0000-0000F0030000}"/>
    <cellStyle name="_KT (2)_5_Qt-HT3PQ1(CauKho)_NC-VL2-2003_1" xfId="5086" xr:uid="{00000000-0005-0000-0000-0000F1030000}"/>
    <cellStyle name="_KT (2)_5_Qt-HT3PQ1(CauKho)_XL4Test5" xfId="5087" xr:uid="{00000000-0005-0000-0000-0000F2030000}"/>
    <cellStyle name="_KT (2)_5_Qt-HT3PQ1(CauKho)_XL4Test5_1" xfId="5088" xr:uid="{00000000-0005-0000-0000-0000F3030000}"/>
    <cellStyle name="_KT (2)_5_Sheet2" xfId="5089" xr:uid="{00000000-0005-0000-0000-0000F4030000}"/>
    <cellStyle name="_KT (2)_5_Sheet3" xfId="5090" xr:uid="{00000000-0005-0000-0000-0000F5030000}"/>
    <cellStyle name="_KT (2)_5_tong hop vat tu huan" xfId="5093" xr:uid="{00000000-0005-0000-0000-0000F6030000}"/>
    <cellStyle name="_KT (2)_5_TONGHOPKHOILUONGSUA1" xfId="5094" xr:uid="{00000000-0005-0000-0000-0000F7030000}"/>
    <cellStyle name="_KT (2)_5_THKP CAU" xfId="5091" xr:uid="{00000000-0005-0000-0000-0000F8030000}"/>
    <cellStyle name="_KT (2)_5_THKPCAU(c)" xfId="5092" xr:uid="{00000000-0005-0000-0000-0000F9030000}"/>
    <cellStyle name="_KT (2)_5_water tank " xfId="501" xr:uid="{00000000-0005-0000-0000-0000FA030000}"/>
    <cellStyle name="_KT (2)_5_XL4Poppy" xfId="5095" xr:uid="{00000000-0005-0000-0000-0000FB030000}"/>
    <cellStyle name="_KT (2)_5_XL4Poppy_XL4Test5" xfId="5096" xr:uid="{00000000-0005-0000-0000-0000FC030000}"/>
    <cellStyle name="_KT (2)_5_XL4Poppy_XL4Test5_D65-Bo Cong An tam" xfId="5097" xr:uid="{00000000-0005-0000-0000-0000FD030000}"/>
    <cellStyle name="_KT (2)_5_XL4Test5" xfId="5098" xr:uid="{00000000-0005-0000-0000-0000FE030000}"/>
    <cellStyle name="_KT (2)_5_XL4Test5_1" xfId="5099" xr:uid="{00000000-0005-0000-0000-0000FF030000}"/>
    <cellStyle name="_KT (2)_5_XL4Test5_B_CPK(KHCB)" xfId="5100" xr:uid="{00000000-0005-0000-0000-000000040000}"/>
    <cellStyle name="_KT (2)_5_XL4Test5_DN_MCT" xfId="5101" xr:uid="{00000000-0005-0000-0000-000001040000}"/>
    <cellStyle name="_KT (2)_5_XL4Test5_DN_MTP" xfId="5102" xr:uid="{00000000-0005-0000-0000-000002040000}"/>
    <cellStyle name="_KT (2)_5_XL4Test5_N_PBMCT" xfId="5103" xr:uid="{00000000-0005-0000-0000-000003040000}"/>
    <cellStyle name="_KT (2)_5_XL4Test5_XL4Test5" xfId="5104" xr:uid="{00000000-0005-0000-0000-000004040000}"/>
    <cellStyle name="_KT (2)_5_XL4Test5_XL4Test5_D65-Bo Cong An tam" xfId="5105" xr:uid="{00000000-0005-0000-0000-000005040000}"/>
    <cellStyle name="_KT (2)_ALL" xfId="5106" xr:uid="{00000000-0005-0000-0000-000006040000}"/>
    <cellStyle name="_KT (2)_BAO HIEM THAU PHU" xfId="502" xr:uid="{00000000-0005-0000-0000-000007040000}"/>
    <cellStyle name="_KT (2)_Book1" xfId="503" xr:uid="{00000000-0005-0000-0000-000008040000}"/>
    <cellStyle name="_KT (2)_Book1_1" xfId="504" xr:uid="{00000000-0005-0000-0000-000009040000}"/>
    <cellStyle name="_KT (2)_Book1_1_Bang thong  ke dao duong" xfId="5107" xr:uid="{00000000-0005-0000-0000-00000A040000}"/>
    <cellStyle name="_KT (2)_Book1_1_Book1" xfId="5108" xr:uid="{00000000-0005-0000-0000-00000B040000}"/>
    <cellStyle name="_KT (2)_Book1_1_Cau Song Cau" xfId="5109" xr:uid="{00000000-0005-0000-0000-00000C040000}"/>
    <cellStyle name="_KT (2)_Book1_2" xfId="505" xr:uid="{00000000-0005-0000-0000-00000D040000}"/>
    <cellStyle name="_KT (2)_Book1_BC-QT-WB-dthao" xfId="506" xr:uid="{00000000-0005-0000-0000-00000E040000}"/>
    <cellStyle name="_KT (2)_Book1_Book1" xfId="5110" xr:uid="{00000000-0005-0000-0000-00000F040000}"/>
    <cellStyle name="_KT (2)_Book1_Book1_1" xfId="5111" xr:uid="{00000000-0005-0000-0000-000010040000}"/>
    <cellStyle name="_KT (2)_Book1_Book1_Cau Song Cau" xfId="5112" xr:uid="{00000000-0005-0000-0000-000011040000}"/>
    <cellStyle name="_KT (2)_Book1_BOQ Ph 2- Civil 2010.03.02 " xfId="507" xr:uid="{00000000-0005-0000-0000-000012040000}"/>
    <cellStyle name="_KT (2)_Book1_camayVL7-1" xfId="5113" xr:uid="{00000000-0005-0000-0000-000013040000}"/>
    <cellStyle name="_KT (2)_Book1_Cau My Dong" xfId="5115" xr:uid="{00000000-0005-0000-0000-000014040000}"/>
    <cellStyle name="_KT (2)_Book1_Cau Song Cau" xfId="5116" xr:uid="{00000000-0005-0000-0000-000015040000}"/>
    <cellStyle name="_KT (2)_Book1_Cầu Cựa Gà" xfId="5114" xr:uid="{00000000-0005-0000-0000-000016040000}"/>
    <cellStyle name="_KT (2)_Book1_Du toan san lap - 23-12-2008" xfId="5117" xr:uid="{00000000-0005-0000-0000-000017040000}"/>
    <cellStyle name="_KT (2)_Book1_Dutoan-10-6-08-tinh lai chi phi kiem toan" xfId="5118" xr:uid="{00000000-0005-0000-0000-000018040000}"/>
    <cellStyle name="_KT (2)_Book1_HNI-93-0381 HAYAKAWA Viet Nam Factory " xfId="508" xr:uid="{00000000-0005-0000-0000-000019040000}"/>
    <cellStyle name="_KT (2)_Book1_TONGHOPKHOILUONGSUA1" xfId="5119" xr:uid="{00000000-0005-0000-0000-00001A040000}"/>
    <cellStyle name="_KT (2)_Book1_XL4Test5" xfId="5120" xr:uid="{00000000-0005-0000-0000-00001B040000}"/>
    <cellStyle name="_KT (2)_BOQ Ph 2- Civil 2010.03.02 " xfId="509" xr:uid="{00000000-0005-0000-0000-00001C040000}"/>
    <cellStyle name="_KT (2)_camayVL7-1" xfId="5121" xr:uid="{00000000-0005-0000-0000-00001D040000}"/>
    <cellStyle name="_KT (2)_Capphoivua" xfId="5122" xr:uid="{00000000-0005-0000-0000-00001E040000}"/>
    <cellStyle name="_KT (2)_Cau My Dong" xfId="5124" xr:uid="{00000000-0005-0000-0000-00001F040000}"/>
    <cellStyle name="_KT (2)_Cau Song Cau" xfId="5125" xr:uid="{00000000-0005-0000-0000-000020040000}"/>
    <cellStyle name="_KT (2)_Cầu Cựa Gà" xfId="5123" xr:uid="{00000000-0005-0000-0000-000021040000}"/>
    <cellStyle name="_KT (2)_Copy of DM24 - ThuyAnhNew" xfId="5126" xr:uid="{00000000-0005-0000-0000-000022040000}"/>
    <cellStyle name="_KT (2)_Dat Phuong_Chinh" xfId="5127" xr:uid="{00000000-0005-0000-0000-000023040000}"/>
    <cellStyle name="_KT (2)_Dat Phuong-Faire" xfId="5128" xr:uid="{00000000-0005-0000-0000-000024040000}"/>
    <cellStyle name="_KT (2)_DM24_Thuy Anh" xfId="5129" xr:uid="{00000000-0005-0000-0000-000025040000}"/>
    <cellStyle name="_KT (2)_DTGoi2-T12ngay14sualuong" xfId="5130" xr:uid="{00000000-0005-0000-0000-000026040000}"/>
    <cellStyle name="_KT (2)_Du toan san lap - 23-12-2008" xfId="5131" xr:uid="{00000000-0005-0000-0000-000027040000}"/>
    <cellStyle name="_KT (2)_Duong BT" xfId="5132" xr:uid="{00000000-0005-0000-0000-000028040000}"/>
    <cellStyle name="_KT (2)_Dutoan-10-6-08-tinh lai chi phi kiem toan" xfId="5133" xr:uid="{00000000-0005-0000-0000-000029040000}"/>
    <cellStyle name="_KT (2)_Gia ca may cac tinh" xfId="5134" xr:uid="{00000000-0005-0000-0000-00002A040000}"/>
    <cellStyle name="_KT (2)_HNI-93-0381 HAYAKAWA Viet Nam Factory " xfId="510" xr:uid="{00000000-0005-0000-0000-00002B040000}"/>
    <cellStyle name="_KT (2)_kd" xfId="5135" xr:uid="{00000000-0005-0000-0000-00002C040000}"/>
    <cellStyle name="_KT (2)_KLc" xfId="5136" xr:uid="{00000000-0005-0000-0000-00002D040000}"/>
    <cellStyle name="_KT (2)_klccc1" xfId="5137" xr:uid="{00000000-0005-0000-0000-00002E040000}"/>
    <cellStyle name="_KT (2)_KLcn+d" xfId="5138" xr:uid="{00000000-0005-0000-0000-00002F040000}"/>
    <cellStyle name="_KT (2)_KLR" xfId="5139" xr:uid="{00000000-0005-0000-0000-000030040000}"/>
    <cellStyle name="_KT (2)_KLVT cau Km25+377" xfId="5140" xr:uid="{00000000-0005-0000-0000-000031040000}"/>
    <cellStyle name="_KT (2)_KTOAN" xfId="5141" xr:uid="{00000000-0005-0000-0000-000032040000}"/>
    <cellStyle name="_KT (2)_KTOAN1" xfId="5142" xr:uid="{00000000-0005-0000-0000-000033040000}"/>
    <cellStyle name="_KT (2)_Lora-tungchau" xfId="511" xr:uid="{00000000-0005-0000-0000-000034040000}"/>
    <cellStyle name="_KT (2)_Lora-tungchau_Book1" xfId="5143" xr:uid="{00000000-0005-0000-0000-000035040000}"/>
    <cellStyle name="_KT (2)_Lora-tungchau_BOQ Ph 2- Civil 2010.03.02 " xfId="512" xr:uid="{00000000-0005-0000-0000-000036040000}"/>
    <cellStyle name="_KT (2)_Lora-tungchau_XL4Test5" xfId="5144" xr:uid="{00000000-0005-0000-0000-000037040000}"/>
    <cellStyle name="_KT (2)_N6_25-11-2008_PHAN DUONG" xfId="5145" xr:uid="{00000000-0005-0000-0000-000038040000}"/>
    <cellStyle name="_KT (2)_PERSONAL" xfId="513" xr:uid="{00000000-0005-0000-0000-000039040000}"/>
    <cellStyle name="_KT (2)_PERSONAL 2" xfId="5146" xr:uid="{00000000-0005-0000-0000-00003A040000}"/>
    <cellStyle name="_KT (2)_PERSONAL_02a- Khoi luong bt, coppha tret" xfId="514" xr:uid="{00000000-0005-0000-0000-00003B040000}"/>
    <cellStyle name="_KT (2)_PERSONAL_03- Thep tang tret new" xfId="515" xr:uid="{00000000-0005-0000-0000-00003C040000}"/>
    <cellStyle name="_KT (2)_PERSONAL_bang gia ap dung 2005" xfId="5147" xr:uid="{00000000-0005-0000-0000-00003D040000}"/>
    <cellStyle name="_KT (2)_PERSONAL_bg-TTO-051104" xfId="5148" xr:uid="{00000000-0005-0000-0000-00003E040000}"/>
    <cellStyle name="_KT (2)_PERSONAL_Book1" xfId="516" xr:uid="{00000000-0005-0000-0000-00003F040000}"/>
    <cellStyle name="_KT (2)_PERSONAL_Book1_bang gia ap dung 2005" xfId="5149" xr:uid="{00000000-0005-0000-0000-000040040000}"/>
    <cellStyle name="_KT (2)_PERSONAL_Book1_bg-TTO-051104" xfId="5150" xr:uid="{00000000-0005-0000-0000-000041040000}"/>
    <cellStyle name="_KT (2)_PERSONAL_HTQ.8 GD1" xfId="517" xr:uid="{00000000-0005-0000-0000-000042040000}"/>
    <cellStyle name="_KT (2)_PERSONAL_HTQ.8 GD1_Don gia quy 3 nam 2003 - Ban Dien Luc" xfId="5151" xr:uid="{00000000-0005-0000-0000-000043040000}"/>
    <cellStyle name="_KT (2)_PERSONAL_HTQ.8 GD1_NC-VL2-2003" xfId="5152" xr:uid="{00000000-0005-0000-0000-000044040000}"/>
    <cellStyle name="_KT (2)_PERSONAL_HTQ.8 GD1_NC-VL2-2003_1" xfId="5153" xr:uid="{00000000-0005-0000-0000-000045040000}"/>
    <cellStyle name="_KT (2)_PERSONAL_HTQ.8 GD1_XL4Test5" xfId="5154" xr:uid="{00000000-0005-0000-0000-000046040000}"/>
    <cellStyle name="_KT (2)_PERSONAL_HTQ.8 GD1_XL4Test5_1" xfId="5155" xr:uid="{00000000-0005-0000-0000-000047040000}"/>
    <cellStyle name="_KT (2)_PERSONAL_Tong hop KHCB 2001" xfId="518" xr:uid="{00000000-0005-0000-0000-000048040000}"/>
    <cellStyle name="_KT (2)_Qt-HT3PQ1(CauKho)" xfId="519" xr:uid="{00000000-0005-0000-0000-000049040000}"/>
    <cellStyle name="_KT (2)_Qt-HT3PQ1(CauKho)_Don gia quy 3 nam 2003 - Ban Dien Luc" xfId="5156" xr:uid="{00000000-0005-0000-0000-00004A040000}"/>
    <cellStyle name="_KT (2)_Qt-HT3PQ1(CauKho)_NC-VL2-2003" xfId="5157" xr:uid="{00000000-0005-0000-0000-00004B040000}"/>
    <cellStyle name="_KT (2)_Qt-HT3PQ1(CauKho)_NC-VL2-2003_1" xfId="5158" xr:uid="{00000000-0005-0000-0000-00004C040000}"/>
    <cellStyle name="_KT (2)_Qt-HT3PQ1(CauKho)_XL4Test5" xfId="5159" xr:uid="{00000000-0005-0000-0000-00004D040000}"/>
    <cellStyle name="_KT (2)_Qt-HT3PQ1(CauKho)_XL4Test5_1" xfId="5160" xr:uid="{00000000-0005-0000-0000-00004E040000}"/>
    <cellStyle name="_KT (2)_TG-TH" xfId="520" xr:uid="{00000000-0005-0000-0000-00004F040000}"/>
    <cellStyle name="_KT (2)_TG-TH_KL Nen duong" xfId="5161" xr:uid="{00000000-0005-0000-0000-000050040000}"/>
    <cellStyle name="_KT (2)_TONGHOPKHOILUONGSUA1" xfId="5164" xr:uid="{00000000-0005-0000-0000-000051040000}"/>
    <cellStyle name="_KT (2)_THKP CAU" xfId="5162" xr:uid="{00000000-0005-0000-0000-000052040000}"/>
    <cellStyle name="_KT (2)_THKPCAU(c)" xfId="5163" xr:uid="{00000000-0005-0000-0000-000053040000}"/>
    <cellStyle name="_KT (2)_XL4Test5" xfId="5165" xr:uid="{00000000-0005-0000-0000-000054040000}"/>
    <cellStyle name="_KT_TG" xfId="521" xr:uid="{00000000-0005-0000-0000-000055040000}"/>
    <cellStyle name="_KT_TG_1" xfId="522" xr:uid="{00000000-0005-0000-0000-000056040000}"/>
    <cellStyle name="_KT_TG_1 2" xfId="5166" xr:uid="{00000000-0005-0000-0000-000057040000}"/>
    <cellStyle name="_KT_TG_1_01-TU.Ly Van E B1" xfId="523" xr:uid="{00000000-0005-0000-0000-000058040000}"/>
    <cellStyle name="_KT_TG_1_02a- Khoi luong bt, coppha tret" xfId="524" xr:uid="{00000000-0005-0000-0000-000059040000}"/>
    <cellStyle name="_KT_TG_1_03- Thep tang tret new" xfId="525" xr:uid="{00000000-0005-0000-0000-00005A040000}"/>
    <cellStyle name="_KT_TG_1_ALL" xfId="5167" xr:uid="{00000000-0005-0000-0000-00005B040000}"/>
    <cellStyle name="_KT_TG_1_B_CPK(KHCB)" xfId="5168" xr:uid="{00000000-0005-0000-0000-00005C040000}"/>
    <cellStyle name="_KT_TG_1_B_CPK(KHCB)_D65-Bo Cong An tam" xfId="5169" xr:uid="{00000000-0005-0000-0000-00005D040000}"/>
    <cellStyle name="_KT_TG_1_bang gia ap dung 2005" xfId="5170" xr:uid="{00000000-0005-0000-0000-00005E040000}"/>
    <cellStyle name="_KT_TG_1_BAO CAO KLCT PT2000" xfId="526" xr:uid="{00000000-0005-0000-0000-00005F040000}"/>
    <cellStyle name="_KT_TG_1_BAO CAO PT2000" xfId="527" xr:uid="{00000000-0005-0000-0000-000060040000}"/>
    <cellStyle name="_KT_TG_1_BAO CAO PT2000_Book1" xfId="528" xr:uid="{00000000-0005-0000-0000-000061040000}"/>
    <cellStyle name="_KT_TG_1_Bao cao XDCB 2001 - T11 KH dieu chinh 20-11-THAI" xfId="529" xr:uid="{00000000-0005-0000-0000-000062040000}"/>
    <cellStyle name="_KT_TG_1_BAO HIEM THAU PHU" xfId="530" xr:uid="{00000000-0005-0000-0000-000063040000}"/>
    <cellStyle name="_KT_TG_1_bg-TTO-051104" xfId="5171" xr:uid="{00000000-0005-0000-0000-000064040000}"/>
    <cellStyle name="_KT_TG_1_Book1" xfId="531" xr:uid="{00000000-0005-0000-0000-000065040000}"/>
    <cellStyle name="_KT_TG_1_Book1 2" xfId="5172" xr:uid="{00000000-0005-0000-0000-000066040000}"/>
    <cellStyle name="_KT_TG_1_Book1_02a- Khoi luong bt, coppha tret" xfId="532" xr:uid="{00000000-0005-0000-0000-000067040000}"/>
    <cellStyle name="_KT_TG_1_Book1_03- Thep tang tret new" xfId="533" xr:uid="{00000000-0005-0000-0000-000068040000}"/>
    <cellStyle name="_KT_TG_1_Book1_1" xfId="534" xr:uid="{00000000-0005-0000-0000-000069040000}"/>
    <cellStyle name="_KT_TG_1_Book1_1_02a- Khoi luong bt, coppha tret" xfId="535" xr:uid="{00000000-0005-0000-0000-00006A040000}"/>
    <cellStyle name="_KT_TG_1_Book1_1_03- Thep tang tret new" xfId="536" xr:uid="{00000000-0005-0000-0000-00006B040000}"/>
    <cellStyle name="_KT_TG_1_Book1_1_Bang thong  ke dao duong" xfId="5173" xr:uid="{00000000-0005-0000-0000-00006C040000}"/>
    <cellStyle name="_KT_TG_1_Book1_1_Book1" xfId="5174" xr:uid="{00000000-0005-0000-0000-00006D040000}"/>
    <cellStyle name="_KT_TG_1_Book1_1_BOQ Ph 2- Civil 2010.03.02 " xfId="537" xr:uid="{00000000-0005-0000-0000-00006E040000}"/>
    <cellStyle name="_KT_TG_1_Book1_1_DanhMucDonGiaVTTB_Dien_TAM" xfId="5175" xr:uid="{00000000-0005-0000-0000-00006F040000}"/>
    <cellStyle name="_KT_TG_1_Book1_1_XL4Test5" xfId="5176" xr:uid="{00000000-0005-0000-0000-000070040000}"/>
    <cellStyle name="_KT_TG_1_Book1_2" xfId="538" xr:uid="{00000000-0005-0000-0000-000071040000}"/>
    <cellStyle name="_KT_TG_1_Book1_2_Book1" xfId="539" xr:uid="{00000000-0005-0000-0000-000072040000}"/>
    <cellStyle name="_KT_TG_1_Book1_2_BOQ Ph 2- Civil 2010.03.02 " xfId="540" xr:uid="{00000000-0005-0000-0000-000073040000}"/>
    <cellStyle name="_KT_TG_1_Book1_2_Cao do san" xfId="541" xr:uid="{00000000-0005-0000-0000-000074040000}"/>
    <cellStyle name="_KT_TG_1_Book1_3" xfId="542" xr:uid="{00000000-0005-0000-0000-000075040000}"/>
    <cellStyle name="_KT_TG_1_Book1_3_Book1" xfId="543" xr:uid="{00000000-0005-0000-0000-000076040000}"/>
    <cellStyle name="_KT_TG_1_Book1_3_BOQ Ph 2- Civil 2010.03.02 " xfId="544" xr:uid="{00000000-0005-0000-0000-000077040000}"/>
    <cellStyle name="_KT_TG_1_Book1_3_Cao do san" xfId="545" xr:uid="{00000000-0005-0000-0000-000078040000}"/>
    <cellStyle name="_KT_TG_1_Book1_3_XL4Test5" xfId="5177" xr:uid="{00000000-0005-0000-0000-000079040000}"/>
    <cellStyle name="_KT_TG_1_Book1_3_XL4Test5_1" xfId="5178" xr:uid="{00000000-0005-0000-0000-00007A040000}"/>
    <cellStyle name="_KT_TG_1_Book1_3_XL4Test5_1_D65-Bo Cong An tam" xfId="5179" xr:uid="{00000000-0005-0000-0000-00007B040000}"/>
    <cellStyle name="_KT_TG_1_Book1_4" xfId="546" xr:uid="{00000000-0005-0000-0000-00007C040000}"/>
    <cellStyle name="_KT_TG_1_Book1_4_Book1" xfId="547" xr:uid="{00000000-0005-0000-0000-00007D040000}"/>
    <cellStyle name="_KT_TG_1_Book1_4_BOQ Ph 2- Civil 2010.03.02 " xfId="548" xr:uid="{00000000-0005-0000-0000-00007E040000}"/>
    <cellStyle name="_KT_TG_1_Book1_4_Cao do san" xfId="549" xr:uid="{00000000-0005-0000-0000-00007F040000}"/>
    <cellStyle name="_KT_TG_1_Book1_5" xfId="550" xr:uid="{00000000-0005-0000-0000-000080040000}"/>
    <cellStyle name="_KT_TG_1_Book1_bang gia ap dung 2005" xfId="5180" xr:uid="{00000000-0005-0000-0000-000081040000}"/>
    <cellStyle name="_KT_TG_1_Book1_Bang thong  ke dao duong" xfId="5181" xr:uid="{00000000-0005-0000-0000-000082040000}"/>
    <cellStyle name="_KT_TG_1_Book1_BAO HIEM THAU PHU" xfId="551" xr:uid="{00000000-0005-0000-0000-000083040000}"/>
    <cellStyle name="_KT_TG_1_Book1_BC-QT-WB-dthao" xfId="552" xr:uid="{00000000-0005-0000-0000-000084040000}"/>
    <cellStyle name="_KT_TG_1_Book1_bg-TTO-051104" xfId="5182" xr:uid="{00000000-0005-0000-0000-000085040000}"/>
    <cellStyle name="_KT_TG_1_Book1_Book1" xfId="553" xr:uid="{00000000-0005-0000-0000-000086040000}"/>
    <cellStyle name="_KT_TG_1_Book1_BOQ Ph 2- Civil 2010.03.02 " xfId="554" xr:uid="{00000000-0005-0000-0000-000087040000}"/>
    <cellStyle name="_KT_TG_1_Book1_camayVL7-1" xfId="5183" xr:uid="{00000000-0005-0000-0000-000088040000}"/>
    <cellStyle name="_KT_TG_1_Book1_Cau My Dong" xfId="5185" xr:uid="{00000000-0005-0000-0000-000089040000}"/>
    <cellStyle name="_KT_TG_1_Book1_Cau Song Cau" xfId="5186" xr:uid="{00000000-0005-0000-0000-00008A040000}"/>
    <cellStyle name="_KT_TG_1_Book1_Cầu Cựa Gà" xfId="5184" xr:uid="{00000000-0005-0000-0000-00008B040000}"/>
    <cellStyle name="_KT_TG_1_Book1_DanhMucDonGiaVTTB_Dien_TAM" xfId="5187" xr:uid="{00000000-0005-0000-0000-00008C040000}"/>
    <cellStyle name="_KT_TG_1_Book1_Du toan san lap - 23-12-2008" xfId="5188" xr:uid="{00000000-0005-0000-0000-00008D040000}"/>
    <cellStyle name="_KT_TG_1_Book1_KL vat tu  chinh phan hoan thien" xfId="555" xr:uid="{00000000-0005-0000-0000-00008E040000}"/>
    <cellStyle name="_KT_TG_1_Book1_Tam ung thau phu Nguyen Thong" xfId="556" xr:uid="{00000000-0005-0000-0000-00008F040000}"/>
    <cellStyle name="_KT_TG_1_Book1_TONGHOPKHOILUONGSUA1" xfId="5189" xr:uid="{00000000-0005-0000-0000-000090040000}"/>
    <cellStyle name="_KT_TG_1_Book1_XL4Poppy" xfId="5190" xr:uid="{00000000-0005-0000-0000-000091040000}"/>
    <cellStyle name="_KT_TG_1_Book1_XL4Test5" xfId="5191" xr:uid="{00000000-0005-0000-0000-000092040000}"/>
    <cellStyle name="_KT_TG_1_BOQ Ph 2- Civil 2010.03.02 " xfId="557" xr:uid="{00000000-0005-0000-0000-000093040000}"/>
    <cellStyle name="_KT_TG_1_camayVL7-1" xfId="5192" xr:uid="{00000000-0005-0000-0000-000094040000}"/>
    <cellStyle name="_KT_TG_1_Cau My Dong" xfId="5194" xr:uid="{00000000-0005-0000-0000-000095040000}"/>
    <cellStyle name="_KT_TG_1_Cầu Cựa Gà" xfId="5193" xr:uid="{00000000-0005-0000-0000-000096040000}"/>
    <cellStyle name="_KT_TG_1_Chao gia cau Thai nguyen" xfId="5195" xr:uid="{00000000-0005-0000-0000-000097040000}"/>
    <cellStyle name="_KT_TG_1_D65-Bo Cong An tam" xfId="5196" xr:uid="{00000000-0005-0000-0000-000098040000}"/>
    <cellStyle name="_KT_TG_1_Dcdtoan-bcnckt " xfId="558" xr:uid="{00000000-0005-0000-0000-000099040000}"/>
    <cellStyle name="_KT_TG_1_Dcdtoan-bcnckt _XL4Poppy" xfId="5197" xr:uid="{00000000-0005-0000-0000-00009A040000}"/>
    <cellStyle name="_KT_TG_1_Dcdtoan-bcnckt _XL4Test5" xfId="5198" xr:uid="{00000000-0005-0000-0000-00009B040000}"/>
    <cellStyle name="_KT_TG_1_Dcdtoan-bcnckt _XL4Test5_D65-Bo Cong An tam" xfId="5199" xr:uid="{00000000-0005-0000-0000-00009C040000}"/>
    <cellStyle name="_KT_TG_1_DN_MCT" xfId="5200" xr:uid="{00000000-0005-0000-0000-00009D040000}"/>
    <cellStyle name="_KT_TG_1_DN_MCT_D65-Bo Cong An tam" xfId="5201" xr:uid="{00000000-0005-0000-0000-00009E040000}"/>
    <cellStyle name="_KT_TG_1_DN_MTP" xfId="5202" xr:uid="{00000000-0005-0000-0000-00009F040000}"/>
    <cellStyle name="_KT_TG_1_DN_MTP_D65-Bo Cong An tam" xfId="5203" xr:uid="{00000000-0005-0000-0000-0000A0040000}"/>
    <cellStyle name="_KT_TG_1_do be tong duong vao" xfId="5204" xr:uid="{00000000-0005-0000-0000-0000A1040000}"/>
    <cellStyle name="_KT_TG_1_Dongia2-2003" xfId="5205" xr:uid="{00000000-0005-0000-0000-0000A2040000}"/>
    <cellStyle name="_KT_TG_1_Dongia2-2003_D65-Bo Cong An tam" xfId="5206" xr:uid="{00000000-0005-0000-0000-0000A3040000}"/>
    <cellStyle name="_KT_TG_1_DT kho 50x72 ,52x45m -11-5" xfId="559" xr:uid="{00000000-0005-0000-0000-0000A4040000}"/>
    <cellStyle name="_KT_TG_1_DT kho 50x72 ,52x45m ASIA NUTRITION" xfId="560" xr:uid="{00000000-0005-0000-0000-0000A5040000}"/>
    <cellStyle name="_KT_TG_1_DTCDT MR.2N110.HOCMON.TDTOAN.CCUNG" xfId="561" xr:uid="{00000000-0005-0000-0000-0000A6040000}"/>
    <cellStyle name="_KT_TG_1_DTGoi2-T12ngay14sualuong" xfId="5207" xr:uid="{00000000-0005-0000-0000-0000A7040000}"/>
    <cellStyle name="_KT_TG_1_DTkho 52x70m ASIA NUTRITION" xfId="562" xr:uid="{00000000-0005-0000-0000-0000A8040000}"/>
    <cellStyle name="_KT_TG_1_DTkho 52x70m ASIA NUTRITION-change-tuong bt6m" xfId="563" xr:uid="{00000000-0005-0000-0000-0000A9040000}"/>
    <cellStyle name="_KT_TG_1_DTkho 52x70m ASIA NUTRITION-seno betong" xfId="564" xr:uid="{00000000-0005-0000-0000-0000AA040000}"/>
    <cellStyle name="_KT_TG_1_DT-SLO CLINKE 484-T9-06" xfId="5208" xr:uid="{00000000-0005-0000-0000-0000AB040000}"/>
    <cellStyle name="_KT_TG_1_Du toan san lap - 23-12-2008" xfId="5209" xr:uid="{00000000-0005-0000-0000-0000AC040000}"/>
    <cellStyle name="_KT_TG_1_Duong BT" xfId="5210" xr:uid="{00000000-0005-0000-0000-0000AD040000}"/>
    <cellStyle name="_KT_TG_1_Duong R1 - Dai Phuoc (14-04-2009)" xfId="5211" xr:uid="{00000000-0005-0000-0000-0000AE040000}"/>
    <cellStyle name="_KT_TG_1_Dutoan-10-6-08-tinh lai chi phi kiem toan" xfId="5212" xr:uid="{00000000-0005-0000-0000-0000AF040000}"/>
    <cellStyle name="_KT_TG_1_goi 7b" xfId="5215" xr:uid="{00000000-0005-0000-0000-0000B0040000}"/>
    <cellStyle name="_KT_TG_1_gia ban BT tai XM Hoang Thach" xfId="5213" xr:uid="{00000000-0005-0000-0000-0000B1040000}"/>
    <cellStyle name="_KT_TG_1_Gia ghi dia" xfId="5214" xr:uid="{00000000-0005-0000-0000-0000B2040000}"/>
    <cellStyle name="_KT_TG_1_kd" xfId="5216" xr:uid="{00000000-0005-0000-0000-0000B3040000}"/>
    <cellStyle name="_KT_TG_1_KLc" xfId="5217" xr:uid="{00000000-0005-0000-0000-0000B4040000}"/>
    <cellStyle name="_KT_TG_1_klccc1" xfId="5218" xr:uid="{00000000-0005-0000-0000-0000B5040000}"/>
    <cellStyle name="_KT_TG_1_KLcn+d" xfId="5219" xr:uid="{00000000-0005-0000-0000-0000B6040000}"/>
    <cellStyle name="_KT_TG_1_KLR" xfId="5220" xr:uid="{00000000-0005-0000-0000-0000B7040000}"/>
    <cellStyle name="_KT_TG_1_KTOAN" xfId="5221" xr:uid="{00000000-0005-0000-0000-0000B8040000}"/>
    <cellStyle name="_KT_TG_1_KTOAN1" xfId="5222" xr:uid="{00000000-0005-0000-0000-0000B9040000}"/>
    <cellStyle name="_KT_TG_1_Lora-tungchau" xfId="565" xr:uid="{00000000-0005-0000-0000-0000BA040000}"/>
    <cellStyle name="_KT_TG_1_moi" xfId="5223" xr:uid="{00000000-0005-0000-0000-0000BB040000}"/>
    <cellStyle name="_KT_TG_1_moi_XL4Poppy" xfId="5224" xr:uid="{00000000-0005-0000-0000-0000BC040000}"/>
    <cellStyle name="_KT_TG_1_moi_XL4Test5" xfId="5225" xr:uid="{00000000-0005-0000-0000-0000BD040000}"/>
    <cellStyle name="_KT_TG_1_moi_XL4Test5_D65-Bo Cong An tam" xfId="5226" xr:uid="{00000000-0005-0000-0000-0000BE040000}"/>
    <cellStyle name="_KT_TG_1_N_PBMCT" xfId="5227" xr:uid="{00000000-0005-0000-0000-0000BF040000}"/>
    <cellStyle name="_KT_TG_1_N_PBMCT_D65-Bo Cong An tam" xfId="5228" xr:uid="{00000000-0005-0000-0000-0000C0040000}"/>
    <cellStyle name="_KT_TG_1_N6_25-11-2008_PHAN DUONG" xfId="5229" xr:uid="{00000000-0005-0000-0000-0000C1040000}"/>
    <cellStyle name="_KT_TG_1_Nc-VTTB-XNDCT" xfId="566" xr:uid="{00000000-0005-0000-0000-0000C2040000}"/>
    <cellStyle name="_KT_TG_1_Nomenclature PHA1 M15 DU 042 A" xfId="5230" xr:uid="{00000000-0005-0000-0000-0000C3040000}"/>
    <cellStyle name="_KT_TG_1_PGIA-phieu tham tra Kho bac" xfId="567" xr:uid="{00000000-0005-0000-0000-0000C4040000}"/>
    <cellStyle name="_KT_TG_1_print" xfId="5231" xr:uid="{00000000-0005-0000-0000-0000C5040000}"/>
    <cellStyle name="_KT_TG_1_PT02-02" xfId="568" xr:uid="{00000000-0005-0000-0000-0000C6040000}"/>
    <cellStyle name="_KT_TG_1_PT02-02_Book1" xfId="569" xr:uid="{00000000-0005-0000-0000-0000C7040000}"/>
    <cellStyle name="_KT_TG_1_PT02-02_print" xfId="5232" xr:uid="{00000000-0005-0000-0000-0000C8040000}"/>
    <cellStyle name="_KT_TG_1_PT02-03" xfId="570" xr:uid="{00000000-0005-0000-0000-0000C9040000}"/>
    <cellStyle name="_KT_TG_1_PT02-03_Book1" xfId="571" xr:uid="{00000000-0005-0000-0000-0000CA040000}"/>
    <cellStyle name="_KT_TG_1_PT02-03_print" xfId="5233" xr:uid="{00000000-0005-0000-0000-0000CB040000}"/>
    <cellStyle name="_KT_TG_1_Qt-HT3PQ1(CauKho)" xfId="572" xr:uid="{00000000-0005-0000-0000-0000CC040000}"/>
    <cellStyle name="_KT_TG_1_Qt-HT3PQ1(CauKho)_Don gia quy 3 nam 2003 - Ban Dien Luc" xfId="5234" xr:uid="{00000000-0005-0000-0000-0000CD040000}"/>
    <cellStyle name="_KT_TG_1_Qt-HT3PQ1(CauKho)_NC-VL2-2003" xfId="5235" xr:uid="{00000000-0005-0000-0000-0000CE040000}"/>
    <cellStyle name="_KT_TG_1_Qt-HT3PQ1(CauKho)_NC-VL2-2003_1" xfId="5236" xr:uid="{00000000-0005-0000-0000-0000CF040000}"/>
    <cellStyle name="_KT_TG_1_Qt-HT3PQ1(CauKho)_XL4Test5" xfId="5237" xr:uid="{00000000-0005-0000-0000-0000D0040000}"/>
    <cellStyle name="_KT_TG_1_Qt-HT3PQ1(CauKho)_XL4Test5_1" xfId="5238" xr:uid="{00000000-0005-0000-0000-0000D1040000}"/>
    <cellStyle name="_KT_TG_1_Sheet2" xfId="5239" xr:uid="{00000000-0005-0000-0000-0000D2040000}"/>
    <cellStyle name="_KT_TG_1_Sheet3" xfId="5240" xr:uid="{00000000-0005-0000-0000-0000D3040000}"/>
    <cellStyle name="_KT_TG_1_tong hop vat tu huan" xfId="5243" xr:uid="{00000000-0005-0000-0000-0000D4040000}"/>
    <cellStyle name="_KT_TG_1_TONGHOPKHOILUONGSUA1" xfId="5244" xr:uid="{00000000-0005-0000-0000-0000D5040000}"/>
    <cellStyle name="_KT_TG_1_THKP CAU" xfId="5241" xr:uid="{00000000-0005-0000-0000-0000D6040000}"/>
    <cellStyle name="_KT_TG_1_THKPCAU(c)" xfId="5242" xr:uid="{00000000-0005-0000-0000-0000D7040000}"/>
    <cellStyle name="_KT_TG_1_water tank " xfId="573" xr:uid="{00000000-0005-0000-0000-0000D8040000}"/>
    <cellStyle name="_KT_TG_1_XL4Poppy" xfId="5245" xr:uid="{00000000-0005-0000-0000-0000D9040000}"/>
    <cellStyle name="_KT_TG_1_XL4Poppy_XL4Test5" xfId="5246" xr:uid="{00000000-0005-0000-0000-0000DA040000}"/>
    <cellStyle name="_KT_TG_1_XL4Poppy_XL4Test5_D65-Bo Cong An tam" xfId="5247" xr:uid="{00000000-0005-0000-0000-0000DB040000}"/>
    <cellStyle name="_KT_TG_1_XL4Test5" xfId="5248" xr:uid="{00000000-0005-0000-0000-0000DC040000}"/>
    <cellStyle name="_KT_TG_1_XL4Test5_1" xfId="5249" xr:uid="{00000000-0005-0000-0000-0000DD040000}"/>
    <cellStyle name="_KT_TG_1_XL4Test5_B_CPK(KHCB)" xfId="5250" xr:uid="{00000000-0005-0000-0000-0000DE040000}"/>
    <cellStyle name="_KT_TG_1_XL4Test5_DN_MCT" xfId="5251" xr:uid="{00000000-0005-0000-0000-0000DF040000}"/>
    <cellStyle name="_KT_TG_1_XL4Test5_DN_MTP" xfId="5252" xr:uid="{00000000-0005-0000-0000-0000E0040000}"/>
    <cellStyle name="_KT_TG_1_XL4Test5_N_PBMCT" xfId="5253" xr:uid="{00000000-0005-0000-0000-0000E1040000}"/>
    <cellStyle name="_KT_TG_1_XL4Test5_XL4Test5" xfId="5254" xr:uid="{00000000-0005-0000-0000-0000E2040000}"/>
    <cellStyle name="_KT_TG_1_XL4Test5_XL4Test5_D65-Bo Cong An tam" xfId="5255" xr:uid="{00000000-0005-0000-0000-0000E3040000}"/>
    <cellStyle name="_KT_TG_2" xfId="574" xr:uid="{00000000-0005-0000-0000-0000E4040000}"/>
    <cellStyle name="_KT_TG_2 2" xfId="5256" xr:uid="{00000000-0005-0000-0000-0000E5040000}"/>
    <cellStyle name="_KT_TG_2_01-TU.Ly Van E B1" xfId="575" xr:uid="{00000000-0005-0000-0000-0000E6040000}"/>
    <cellStyle name="_KT_TG_2_02a- Khoi luong bt, coppha tret" xfId="576" xr:uid="{00000000-0005-0000-0000-0000E7040000}"/>
    <cellStyle name="_KT_TG_2_03- Thep tang tret new" xfId="577" xr:uid="{00000000-0005-0000-0000-0000E8040000}"/>
    <cellStyle name="_KT_TG_2_B_CPK(KHCB)" xfId="5257" xr:uid="{00000000-0005-0000-0000-0000E9040000}"/>
    <cellStyle name="_KT_TG_2_B_CPK(KHCB)_D65-Bo Cong An tam" xfId="5258" xr:uid="{00000000-0005-0000-0000-0000EA040000}"/>
    <cellStyle name="_KT_TG_2_bang gia ap dung 2005" xfId="5259" xr:uid="{00000000-0005-0000-0000-0000EB040000}"/>
    <cellStyle name="_KT_TG_2_BAO CAO KLCT PT2000" xfId="578" xr:uid="{00000000-0005-0000-0000-0000EC040000}"/>
    <cellStyle name="_KT_TG_2_BAO CAO PT2000" xfId="579" xr:uid="{00000000-0005-0000-0000-0000ED040000}"/>
    <cellStyle name="_KT_TG_2_BAO CAO PT2000_Book1" xfId="580" xr:uid="{00000000-0005-0000-0000-0000EE040000}"/>
    <cellStyle name="_KT_TG_2_Bao cao XDCB 2001 - T11 KH dieu chinh 20-11-THAI" xfId="581" xr:uid="{00000000-0005-0000-0000-0000EF040000}"/>
    <cellStyle name="_KT_TG_2_BAO HIEM THAU PHU" xfId="582" xr:uid="{00000000-0005-0000-0000-0000F0040000}"/>
    <cellStyle name="_KT_TG_2_bg-TTO-051104" xfId="5260" xr:uid="{00000000-0005-0000-0000-0000F1040000}"/>
    <cellStyle name="_KT_TG_2_Book1" xfId="583" xr:uid="{00000000-0005-0000-0000-0000F2040000}"/>
    <cellStyle name="_KT_TG_2_Book1 2" xfId="5261" xr:uid="{00000000-0005-0000-0000-0000F3040000}"/>
    <cellStyle name="_KT_TG_2_Book1_02a- Khoi luong bt, coppha tret" xfId="584" xr:uid="{00000000-0005-0000-0000-0000F4040000}"/>
    <cellStyle name="_KT_TG_2_Book1_03- Thep tang tret new" xfId="585" xr:uid="{00000000-0005-0000-0000-0000F5040000}"/>
    <cellStyle name="_KT_TG_2_Book1_1" xfId="586" xr:uid="{00000000-0005-0000-0000-0000F6040000}"/>
    <cellStyle name="_KT_TG_2_Book1_1_02a- Khoi luong bt, coppha tret" xfId="587" xr:uid="{00000000-0005-0000-0000-0000F7040000}"/>
    <cellStyle name="_KT_TG_2_Book1_1_03- Thep tang tret new" xfId="588" xr:uid="{00000000-0005-0000-0000-0000F8040000}"/>
    <cellStyle name="_KT_TG_2_Book1_1_Bang thong  ke dao duong" xfId="5262" xr:uid="{00000000-0005-0000-0000-0000F9040000}"/>
    <cellStyle name="_KT_TG_2_Book1_1_Book1" xfId="5263" xr:uid="{00000000-0005-0000-0000-0000FA040000}"/>
    <cellStyle name="_KT_TG_2_Book1_1_BOQ Ph 2- Civil 2010.03.02 " xfId="589" xr:uid="{00000000-0005-0000-0000-0000FB040000}"/>
    <cellStyle name="_KT_TG_2_Book1_1_DanhMucDonGiaVTTB_Dien_TAM" xfId="5264" xr:uid="{00000000-0005-0000-0000-0000FC040000}"/>
    <cellStyle name="_KT_TG_2_Book1_1_XL4Test5" xfId="5265" xr:uid="{00000000-0005-0000-0000-0000FD040000}"/>
    <cellStyle name="_KT_TG_2_Book1_2" xfId="590" xr:uid="{00000000-0005-0000-0000-0000FE040000}"/>
    <cellStyle name="_KT_TG_2_Book1_2_Book1" xfId="591" xr:uid="{00000000-0005-0000-0000-0000FF040000}"/>
    <cellStyle name="_KT_TG_2_Book1_2_BOQ Ph 2- Civil 2010.03.02 " xfId="592" xr:uid="{00000000-0005-0000-0000-000000050000}"/>
    <cellStyle name="_KT_TG_2_Book1_2_Cao do san" xfId="593" xr:uid="{00000000-0005-0000-0000-000001050000}"/>
    <cellStyle name="_KT_TG_2_Book1_2_XL4Test5" xfId="5266" xr:uid="{00000000-0005-0000-0000-000002050000}"/>
    <cellStyle name="_KT_TG_2_Book1_3" xfId="594" xr:uid="{00000000-0005-0000-0000-000003050000}"/>
    <cellStyle name="_KT_TG_2_Book1_3_Book1" xfId="595" xr:uid="{00000000-0005-0000-0000-000004050000}"/>
    <cellStyle name="_KT_TG_2_Book1_3_BOQ Ph 2- Civil 2010.03.02 " xfId="596" xr:uid="{00000000-0005-0000-0000-000005050000}"/>
    <cellStyle name="_KT_TG_2_Book1_3_Cao do san" xfId="597" xr:uid="{00000000-0005-0000-0000-000006050000}"/>
    <cellStyle name="_KT_TG_2_Book1_3_XL4Test5" xfId="5267" xr:uid="{00000000-0005-0000-0000-000007050000}"/>
    <cellStyle name="_KT_TG_2_Book1_3_XL4Test5_1" xfId="5268" xr:uid="{00000000-0005-0000-0000-000008050000}"/>
    <cellStyle name="_KT_TG_2_Book1_3_XL4Test5_1_D65-Bo Cong An tam" xfId="5269" xr:uid="{00000000-0005-0000-0000-000009050000}"/>
    <cellStyle name="_KT_TG_2_Book1_4" xfId="598" xr:uid="{00000000-0005-0000-0000-00000A050000}"/>
    <cellStyle name="_KT_TG_2_Book1_4_Book1" xfId="599" xr:uid="{00000000-0005-0000-0000-00000B050000}"/>
    <cellStyle name="_KT_TG_2_Book1_4_BOQ Ph 2- Civil 2010.03.02 " xfId="600" xr:uid="{00000000-0005-0000-0000-00000C050000}"/>
    <cellStyle name="_KT_TG_2_Book1_4_Cao do san" xfId="601" xr:uid="{00000000-0005-0000-0000-00000D050000}"/>
    <cellStyle name="_KT_TG_2_Book1_5" xfId="602" xr:uid="{00000000-0005-0000-0000-00000E050000}"/>
    <cellStyle name="_KT_TG_2_Book1_5_Book1" xfId="603" xr:uid="{00000000-0005-0000-0000-00000F050000}"/>
    <cellStyle name="_KT_TG_2_Book1_5_Cao do san" xfId="604" xr:uid="{00000000-0005-0000-0000-000010050000}"/>
    <cellStyle name="_KT_TG_2_Book1_bang gia ap dung 2005" xfId="5270" xr:uid="{00000000-0005-0000-0000-000011050000}"/>
    <cellStyle name="_KT_TG_2_Book1_Bang thong  ke dao duong" xfId="5271" xr:uid="{00000000-0005-0000-0000-000012050000}"/>
    <cellStyle name="_KT_TG_2_Book1_BAO HIEM THAU PHU" xfId="605" xr:uid="{00000000-0005-0000-0000-000013050000}"/>
    <cellStyle name="_KT_TG_2_Book1_bg-TTO-051104" xfId="5272" xr:uid="{00000000-0005-0000-0000-000014050000}"/>
    <cellStyle name="_KT_TG_2_Book1_Book1" xfId="606" xr:uid="{00000000-0005-0000-0000-000015050000}"/>
    <cellStyle name="_KT_TG_2_Book1_BOQ Ph 2- Civil 2010.03.02 " xfId="607" xr:uid="{00000000-0005-0000-0000-000016050000}"/>
    <cellStyle name="_KT_TG_2_Book1_Cau Song Cau" xfId="5273" xr:uid="{00000000-0005-0000-0000-000017050000}"/>
    <cellStyle name="_KT_TG_2_Book1_DanhMucDonGiaVTTB_Dien_TAM" xfId="5274" xr:uid="{00000000-0005-0000-0000-000018050000}"/>
    <cellStyle name="_KT_TG_2_Book1_KL vat tu  chinh phan hoan thien" xfId="608" xr:uid="{00000000-0005-0000-0000-000019050000}"/>
    <cellStyle name="_KT_TG_2_Book1_Tam ung thau phu Nguyen Thong" xfId="609" xr:uid="{00000000-0005-0000-0000-00001A050000}"/>
    <cellStyle name="_KT_TG_2_Book1_XL4Poppy" xfId="5275" xr:uid="{00000000-0005-0000-0000-00001B050000}"/>
    <cellStyle name="_KT_TG_2_Book1_XL4Test5" xfId="5276" xr:uid="{00000000-0005-0000-0000-00001C050000}"/>
    <cellStyle name="_KT_TG_2_BOQ Ph 2- Civil 2010.03.02 " xfId="610" xr:uid="{00000000-0005-0000-0000-00001D050000}"/>
    <cellStyle name="_KT_TG_2_camayVL7-1" xfId="5277" xr:uid="{00000000-0005-0000-0000-00001E050000}"/>
    <cellStyle name="_KT_TG_2_Cau My Dong" xfId="5279" xr:uid="{00000000-0005-0000-0000-00001F050000}"/>
    <cellStyle name="_KT_TG_2_Cầu Cựa Gà" xfId="5278" xr:uid="{00000000-0005-0000-0000-000020050000}"/>
    <cellStyle name="_KT_TG_2_Chao gia cau Thai nguyen" xfId="5280" xr:uid="{00000000-0005-0000-0000-000021050000}"/>
    <cellStyle name="_KT_TG_2_D65-Bo Cong An tam" xfId="5281" xr:uid="{00000000-0005-0000-0000-000022050000}"/>
    <cellStyle name="_KT_TG_2_Dcdtoan-bcnckt " xfId="611" xr:uid="{00000000-0005-0000-0000-000023050000}"/>
    <cellStyle name="_KT_TG_2_Dcdtoan-bcnckt _XL4Poppy" xfId="5282" xr:uid="{00000000-0005-0000-0000-000024050000}"/>
    <cellStyle name="_KT_TG_2_Dcdtoan-bcnckt _XL4Test5" xfId="5283" xr:uid="{00000000-0005-0000-0000-000025050000}"/>
    <cellStyle name="_KT_TG_2_Dcdtoan-bcnckt _XL4Test5_D65-Bo Cong An tam" xfId="5284" xr:uid="{00000000-0005-0000-0000-000026050000}"/>
    <cellStyle name="_KT_TG_2_DN_MCT" xfId="5285" xr:uid="{00000000-0005-0000-0000-000027050000}"/>
    <cellStyle name="_KT_TG_2_DN_MCT_D65-Bo Cong An tam" xfId="5286" xr:uid="{00000000-0005-0000-0000-000028050000}"/>
    <cellStyle name="_KT_TG_2_DN_MTP" xfId="5287" xr:uid="{00000000-0005-0000-0000-000029050000}"/>
    <cellStyle name="_KT_TG_2_DN_MTP_D65-Bo Cong An tam" xfId="5288" xr:uid="{00000000-0005-0000-0000-00002A050000}"/>
    <cellStyle name="_KT_TG_2_do be tong duong vao" xfId="5289" xr:uid="{00000000-0005-0000-0000-00002B050000}"/>
    <cellStyle name="_KT_TG_2_Dongia2-2003" xfId="5290" xr:uid="{00000000-0005-0000-0000-00002C050000}"/>
    <cellStyle name="_KT_TG_2_Dongia2-2003_D65-Bo Cong An tam" xfId="5291" xr:uid="{00000000-0005-0000-0000-00002D050000}"/>
    <cellStyle name="_KT_TG_2_DT kho 50x72 ,52x45m -11-5" xfId="612" xr:uid="{00000000-0005-0000-0000-00002E050000}"/>
    <cellStyle name="_KT_TG_2_DT kho 50x72 ,52x45m ASIA NUTRITION" xfId="613" xr:uid="{00000000-0005-0000-0000-00002F050000}"/>
    <cellStyle name="_KT_TG_2_DTCDT MR.2N110.HOCMON.TDTOAN.CCUNG" xfId="614" xr:uid="{00000000-0005-0000-0000-000030050000}"/>
    <cellStyle name="_KT_TG_2_DTGoi2-T12ngay14sualuong" xfId="5292" xr:uid="{00000000-0005-0000-0000-000031050000}"/>
    <cellStyle name="_KT_TG_2_DTkho 52x70m ASIA NUTRITION" xfId="615" xr:uid="{00000000-0005-0000-0000-000032050000}"/>
    <cellStyle name="_KT_TG_2_DTkho 52x70m ASIA NUTRITION-change-tuong bt6m" xfId="616" xr:uid="{00000000-0005-0000-0000-000033050000}"/>
    <cellStyle name="_KT_TG_2_DTkho 52x70m ASIA NUTRITION-seno betong" xfId="617" xr:uid="{00000000-0005-0000-0000-000034050000}"/>
    <cellStyle name="_KT_TG_2_DT-SLO CLINKE 484-T9-06" xfId="5293" xr:uid="{00000000-0005-0000-0000-000035050000}"/>
    <cellStyle name="_KT_TG_2_Du toan san lap - 23-12-2008" xfId="5294" xr:uid="{00000000-0005-0000-0000-000036050000}"/>
    <cellStyle name="_KT_TG_2_Duong BT" xfId="5295" xr:uid="{00000000-0005-0000-0000-000037050000}"/>
    <cellStyle name="_KT_TG_2_Duong R1 - Dai Phuoc (14-04-2009)" xfId="5296" xr:uid="{00000000-0005-0000-0000-000038050000}"/>
    <cellStyle name="_KT_TG_2_Dutoan-10-6-08-tinh lai chi phi kiem toan" xfId="5297" xr:uid="{00000000-0005-0000-0000-000039050000}"/>
    <cellStyle name="_KT_TG_2_goi 7b" xfId="5300" xr:uid="{00000000-0005-0000-0000-00003A050000}"/>
    <cellStyle name="_KT_TG_2_gia ban BT tai XM Hoang Thach" xfId="5298" xr:uid="{00000000-0005-0000-0000-00003B050000}"/>
    <cellStyle name="_KT_TG_2_Gia ghi dia" xfId="5299" xr:uid="{00000000-0005-0000-0000-00003C050000}"/>
    <cellStyle name="_KT_TG_2_Lora-tungchau" xfId="618" xr:uid="{00000000-0005-0000-0000-00003D050000}"/>
    <cellStyle name="_KT_TG_2_moi" xfId="5301" xr:uid="{00000000-0005-0000-0000-00003E050000}"/>
    <cellStyle name="_KT_TG_2_moi_XL4Poppy" xfId="5302" xr:uid="{00000000-0005-0000-0000-00003F050000}"/>
    <cellStyle name="_KT_TG_2_moi_XL4Test5" xfId="5303" xr:uid="{00000000-0005-0000-0000-000040050000}"/>
    <cellStyle name="_KT_TG_2_moi_XL4Test5_D65-Bo Cong An tam" xfId="5304" xr:uid="{00000000-0005-0000-0000-000041050000}"/>
    <cellStyle name="_KT_TG_2_N_PBMCT" xfId="5305" xr:uid="{00000000-0005-0000-0000-000042050000}"/>
    <cellStyle name="_KT_TG_2_N_PBMCT_D65-Bo Cong An tam" xfId="5306" xr:uid="{00000000-0005-0000-0000-000043050000}"/>
    <cellStyle name="_KT_TG_2_N6_25-11-2008_PHAN DUONG" xfId="5307" xr:uid="{00000000-0005-0000-0000-000044050000}"/>
    <cellStyle name="_KT_TG_2_Nc-VTTB-XNDCT" xfId="619" xr:uid="{00000000-0005-0000-0000-000045050000}"/>
    <cellStyle name="_KT_TG_2_Nomenclature PHA1 M15 DU 042 A" xfId="5308" xr:uid="{00000000-0005-0000-0000-000046050000}"/>
    <cellStyle name="_KT_TG_2_PGIA-phieu tham tra Kho bac" xfId="620" xr:uid="{00000000-0005-0000-0000-000047050000}"/>
    <cellStyle name="_KT_TG_2_print" xfId="5309" xr:uid="{00000000-0005-0000-0000-000048050000}"/>
    <cellStyle name="_KT_TG_2_PT02-02" xfId="621" xr:uid="{00000000-0005-0000-0000-000049050000}"/>
    <cellStyle name="_KT_TG_2_PT02-02_Book1" xfId="622" xr:uid="{00000000-0005-0000-0000-00004A050000}"/>
    <cellStyle name="_KT_TG_2_PT02-02_print" xfId="5310" xr:uid="{00000000-0005-0000-0000-00004B050000}"/>
    <cellStyle name="_KT_TG_2_PT02-03" xfId="623" xr:uid="{00000000-0005-0000-0000-00004C050000}"/>
    <cellStyle name="_KT_TG_2_PT02-03_Book1" xfId="624" xr:uid="{00000000-0005-0000-0000-00004D050000}"/>
    <cellStyle name="_KT_TG_2_PT02-03_print" xfId="5311" xr:uid="{00000000-0005-0000-0000-00004E050000}"/>
    <cellStyle name="_KT_TG_2_Qt-HT3PQ1(CauKho)" xfId="625" xr:uid="{00000000-0005-0000-0000-00004F050000}"/>
    <cellStyle name="_KT_TG_2_Qt-HT3PQ1(CauKho)_Don gia quy 3 nam 2003 - Ban Dien Luc" xfId="5312" xr:uid="{00000000-0005-0000-0000-000050050000}"/>
    <cellStyle name="_KT_TG_2_Qt-HT3PQ1(CauKho)_NC-VL2-2003" xfId="5313" xr:uid="{00000000-0005-0000-0000-000051050000}"/>
    <cellStyle name="_KT_TG_2_Qt-HT3PQ1(CauKho)_NC-VL2-2003_1" xfId="5314" xr:uid="{00000000-0005-0000-0000-000052050000}"/>
    <cellStyle name="_KT_TG_2_Qt-HT3PQ1(CauKho)_XL4Test5" xfId="5315" xr:uid="{00000000-0005-0000-0000-000053050000}"/>
    <cellStyle name="_KT_TG_2_Qt-HT3PQ1(CauKho)_XL4Test5_1" xfId="5316" xr:uid="{00000000-0005-0000-0000-000054050000}"/>
    <cellStyle name="_KT_TG_2_Sheet2" xfId="5317" xr:uid="{00000000-0005-0000-0000-000055050000}"/>
    <cellStyle name="_KT_TG_2_Sheet3" xfId="5318" xr:uid="{00000000-0005-0000-0000-000056050000}"/>
    <cellStyle name="_KT_TG_2_tong hop vat tu huan" xfId="5319" xr:uid="{00000000-0005-0000-0000-000057050000}"/>
    <cellStyle name="_KT_TG_2_TONGHOPKHOILUONGSUA1" xfId="5320" xr:uid="{00000000-0005-0000-0000-000058050000}"/>
    <cellStyle name="_KT_TG_2_water tank " xfId="626" xr:uid="{00000000-0005-0000-0000-000059050000}"/>
    <cellStyle name="_KT_TG_2_XL4Poppy" xfId="5321" xr:uid="{00000000-0005-0000-0000-00005A050000}"/>
    <cellStyle name="_KT_TG_2_XL4Poppy_XL4Test5" xfId="5322" xr:uid="{00000000-0005-0000-0000-00005B050000}"/>
    <cellStyle name="_KT_TG_2_XL4Poppy_XL4Test5_D65-Bo Cong An tam" xfId="5323" xr:uid="{00000000-0005-0000-0000-00005C050000}"/>
    <cellStyle name="_KT_TG_2_XL4Test5" xfId="5324" xr:uid="{00000000-0005-0000-0000-00005D050000}"/>
    <cellStyle name="_KT_TG_2_XL4Test5_1" xfId="5325" xr:uid="{00000000-0005-0000-0000-00005E050000}"/>
    <cellStyle name="_KT_TG_2_XL4Test5_B_CPK(KHCB)" xfId="5326" xr:uid="{00000000-0005-0000-0000-00005F050000}"/>
    <cellStyle name="_KT_TG_2_XL4Test5_DN_MCT" xfId="5327" xr:uid="{00000000-0005-0000-0000-000060050000}"/>
    <cellStyle name="_KT_TG_2_XL4Test5_DN_MTP" xfId="5328" xr:uid="{00000000-0005-0000-0000-000061050000}"/>
    <cellStyle name="_KT_TG_2_XL4Test5_N_PBMCT" xfId="5329" xr:uid="{00000000-0005-0000-0000-000062050000}"/>
    <cellStyle name="_KT_TG_2_XL4Test5_XL4Test5" xfId="5330" xr:uid="{00000000-0005-0000-0000-000063050000}"/>
    <cellStyle name="_KT_TG_2_XL4Test5_XL4Test5_D65-Bo Cong An tam" xfId="5331" xr:uid="{00000000-0005-0000-0000-000064050000}"/>
    <cellStyle name="_KT_TG_3" xfId="627" xr:uid="{00000000-0005-0000-0000-000065050000}"/>
    <cellStyle name="_KT_TG_3_KL Nen duong" xfId="5332" xr:uid="{00000000-0005-0000-0000-000066050000}"/>
    <cellStyle name="_KT_TG_4" xfId="628" xr:uid="{00000000-0005-0000-0000-000067050000}"/>
    <cellStyle name="_KT_TG_4_Book1" xfId="5333" xr:uid="{00000000-0005-0000-0000-000068050000}"/>
    <cellStyle name="_KT_TG_4_Book1_1" xfId="5334" xr:uid="{00000000-0005-0000-0000-000069050000}"/>
    <cellStyle name="_KT_TG_4_Book1_2" xfId="5335" xr:uid="{00000000-0005-0000-0000-00006A050000}"/>
    <cellStyle name="_KT_TG_4_Book1_Book1" xfId="5336" xr:uid="{00000000-0005-0000-0000-00006B050000}"/>
    <cellStyle name="_KT_TG_4_Capphoivua" xfId="5337" xr:uid="{00000000-0005-0000-0000-00006C050000}"/>
    <cellStyle name="_KT_TG_4_Cau Song Cau" xfId="5338" xr:uid="{00000000-0005-0000-0000-00006D050000}"/>
    <cellStyle name="_KT_TG_4_Copy of DM24 - ThuyAnhNew" xfId="5339" xr:uid="{00000000-0005-0000-0000-00006E050000}"/>
    <cellStyle name="_KT_TG_4_Dat Phuong_Chinh" xfId="5340" xr:uid="{00000000-0005-0000-0000-00006F050000}"/>
    <cellStyle name="_KT_TG_4_Dat Phuong-Faire" xfId="5341" xr:uid="{00000000-0005-0000-0000-000070050000}"/>
    <cellStyle name="_KT_TG_4_DM24_Thuy Anh" xfId="5342" xr:uid="{00000000-0005-0000-0000-000071050000}"/>
    <cellStyle name="_KT_TG_4_Dutoan-10-6-08-tinh lai chi phi kiem toan" xfId="5343" xr:uid="{00000000-0005-0000-0000-000072050000}"/>
    <cellStyle name="_KT_TG_4_Gia ca may cac tinh" xfId="5344" xr:uid="{00000000-0005-0000-0000-000073050000}"/>
    <cellStyle name="_KT_TG_4_HNI-93-0381 HAYAKAWA Viet Nam Factory " xfId="629" xr:uid="{00000000-0005-0000-0000-000074050000}"/>
    <cellStyle name="_KT_TG_4_KLVT cau Km25+377" xfId="5345" xr:uid="{00000000-0005-0000-0000-000075050000}"/>
    <cellStyle name="_KT_TG_4_Lora-tungchau" xfId="630" xr:uid="{00000000-0005-0000-0000-000076050000}"/>
    <cellStyle name="_KT_TG_4_Qt-HT3PQ1(CauKho)" xfId="631" xr:uid="{00000000-0005-0000-0000-000077050000}"/>
    <cellStyle name="_KT_TG_4_Qt-HT3PQ1(CauKho)_Don gia quy 3 nam 2003 - Ban Dien Luc" xfId="5346" xr:uid="{00000000-0005-0000-0000-000078050000}"/>
    <cellStyle name="_KT_TG_4_Qt-HT3PQ1(CauKho)_NC-VL2-2003" xfId="5347" xr:uid="{00000000-0005-0000-0000-000079050000}"/>
    <cellStyle name="_KT_TG_4_Qt-HT3PQ1(CauKho)_NC-VL2-2003_1" xfId="5348" xr:uid="{00000000-0005-0000-0000-00007A050000}"/>
    <cellStyle name="_KT_TG_4_Qt-HT3PQ1(CauKho)_XL4Test5" xfId="5349" xr:uid="{00000000-0005-0000-0000-00007B050000}"/>
    <cellStyle name="_KT_TG_4_Qt-HT3PQ1(CauKho)_XL4Test5_1" xfId="5350" xr:uid="{00000000-0005-0000-0000-00007C050000}"/>
    <cellStyle name="_KT_TG_DTGoi2-T12ngay14sualuong" xfId="5351" xr:uid="{00000000-0005-0000-0000-00007D050000}"/>
    <cellStyle name="_KT_TG_Duong BT" xfId="5352" xr:uid="{00000000-0005-0000-0000-00007E050000}"/>
    <cellStyle name="_KT_TG_Duong R1 - Dai Phuoc (14-04-2009)" xfId="5353" xr:uid="{00000000-0005-0000-0000-00007F050000}"/>
    <cellStyle name="_KT_TG_KL Nen duong" xfId="5354" xr:uid="{00000000-0005-0000-0000-000080050000}"/>
    <cellStyle name="_KT_TG_N6_25-11-2008_PHAN DUONG" xfId="5355" xr:uid="{00000000-0005-0000-0000-000081050000}"/>
    <cellStyle name="_KTOAN" xfId="5356" xr:uid="{00000000-0005-0000-0000-000082050000}"/>
    <cellStyle name="_KTOAN1" xfId="5357" xr:uid="{00000000-0005-0000-0000-000083050000}"/>
    <cellStyle name="_Kho Clo - NM giay An Hoa 1" xfId="4766" xr:uid="{00000000-0005-0000-0000-000084050000}"/>
    <cellStyle name="_Kho vat chung PC22 Tuyen Quang" xfId="4767" xr:uid="{00000000-0005-0000-0000-000085050000}"/>
    <cellStyle name="_Khoi luong Dien chieu sang" xfId="4768" xr:uid="{00000000-0005-0000-0000-000086050000}"/>
    <cellStyle name="_Khoi luong Mitac" xfId="4769" xr:uid="{00000000-0005-0000-0000-000087050000}"/>
    <cellStyle name="_LD Bom" xfId="632" xr:uid="{00000000-0005-0000-0000-000088050000}"/>
    <cellStyle name="_Lora-tungchau" xfId="633" xr:uid="{00000000-0005-0000-0000-000089050000}"/>
    <cellStyle name="_Lora-tungchau_Book1" xfId="5358" xr:uid="{00000000-0005-0000-0000-00008A050000}"/>
    <cellStyle name="_Lora-tungchau_BOQ Ph 2- Civil 2010.03.02 " xfId="634" xr:uid="{00000000-0005-0000-0000-00008B050000}"/>
    <cellStyle name="_Lora-tungchau_XL4Test5" xfId="5359" xr:uid="{00000000-0005-0000-0000-00008C050000}"/>
    <cellStyle name="_LuuNgay21-06-2007LuuNgay21-06-2007DANH SÁCH KHÁCH HÀNG" xfId="635" xr:uid="{00000000-0005-0000-0000-00008D050000}"/>
    <cellStyle name="_Mau ven song moi" xfId="5360" xr:uid="{00000000-0005-0000-0000-00008E050000}"/>
    <cellStyle name="_mua sam TB" xfId="636" xr:uid="{00000000-0005-0000-0000-00008F050000}"/>
    <cellStyle name="_N-" xfId="637" xr:uid="{00000000-0005-0000-0000-000090050000}"/>
    <cellStyle name="_N6_25-11-2008_PHAN DUONG" xfId="5361" xr:uid="{00000000-0005-0000-0000-000091050000}"/>
    <cellStyle name="_N6_8-9-2008_PHAN DUONG" xfId="5362" xr:uid="{00000000-0005-0000-0000-000092050000}"/>
    <cellStyle name="_NIPONT" xfId="5366" xr:uid="{00000000-0005-0000-0000-000093050000}"/>
    <cellStyle name="_No.00-TMB-San duong.1" xfId="638" xr:uid="{00000000-0005-0000-0000-000094050000}"/>
    <cellStyle name="_No.00-TMB-San duong.1_1" xfId="639" xr:uid="{00000000-0005-0000-0000-000095050000}"/>
    <cellStyle name="_No.01-nha dieu hanh-phan chua chay" xfId="640" xr:uid="{00000000-0005-0000-0000-000096050000}"/>
    <cellStyle name="_No.01-xi nghiep det-TNM" xfId="641" xr:uid="{00000000-0005-0000-0000-000097050000}"/>
    <cellStyle name="_No.01-XN det - khu phu tro so 3" xfId="642" xr:uid="{00000000-0005-0000-0000-000098050000}"/>
    <cellStyle name="_No.02-kho bong 1-phan CTN-phan LDTB" xfId="643" xr:uid="{00000000-0005-0000-0000-000099050000}"/>
    <cellStyle name="_No.07 - Nha ve sinh" xfId="644" xr:uid="{00000000-0005-0000-0000-00009A050000}"/>
    <cellStyle name="_No.19-Mat bang CSHT" xfId="645" xr:uid="{00000000-0005-0000-0000-00009B050000}"/>
    <cellStyle name="_No.19-Tram XLNT" xfId="646" xr:uid="{00000000-0005-0000-0000-00009C050000}"/>
    <cellStyle name="_No04A - Xuong may so 1- Sua tham tra-01" xfId="647" xr:uid="{00000000-0005-0000-0000-00009D050000}"/>
    <cellStyle name="_NTN上海設備電気見積書0910net" xfId="5367" xr:uid="{00000000-0005-0000-0000-00009E050000}"/>
    <cellStyle name="_NTN上海設備電気見積書0910net_★JTEKT無錫2期見積設備分061129" xfId="5368" xr:uid="{00000000-0005-0000-0000-00009F050000}"/>
    <cellStyle name="_NTN上海設備電気見積書0910net_JTEKT無錫2期概要＋条件書" xfId="5369" xr:uid="{00000000-0005-0000-0000-0000A0050000}"/>
    <cellStyle name="_NTN上海設備電気見積書0910net_メーカーリスト" xfId="5370" xr:uid="{00000000-0005-0000-0000-0000A1050000}"/>
    <cellStyle name="_NTN上海設備電気見積書0910net_見積条件,別途工事" xfId="5371" xr:uid="{00000000-0005-0000-0000-0000A2050000}"/>
    <cellStyle name="_NGOC THAO_ bo be duc1_suabecangcap" xfId="5363" xr:uid="{00000000-0005-0000-0000-0000A3050000}"/>
    <cellStyle name="_Ngu" xfId="5364" xr:uid="{00000000-0005-0000-0000-0000A4050000}"/>
    <cellStyle name="_Nguon khai thac cat" xfId="5365" xr:uid="{00000000-0005-0000-0000-0000A5050000}"/>
    <cellStyle name="_Oct CPA Eqpt List approved_A9 UM FCBGA_CPU Comparison " xfId="5372" xr:uid="{00000000-0005-0000-0000-0000A6050000}"/>
    <cellStyle name="_OFG-mockup1_1_Apr_CPA_PG8_Prescott_Trev1_A9 UM FCBGA_CPU Comparison " xfId="5373" xr:uid="{00000000-0005-0000-0000-0000A7050000}"/>
    <cellStyle name="_OFG-mockup1_1_Jan CPA2_A9 UM FCBGA_CPU Comparison " xfId="5374" xr:uid="{00000000-0005-0000-0000-0000A8050000}"/>
    <cellStyle name="_OFG-mockup1_1_NGBI Roll-uprev4_all data1_A9 UM FCBGA_CPU Comparison " xfId="5375" xr:uid="{00000000-0005-0000-0000-0000A9050000}"/>
    <cellStyle name="_OFG-mockup1_1_Oct CPA Eqpt List approved_A9 UM FCBGA_CPU Comparison " xfId="5376" xr:uid="{00000000-0005-0000-0000-0000AA050000}"/>
    <cellStyle name="_OFG-mockup1_1_trade ratio wkng file_A9 UM FCBGA_CPU Comparison " xfId="5377" xr:uid="{00000000-0005-0000-0000-0000AB050000}"/>
    <cellStyle name="_OFG-mockup1_2_Apr_CPA_PG8_Prescott_Trev1_A9 UM FCBGA_CPU Comparison " xfId="5378" xr:uid="{00000000-0005-0000-0000-0000AC050000}"/>
    <cellStyle name="_OFG-mockup1_2_Jan CPA2_A9 UM FCBGA_CPU Comparison " xfId="5379" xr:uid="{00000000-0005-0000-0000-0000AD050000}"/>
    <cellStyle name="_OFG-mockup1_2_Oct CPA Eqpt List approved_A9 UM FCBGA_CPU Comparison " xfId="5380" xr:uid="{00000000-0005-0000-0000-0000AE050000}"/>
    <cellStyle name="_OFG-mockup1_2_trade ratio wkng file_A9 UM FCBGA_CPU Comparison " xfId="5381" xr:uid="{00000000-0005-0000-0000-0000AF050000}"/>
    <cellStyle name="_P-(현리-신팔)" xfId="5382" xr:uid="{00000000-0005-0000-0000-0000B0050000}"/>
    <cellStyle name="_P-(현리-신팔)_내역서(최초)" xfId="5383" xr:uid="{00000000-0005-0000-0000-0000B1050000}"/>
    <cellStyle name="_P-(현리-신팔)_설계내역서" xfId="5384" xr:uid="{00000000-0005-0000-0000-0000B2050000}"/>
    <cellStyle name="_P-(현리-신팔)_설계내역서(2차)" xfId="5385" xr:uid="{00000000-0005-0000-0000-0000B3050000}"/>
    <cellStyle name="_PAYMENT5%" xfId="5386" xr:uid="{00000000-0005-0000-0000-0000B4050000}"/>
    <cellStyle name="_PERSONAL" xfId="648" xr:uid="{00000000-0005-0000-0000-0000B5050000}"/>
    <cellStyle name="_PERSONAL 2" xfId="5387" xr:uid="{00000000-0005-0000-0000-0000B6050000}"/>
    <cellStyle name="_PERSONAL_02a- Khoi luong bt, coppha tret" xfId="649" xr:uid="{00000000-0005-0000-0000-0000B7050000}"/>
    <cellStyle name="_PERSONAL_03- Thep tang tret new" xfId="650" xr:uid="{00000000-0005-0000-0000-0000B8050000}"/>
    <cellStyle name="_PERSONAL_bang gia ap dung 2005" xfId="5388" xr:uid="{00000000-0005-0000-0000-0000B9050000}"/>
    <cellStyle name="_PERSONAL_bg-TTO-051104" xfId="5389" xr:uid="{00000000-0005-0000-0000-0000BA050000}"/>
    <cellStyle name="_PERSONAL_Book1" xfId="651" xr:uid="{00000000-0005-0000-0000-0000BB050000}"/>
    <cellStyle name="_PERSONAL_Book1_bang gia ap dung 2005" xfId="5390" xr:uid="{00000000-0005-0000-0000-0000BC050000}"/>
    <cellStyle name="_PERSONAL_Book1_bg-TTO-051104" xfId="5391" xr:uid="{00000000-0005-0000-0000-0000BD050000}"/>
    <cellStyle name="_PERSONAL_HTQ.8 GD1" xfId="652" xr:uid="{00000000-0005-0000-0000-0000BE050000}"/>
    <cellStyle name="_PERSONAL_HTQ.8 GD1_Don gia quy 3 nam 2003 - Ban Dien Luc" xfId="5392" xr:uid="{00000000-0005-0000-0000-0000BF050000}"/>
    <cellStyle name="_PERSONAL_HTQ.8 GD1_NC-VL2-2003" xfId="5393" xr:uid="{00000000-0005-0000-0000-0000C0050000}"/>
    <cellStyle name="_PERSONAL_HTQ.8 GD1_NC-VL2-2003_1" xfId="5394" xr:uid="{00000000-0005-0000-0000-0000C1050000}"/>
    <cellStyle name="_PERSONAL_HTQ.8 GD1_XL4Test5" xfId="5395" xr:uid="{00000000-0005-0000-0000-0000C2050000}"/>
    <cellStyle name="_PERSONAL_HTQ.8 GD1_XL4Test5_1" xfId="5396" xr:uid="{00000000-0005-0000-0000-0000C3050000}"/>
    <cellStyle name="_PERSONAL_Tong hop KHCB 2001" xfId="653" xr:uid="{00000000-0005-0000-0000-0000C4050000}"/>
    <cellStyle name="_Pipe Rack Priority list F UPDATING" xfId="5399" xr:uid="{00000000-0005-0000-0000-0000C5050000}"/>
    <cellStyle name="_PLHD_Dai Phuoc" xfId="5400" xr:uid="{00000000-0005-0000-0000-0000C6050000}"/>
    <cellStyle name="_PLHD_Nguyen Tac_Dai Phuoc_New_27_06_2007" xfId="5401" xr:uid="{00000000-0005-0000-0000-0000C7050000}"/>
    <cellStyle name="_Press Pit" xfId="655" xr:uid="{00000000-0005-0000-0000-0000C8050000}"/>
    <cellStyle name="_p-하남강일1" xfId="5402" xr:uid="{00000000-0005-0000-0000-0000C9050000}"/>
    <cellStyle name="_p-하남강일1_내역서(최초)" xfId="5403" xr:uid="{00000000-0005-0000-0000-0000CA050000}"/>
    <cellStyle name="_p-하남강일1_설계내역서" xfId="5404" xr:uid="{00000000-0005-0000-0000-0000CB050000}"/>
    <cellStyle name="_p-하남강일1_설계내역서(2차)" xfId="5405" xr:uid="{00000000-0005-0000-0000-0000CC050000}"/>
    <cellStyle name="_phan duong_von ns" xfId="5397" xr:uid="{00000000-0005-0000-0000-0000CD050000}"/>
    <cellStyle name="_phu luc KL 1+2+3" xfId="5398" xr:uid="{00000000-0005-0000-0000-0000CE050000}"/>
    <cellStyle name="_Phuc Yen-Thep - Ms Thuy" xfId="654" xr:uid="{00000000-0005-0000-0000-0000CF050000}"/>
    <cellStyle name="_Qt-HT3PQ1(CauKho)" xfId="656" xr:uid="{00000000-0005-0000-0000-0000D0050000}"/>
    <cellStyle name="_Qt-HT3PQ1(CauKho)_Don gia quy 3 nam 2003 - Ban Dien Luc" xfId="5406" xr:uid="{00000000-0005-0000-0000-0000D1050000}"/>
    <cellStyle name="_Qt-HT3PQ1(CauKho)_NC-VL2-2003" xfId="5407" xr:uid="{00000000-0005-0000-0000-0000D2050000}"/>
    <cellStyle name="_Qt-HT3PQ1(CauKho)_NC-VL2-2003_1" xfId="5408" xr:uid="{00000000-0005-0000-0000-0000D3050000}"/>
    <cellStyle name="_Qt-HT3PQ1(CauKho)_XL4Test5" xfId="5409" xr:uid="{00000000-0005-0000-0000-0000D4050000}"/>
    <cellStyle name="_Qt-HT3PQ1(CauKho)_XL4Test5_1" xfId="5410" xr:uid="{00000000-0005-0000-0000-0000D5050000}"/>
    <cellStyle name="_Qua Duong Coc C316HT" xfId="657" xr:uid="{00000000-0005-0000-0000-0000D6050000}"/>
    <cellStyle name="_quettoan 5A (moi)" xfId="5411" xr:uid="{00000000-0005-0000-0000-0000D7050000}"/>
    <cellStyle name="_Quyet toan 5D (dungi)" xfId="5412" xr:uid="{00000000-0005-0000-0000-0000D8050000}"/>
    <cellStyle name="_SAMSUNG3" xfId="5413" xr:uid="{00000000-0005-0000-0000-0000D9050000}"/>
    <cellStyle name="_Sheet1" xfId="5414" xr:uid="{00000000-0005-0000-0000-0000DA050000}"/>
    <cellStyle name="_Sheet2" xfId="5415" xr:uid="{00000000-0005-0000-0000-0000DB050000}"/>
    <cellStyle name="_Silo xi mang dot 2" xfId="5416" xr:uid="{00000000-0005-0000-0000-0000DC050000}"/>
    <cellStyle name="_siloximang-thau in" xfId="5417" xr:uid="{00000000-0005-0000-0000-0000DD050000}"/>
    <cellStyle name="_sphanam" xfId="5418" xr:uid="{00000000-0005-0000-0000-0000DE050000}"/>
    <cellStyle name="_sphanam_5.Gia thiet bi dien (VL Hanecc)(263.9)" xfId="5419" xr:uid="{00000000-0005-0000-0000-0000DF050000}"/>
    <cellStyle name="_sphanam_DUTHAU" xfId="5420" xr:uid="{00000000-0005-0000-0000-0000E0050000}"/>
    <cellStyle name="_sphanam_hatangLB" xfId="5421" xr:uid="{00000000-0005-0000-0000-0000E1050000}"/>
    <cellStyle name="_sphanam_thietbidien" xfId="5422" xr:uid="{00000000-0005-0000-0000-0000E2050000}"/>
    <cellStyle name="_Strcuture Qty" xfId="658" xr:uid="{00000000-0005-0000-0000-0000E3050000}"/>
    <cellStyle name="_Tan My" xfId="5423" xr:uid="{00000000-0005-0000-0000-0000E4050000}"/>
    <cellStyle name="_TANG 2 Khoi luong BT +VK cot + vach" xfId="5424" xr:uid="{00000000-0005-0000-0000-0000E5050000}"/>
    <cellStyle name="_TG A-B Production Secondary Works Submision" xfId="659" xr:uid="{00000000-0005-0000-0000-0000E6050000}"/>
    <cellStyle name="_TG-BQ New Factory No.3 -Tender BOQ -NET (plan 2007)" xfId="660" xr:uid="{00000000-0005-0000-0000-0000E7050000}"/>
    <cellStyle name="_TG-NET &amp; G1(plan 2007)" xfId="661" xr:uid="{00000000-0005-0000-0000-0000E8050000}"/>
    <cellStyle name="_TG-NO.02" xfId="662" xr:uid="{00000000-0005-0000-0000-0000E9050000}"/>
    <cellStyle name="_TG-TH" xfId="663" xr:uid="{00000000-0005-0000-0000-0000EA050000}"/>
    <cellStyle name="_TG-TH_1" xfId="664" xr:uid="{00000000-0005-0000-0000-0000EB050000}"/>
    <cellStyle name="_TG-TH_1 2" xfId="5425" xr:uid="{00000000-0005-0000-0000-0000EC050000}"/>
    <cellStyle name="_TG-TH_1_01-TU.Ly Van E B1" xfId="665" xr:uid="{00000000-0005-0000-0000-0000ED050000}"/>
    <cellStyle name="_TG-TH_1_02a- Khoi luong bt, coppha tret" xfId="666" xr:uid="{00000000-0005-0000-0000-0000EE050000}"/>
    <cellStyle name="_TG-TH_1_03- Thep tang tret new" xfId="667" xr:uid="{00000000-0005-0000-0000-0000EF050000}"/>
    <cellStyle name="_TG-TH_1_ALL" xfId="5426" xr:uid="{00000000-0005-0000-0000-0000F0050000}"/>
    <cellStyle name="_TG-TH_1_B_CPK(KHCB)" xfId="5427" xr:uid="{00000000-0005-0000-0000-0000F1050000}"/>
    <cellStyle name="_TG-TH_1_B_CPK(KHCB)_D65-Bo Cong An tam" xfId="5428" xr:uid="{00000000-0005-0000-0000-0000F2050000}"/>
    <cellStyle name="_TG-TH_1_bang gia ap dung 2005" xfId="5429" xr:uid="{00000000-0005-0000-0000-0000F3050000}"/>
    <cellStyle name="_TG-TH_1_BAO CAO KLCT PT2000" xfId="668" xr:uid="{00000000-0005-0000-0000-0000F4050000}"/>
    <cellStyle name="_TG-TH_1_BAO CAO PT2000" xfId="669" xr:uid="{00000000-0005-0000-0000-0000F5050000}"/>
    <cellStyle name="_TG-TH_1_BAO CAO PT2000_Book1" xfId="670" xr:uid="{00000000-0005-0000-0000-0000F6050000}"/>
    <cellStyle name="_TG-TH_1_Bao cao XDCB 2001 - T11 KH dieu chinh 20-11-THAI" xfId="671" xr:uid="{00000000-0005-0000-0000-0000F7050000}"/>
    <cellStyle name="_TG-TH_1_BAO HIEM THAU PHU" xfId="672" xr:uid="{00000000-0005-0000-0000-0000F8050000}"/>
    <cellStyle name="_TG-TH_1_bg-TTO-051104" xfId="5430" xr:uid="{00000000-0005-0000-0000-0000F9050000}"/>
    <cellStyle name="_TG-TH_1_Book1" xfId="673" xr:uid="{00000000-0005-0000-0000-0000FA050000}"/>
    <cellStyle name="_TG-TH_1_Book1 2" xfId="5431" xr:uid="{00000000-0005-0000-0000-0000FB050000}"/>
    <cellStyle name="_TG-TH_1_Book1_02a- Khoi luong bt, coppha tret" xfId="674" xr:uid="{00000000-0005-0000-0000-0000FC050000}"/>
    <cellStyle name="_TG-TH_1_Book1_03- Thep tang tret new" xfId="675" xr:uid="{00000000-0005-0000-0000-0000FD050000}"/>
    <cellStyle name="_TG-TH_1_Book1_1" xfId="676" xr:uid="{00000000-0005-0000-0000-0000FE050000}"/>
    <cellStyle name="_TG-TH_1_Book1_1_02a- Khoi luong bt, coppha tret" xfId="677" xr:uid="{00000000-0005-0000-0000-0000FF050000}"/>
    <cellStyle name="_TG-TH_1_Book1_1_03- Thep tang tret new" xfId="678" xr:uid="{00000000-0005-0000-0000-000000060000}"/>
    <cellStyle name="_TG-TH_1_Book1_1_Bang thong  ke dao duong" xfId="5432" xr:uid="{00000000-0005-0000-0000-000001060000}"/>
    <cellStyle name="_TG-TH_1_Book1_1_Book1" xfId="5433" xr:uid="{00000000-0005-0000-0000-000002060000}"/>
    <cellStyle name="_TG-TH_1_Book1_1_BOQ Ph 2- Civil 2010.03.02 " xfId="679" xr:uid="{00000000-0005-0000-0000-000003060000}"/>
    <cellStyle name="_TG-TH_1_Book1_1_DanhMucDonGiaVTTB_Dien_TAM" xfId="5434" xr:uid="{00000000-0005-0000-0000-000004060000}"/>
    <cellStyle name="_TG-TH_1_Book1_1_XL4Test5" xfId="5435" xr:uid="{00000000-0005-0000-0000-000005060000}"/>
    <cellStyle name="_TG-TH_1_Book1_2" xfId="680" xr:uid="{00000000-0005-0000-0000-000006060000}"/>
    <cellStyle name="_TG-TH_1_Book1_2_Book1" xfId="681" xr:uid="{00000000-0005-0000-0000-000007060000}"/>
    <cellStyle name="_TG-TH_1_Book1_2_BOQ Ph 2- Civil 2010.03.02 " xfId="682" xr:uid="{00000000-0005-0000-0000-000008060000}"/>
    <cellStyle name="_TG-TH_1_Book1_2_Cao do san" xfId="683" xr:uid="{00000000-0005-0000-0000-000009060000}"/>
    <cellStyle name="_TG-TH_1_Book1_3" xfId="684" xr:uid="{00000000-0005-0000-0000-00000A060000}"/>
    <cellStyle name="_TG-TH_1_Book1_3_Book1" xfId="685" xr:uid="{00000000-0005-0000-0000-00000B060000}"/>
    <cellStyle name="_TG-TH_1_Book1_3_BOQ Ph 2- Civil 2010.03.02 " xfId="686" xr:uid="{00000000-0005-0000-0000-00000C060000}"/>
    <cellStyle name="_TG-TH_1_Book1_3_Cao do san" xfId="687" xr:uid="{00000000-0005-0000-0000-00000D060000}"/>
    <cellStyle name="_TG-TH_1_Book1_3_XL4Test5" xfId="5436" xr:uid="{00000000-0005-0000-0000-00000E060000}"/>
    <cellStyle name="_TG-TH_1_Book1_3_XL4Test5_1" xfId="5437" xr:uid="{00000000-0005-0000-0000-00000F060000}"/>
    <cellStyle name="_TG-TH_1_Book1_3_XL4Test5_1_D65-Bo Cong An tam" xfId="5438" xr:uid="{00000000-0005-0000-0000-000010060000}"/>
    <cellStyle name="_TG-TH_1_Book1_4" xfId="688" xr:uid="{00000000-0005-0000-0000-000011060000}"/>
    <cellStyle name="_TG-TH_1_Book1_4_Book1" xfId="689" xr:uid="{00000000-0005-0000-0000-000012060000}"/>
    <cellStyle name="_TG-TH_1_Book1_4_BOQ Ph 2- Civil 2010.03.02 " xfId="690" xr:uid="{00000000-0005-0000-0000-000013060000}"/>
    <cellStyle name="_TG-TH_1_Book1_4_Cao do san" xfId="691" xr:uid="{00000000-0005-0000-0000-000014060000}"/>
    <cellStyle name="_TG-TH_1_Book1_5" xfId="692" xr:uid="{00000000-0005-0000-0000-000015060000}"/>
    <cellStyle name="_TG-TH_1_Book1_bang gia ap dung 2005" xfId="5439" xr:uid="{00000000-0005-0000-0000-000016060000}"/>
    <cellStyle name="_TG-TH_1_Book1_Bang thong  ke dao duong" xfId="5440" xr:uid="{00000000-0005-0000-0000-000017060000}"/>
    <cellStyle name="_TG-TH_1_Book1_BAO HIEM THAU PHU" xfId="693" xr:uid="{00000000-0005-0000-0000-000018060000}"/>
    <cellStyle name="_TG-TH_1_Book1_BC-QT-WB-dthao" xfId="694" xr:uid="{00000000-0005-0000-0000-000019060000}"/>
    <cellStyle name="_TG-TH_1_Book1_bg-TTO-051104" xfId="5441" xr:uid="{00000000-0005-0000-0000-00001A060000}"/>
    <cellStyle name="_TG-TH_1_Book1_Book1" xfId="695" xr:uid="{00000000-0005-0000-0000-00001B060000}"/>
    <cellStyle name="_TG-TH_1_Book1_BOQ Ph 2- Civil 2010.03.02 " xfId="696" xr:uid="{00000000-0005-0000-0000-00001C060000}"/>
    <cellStyle name="_TG-TH_1_Book1_camayVL7-1" xfId="5442" xr:uid="{00000000-0005-0000-0000-00001D060000}"/>
    <cellStyle name="_TG-TH_1_Book1_Cau My Dong" xfId="5444" xr:uid="{00000000-0005-0000-0000-00001E060000}"/>
    <cellStyle name="_TG-TH_1_Book1_Cau Song Cau" xfId="5445" xr:uid="{00000000-0005-0000-0000-00001F060000}"/>
    <cellStyle name="_TG-TH_1_Book1_Cầu Cựa Gà" xfId="5443" xr:uid="{00000000-0005-0000-0000-000020060000}"/>
    <cellStyle name="_TG-TH_1_Book1_DanhMucDonGiaVTTB_Dien_TAM" xfId="5446" xr:uid="{00000000-0005-0000-0000-000021060000}"/>
    <cellStyle name="_TG-TH_1_Book1_Du toan san lap - 23-12-2008" xfId="5447" xr:uid="{00000000-0005-0000-0000-000022060000}"/>
    <cellStyle name="_TG-TH_1_Book1_KL vat tu  chinh phan hoan thien" xfId="697" xr:uid="{00000000-0005-0000-0000-000023060000}"/>
    <cellStyle name="_TG-TH_1_Book1_Tam ung thau phu Nguyen Thong" xfId="698" xr:uid="{00000000-0005-0000-0000-000024060000}"/>
    <cellStyle name="_TG-TH_1_Book1_TONGHOPKHOILUONGSUA1" xfId="5448" xr:uid="{00000000-0005-0000-0000-000025060000}"/>
    <cellStyle name="_TG-TH_1_Book1_XL4Poppy" xfId="5449" xr:uid="{00000000-0005-0000-0000-000026060000}"/>
    <cellStyle name="_TG-TH_1_Book1_XL4Test5" xfId="5450" xr:uid="{00000000-0005-0000-0000-000027060000}"/>
    <cellStyle name="_TG-TH_1_BOQ Ph 2- Civil 2010.03.02 " xfId="699" xr:uid="{00000000-0005-0000-0000-000028060000}"/>
    <cellStyle name="_TG-TH_1_camayVL7-1" xfId="5451" xr:uid="{00000000-0005-0000-0000-000029060000}"/>
    <cellStyle name="_TG-TH_1_Cau My Dong" xfId="5453" xr:uid="{00000000-0005-0000-0000-00002A060000}"/>
    <cellStyle name="_TG-TH_1_Cầu Cựa Gà" xfId="5452" xr:uid="{00000000-0005-0000-0000-00002B060000}"/>
    <cellStyle name="_TG-TH_1_Chao gia cau Thai nguyen" xfId="5454" xr:uid="{00000000-0005-0000-0000-00002C060000}"/>
    <cellStyle name="_TG-TH_1_D65-Bo Cong An tam" xfId="5455" xr:uid="{00000000-0005-0000-0000-00002D060000}"/>
    <cellStyle name="_TG-TH_1_Dcdtoan-bcnckt " xfId="700" xr:uid="{00000000-0005-0000-0000-00002E060000}"/>
    <cellStyle name="_TG-TH_1_Dcdtoan-bcnckt _XL4Poppy" xfId="5456" xr:uid="{00000000-0005-0000-0000-00002F060000}"/>
    <cellStyle name="_TG-TH_1_Dcdtoan-bcnckt _XL4Test5" xfId="5457" xr:uid="{00000000-0005-0000-0000-000030060000}"/>
    <cellStyle name="_TG-TH_1_Dcdtoan-bcnckt _XL4Test5_D65-Bo Cong An tam" xfId="5458" xr:uid="{00000000-0005-0000-0000-000031060000}"/>
    <cellStyle name="_TG-TH_1_DN_MCT" xfId="5459" xr:uid="{00000000-0005-0000-0000-000032060000}"/>
    <cellStyle name="_TG-TH_1_DN_MCT_D65-Bo Cong An tam" xfId="5460" xr:uid="{00000000-0005-0000-0000-000033060000}"/>
    <cellStyle name="_TG-TH_1_DN_MTP" xfId="5461" xr:uid="{00000000-0005-0000-0000-000034060000}"/>
    <cellStyle name="_TG-TH_1_DN_MTP_D65-Bo Cong An tam" xfId="5462" xr:uid="{00000000-0005-0000-0000-000035060000}"/>
    <cellStyle name="_TG-TH_1_do be tong duong vao" xfId="5463" xr:uid="{00000000-0005-0000-0000-000036060000}"/>
    <cellStyle name="_TG-TH_1_Dongia2-2003" xfId="5464" xr:uid="{00000000-0005-0000-0000-000037060000}"/>
    <cellStyle name="_TG-TH_1_Dongia2-2003_D65-Bo Cong An tam" xfId="5465" xr:uid="{00000000-0005-0000-0000-000038060000}"/>
    <cellStyle name="_TG-TH_1_DT kho 50x72 ,52x45m -11-5" xfId="701" xr:uid="{00000000-0005-0000-0000-000039060000}"/>
    <cellStyle name="_TG-TH_1_DT kho 50x72 ,52x45m ASIA NUTRITION" xfId="702" xr:uid="{00000000-0005-0000-0000-00003A060000}"/>
    <cellStyle name="_TG-TH_1_DTCDT MR.2N110.HOCMON.TDTOAN.CCUNG" xfId="703" xr:uid="{00000000-0005-0000-0000-00003B060000}"/>
    <cellStyle name="_TG-TH_1_DTGoi2-T12ngay14sualuong" xfId="5466" xr:uid="{00000000-0005-0000-0000-00003C060000}"/>
    <cellStyle name="_TG-TH_1_DTkho 52x70m ASIA NUTRITION" xfId="704" xr:uid="{00000000-0005-0000-0000-00003D060000}"/>
    <cellStyle name="_TG-TH_1_DTkho 52x70m ASIA NUTRITION-change-tuong bt6m" xfId="705" xr:uid="{00000000-0005-0000-0000-00003E060000}"/>
    <cellStyle name="_TG-TH_1_DTkho 52x70m ASIA NUTRITION-seno betong" xfId="706" xr:uid="{00000000-0005-0000-0000-00003F060000}"/>
    <cellStyle name="_TG-TH_1_DT-SLO CLINKE 484-T9-06" xfId="5467" xr:uid="{00000000-0005-0000-0000-000040060000}"/>
    <cellStyle name="_TG-TH_1_Du toan san lap - 23-12-2008" xfId="5468" xr:uid="{00000000-0005-0000-0000-000041060000}"/>
    <cellStyle name="_TG-TH_1_Duong BT" xfId="5469" xr:uid="{00000000-0005-0000-0000-000042060000}"/>
    <cellStyle name="_TG-TH_1_Duong R1 - Dai Phuoc (14-04-2009)" xfId="5470" xr:uid="{00000000-0005-0000-0000-000043060000}"/>
    <cellStyle name="_TG-TH_1_Dutoan-10-6-08-tinh lai chi phi kiem toan" xfId="5471" xr:uid="{00000000-0005-0000-0000-000044060000}"/>
    <cellStyle name="_TG-TH_1_goi 7b" xfId="5474" xr:uid="{00000000-0005-0000-0000-000045060000}"/>
    <cellStyle name="_TG-TH_1_gia ban BT tai XM Hoang Thach" xfId="5472" xr:uid="{00000000-0005-0000-0000-000046060000}"/>
    <cellStyle name="_TG-TH_1_Gia ghi dia" xfId="5473" xr:uid="{00000000-0005-0000-0000-000047060000}"/>
    <cellStyle name="_TG-TH_1_kd" xfId="5475" xr:uid="{00000000-0005-0000-0000-000048060000}"/>
    <cellStyle name="_TG-TH_1_KLc" xfId="5476" xr:uid="{00000000-0005-0000-0000-000049060000}"/>
    <cellStyle name="_TG-TH_1_klccc1" xfId="5477" xr:uid="{00000000-0005-0000-0000-00004A060000}"/>
    <cellStyle name="_TG-TH_1_KLcn+d" xfId="5478" xr:uid="{00000000-0005-0000-0000-00004B060000}"/>
    <cellStyle name="_TG-TH_1_KLR" xfId="5479" xr:uid="{00000000-0005-0000-0000-00004C060000}"/>
    <cellStyle name="_TG-TH_1_KTOAN" xfId="5480" xr:uid="{00000000-0005-0000-0000-00004D060000}"/>
    <cellStyle name="_TG-TH_1_KTOAN1" xfId="5481" xr:uid="{00000000-0005-0000-0000-00004E060000}"/>
    <cellStyle name="_TG-TH_1_Lora-tungchau" xfId="707" xr:uid="{00000000-0005-0000-0000-00004F060000}"/>
    <cellStyle name="_TG-TH_1_moi" xfId="5482" xr:uid="{00000000-0005-0000-0000-000050060000}"/>
    <cellStyle name="_TG-TH_1_moi_XL4Poppy" xfId="5483" xr:uid="{00000000-0005-0000-0000-000051060000}"/>
    <cellStyle name="_TG-TH_1_moi_XL4Test5" xfId="5484" xr:uid="{00000000-0005-0000-0000-000052060000}"/>
    <cellStyle name="_TG-TH_1_moi_XL4Test5_D65-Bo Cong An tam" xfId="5485" xr:uid="{00000000-0005-0000-0000-000053060000}"/>
    <cellStyle name="_TG-TH_1_N_PBMCT" xfId="5486" xr:uid="{00000000-0005-0000-0000-000054060000}"/>
    <cellStyle name="_TG-TH_1_N_PBMCT_D65-Bo Cong An tam" xfId="5487" xr:uid="{00000000-0005-0000-0000-000055060000}"/>
    <cellStyle name="_TG-TH_1_N6_25-11-2008_PHAN DUONG" xfId="5488" xr:uid="{00000000-0005-0000-0000-000056060000}"/>
    <cellStyle name="_TG-TH_1_Nc-VTTB-XNDCT" xfId="708" xr:uid="{00000000-0005-0000-0000-000057060000}"/>
    <cellStyle name="_TG-TH_1_Nomenclature PHA1 M15 DU 042 A" xfId="5489" xr:uid="{00000000-0005-0000-0000-000058060000}"/>
    <cellStyle name="_TG-TH_1_PGIA-phieu tham tra Kho bac" xfId="709" xr:uid="{00000000-0005-0000-0000-000059060000}"/>
    <cellStyle name="_TG-TH_1_print" xfId="5490" xr:uid="{00000000-0005-0000-0000-00005A060000}"/>
    <cellStyle name="_TG-TH_1_PT02-02" xfId="710" xr:uid="{00000000-0005-0000-0000-00005B060000}"/>
    <cellStyle name="_TG-TH_1_PT02-02_Book1" xfId="711" xr:uid="{00000000-0005-0000-0000-00005C060000}"/>
    <cellStyle name="_TG-TH_1_PT02-02_print" xfId="5491" xr:uid="{00000000-0005-0000-0000-00005D060000}"/>
    <cellStyle name="_TG-TH_1_PT02-03" xfId="712" xr:uid="{00000000-0005-0000-0000-00005E060000}"/>
    <cellStyle name="_TG-TH_1_PT02-03_Book1" xfId="713" xr:uid="{00000000-0005-0000-0000-00005F060000}"/>
    <cellStyle name="_TG-TH_1_PT02-03_print" xfId="5492" xr:uid="{00000000-0005-0000-0000-000060060000}"/>
    <cellStyle name="_TG-TH_1_Qt-HT3PQ1(CauKho)" xfId="714" xr:uid="{00000000-0005-0000-0000-000061060000}"/>
    <cellStyle name="_TG-TH_1_Qt-HT3PQ1(CauKho)_Don gia quy 3 nam 2003 - Ban Dien Luc" xfId="5493" xr:uid="{00000000-0005-0000-0000-000062060000}"/>
    <cellStyle name="_TG-TH_1_Qt-HT3PQ1(CauKho)_NC-VL2-2003" xfId="5494" xr:uid="{00000000-0005-0000-0000-000063060000}"/>
    <cellStyle name="_TG-TH_1_Qt-HT3PQ1(CauKho)_NC-VL2-2003_1" xfId="5495" xr:uid="{00000000-0005-0000-0000-000064060000}"/>
    <cellStyle name="_TG-TH_1_Qt-HT3PQ1(CauKho)_XL4Test5" xfId="5496" xr:uid="{00000000-0005-0000-0000-000065060000}"/>
    <cellStyle name="_TG-TH_1_Qt-HT3PQ1(CauKho)_XL4Test5_1" xfId="5497" xr:uid="{00000000-0005-0000-0000-000066060000}"/>
    <cellStyle name="_TG-TH_1_Sheet2" xfId="5498" xr:uid="{00000000-0005-0000-0000-000067060000}"/>
    <cellStyle name="_TG-TH_1_Sheet3" xfId="5499" xr:uid="{00000000-0005-0000-0000-000068060000}"/>
    <cellStyle name="_TG-TH_1_tong hop vat tu huan" xfId="5502" xr:uid="{00000000-0005-0000-0000-000069060000}"/>
    <cellStyle name="_TG-TH_1_TONGHOPKHOILUONGSUA1" xfId="5503" xr:uid="{00000000-0005-0000-0000-00006A060000}"/>
    <cellStyle name="_TG-TH_1_THKP CAU" xfId="5500" xr:uid="{00000000-0005-0000-0000-00006B060000}"/>
    <cellStyle name="_TG-TH_1_THKPCAU(c)" xfId="5501" xr:uid="{00000000-0005-0000-0000-00006C060000}"/>
    <cellStyle name="_TG-TH_1_water tank " xfId="715" xr:uid="{00000000-0005-0000-0000-00006D060000}"/>
    <cellStyle name="_TG-TH_1_XL4Poppy" xfId="5504" xr:uid="{00000000-0005-0000-0000-00006E060000}"/>
    <cellStyle name="_TG-TH_1_XL4Poppy_XL4Test5" xfId="5505" xr:uid="{00000000-0005-0000-0000-00006F060000}"/>
    <cellStyle name="_TG-TH_1_XL4Poppy_XL4Test5_D65-Bo Cong An tam" xfId="5506" xr:uid="{00000000-0005-0000-0000-000070060000}"/>
    <cellStyle name="_TG-TH_1_XL4Test5" xfId="5507" xr:uid="{00000000-0005-0000-0000-000071060000}"/>
    <cellStyle name="_TG-TH_1_XL4Test5_1" xfId="5508" xr:uid="{00000000-0005-0000-0000-000072060000}"/>
    <cellStyle name="_TG-TH_1_XL4Test5_B_CPK(KHCB)" xfId="5509" xr:uid="{00000000-0005-0000-0000-000073060000}"/>
    <cellStyle name="_TG-TH_1_XL4Test5_DN_MCT" xfId="5510" xr:uid="{00000000-0005-0000-0000-000074060000}"/>
    <cellStyle name="_TG-TH_1_XL4Test5_DN_MTP" xfId="5511" xr:uid="{00000000-0005-0000-0000-000075060000}"/>
    <cellStyle name="_TG-TH_1_XL4Test5_N_PBMCT" xfId="5512" xr:uid="{00000000-0005-0000-0000-000076060000}"/>
    <cellStyle name="_TG-TH_1_XL4Test5_XL4Test5" xfId="5513" xr:uid="{00000000-0005-0000-0000-000077060000}"/>
    <cellStyle name="_TG-TH_1_XL4Test5_XL4Test5_D65-Bo Cong An tam" xfId="5514" xr:uid="{00000000-0005-0000-0000-000078060000}"/>
    <cellStyle name="_TG-TH_2" xfId="716" xr:uid="{00000000-0005-0000-0000-000079060000}"/>
    <cellStyle name="_TG-TH_2 2" xfId="5515" xr:uid="{00000000-0005-0000-0000-00007A060000}"/>
    <cellStyle name="_TG-TH_2_01-TU.Ly Van E B1" xfId="717" xr:uid="{00000000-0005-0000-0000-00007B060000}"/>
    <cellStyle name="_TG-TH_2_02a- Khoi luong bt, coppha tret" xfId="718" xr:uid="{00000000-0005-0000-0000-00007C060000}"/>
    <cellStyle name="_TG-TH_2_03- Thep tang tret new" xfId="719" xr:uid="{00000000-0005-0000-0000-00007D060000}"/>
    <cellStyle name="_TG-TH_2_B_CPK(KHCB)" xfId="5516" xr:uid="{00000000-0005-0000-0000-00007E060000}"/>
    <cellStyle name="_TG-TH_2_B_CPK(KHCB)_D65-Bo Cong An tam" xfId="5517" xr:uid="{00000000-0005-0000-0000-00007F060000}"/>
    <cellStyle name="_TG-TH_2_bang gia ap dung 2005" xfId="5518" xr:uid="{00000000-0005-0000-0000-000080060000}"/>
    <cellStyle name="_TG-TH_2_BAO CAO KLCT PT2000" xfId="720" xr:uid="{00000000-0005-0000-0000-000081060000}"/>
    <cellStyle name="_TG-TH_2_BAO CAO PT2000" xfId="721" xr:uid="{00000000-0005-0000-0000-000082060000}"/>
    <cellStyle name="_TG-TH_2_BAO CAO PT2000_Book1" xfId="722" xr:uid="{00000000-0005-0000-0000-000083060000}"/>
    <cellStyle name="_TG-TH_2_Bao cao XDCB 2001 - T11 KH dieu chinh 20-11-THAI" xfId="723" xr:uid="{00000000-0005-0000-0000-000084060000}"/>
    <cellStyle name="_TG-TH_2_BAO HIEM THAU PHU" xfId="724" xr:uid="{00000000-0005-0000-0000-000085060000}"/>
    <cellStyle name="_TG-TH_2_bg-TTO-051104" xfId="5519" xr:uid="{00000000-0005-0000-0000-000086060000}"/>
    <cellStyle name="_TG-TH_2_Book1" xfId="725" xr:uid="{00000000-0005-0000-0000-000087060000}"/>
    <cellStyle name="_TG-TH_2_Book1 2" xfId="5520" xr:uid="{00000000-0005-0000-0000-000088060000}"/>
    <cellStyle name="_TG-TH_2_Book1_02a- Khoi luong bt, coppha tret" xfId="726" xr:uid="{00000000-0005-0000-0000-000089060000}"/>
    <cellStyle name="_TG-TH_2_Book1_03- Thep tang tret new" xfId="727" xr:uid="{00000000-0005-0000-0000-00008A060000}"/>
    <cellStyle name="_TG-TH_2_Book1_1" xfId="728" xr:uid="{00000000-0005-0000-0000-00008B060000}"/>
    <cellStyle name="_TG-TH_2_Book1_1_02a- Khoi luong bt, coppha tret" xfId="729" xr:uid="{00000000-0005-0000-0000-00008C060000}"/>
    <cellStyle name="_TG-TH_2_Book1_1_03- Thep tang tret new" xfId="730" xr:uid="{00000000-0005-0000-0000-00008D060000}"/>
    <cellStyle name="_TG-TH_2_Book1_1_Bang thong  ke dao duong" xfId="5521" xr:uid="{00000000-0005-0000-0000-00008E060000}"/>
    <cellStyle name="_TG-TH_2_Book1_1_Book1" xfId="5522" xr:uid="{00000000-0005-0000-0000-00008F060000}"/>
    <cellStyle name="_TG-TH_2_Book1_1_BOQ Ph 2- Civil 2010.03.02 " xfId="731" xr:uid="{00000000-0005-0000-0000-000090060000}"/>
    <cellStyle name="_TG-TH_2_Book1_1_DanhMucDonGiaVTTB_Dien_TAM" xfId="5523" xr:uid="{00000000-0005-0000-0000-000091060000}"/>
    <cellStyle name="_TG-TH_2_Book1_1_XL4Test5" xfId="5524" xr:uid="{00000000-0005-0000-0000-000092060000}"/>
    <cellStyle name="_TG-TH_2_Book1_2" xfId="732" xr:uid="{00000000-0005-0000-0000-000093060000}"/>
    <cellStyle name="_TG-TH_2_Book1_2_Book1" xfId="733" xr:uid="{00000000-0005-0000-0000-000094060000}"/>
    <cellStyle name="_TG-TH_2_Book1_2_BOQ Ph 2- Civil 2010.03.02 " xfId="734" xr:uid="{00000000-0005-0000-0000-000095060000}"/>
    <cellStyle name="_TG-TH_2_Book1_2_Cao do san" xfId="735" xr:uid="{00000000-0005-0000-0000-000096060000}"/>
    <cellStyle name="_TG-TH_2_Book1_2_XL4Test5" xfId="5525" xr:uid="{00000000-0005-0000-0000-000097060000}"/>
    <cellStyle name="_TG-TH_2_Book1_3" xfId="736" xr:uid="{00000000-0005-0000-0000-000098060000}"/>
    <cellStyle name="_TG-TH_2_Book1_3_Book1" xfId="737" xr:uid="{00000000-0005-0000-0000-000099060000}"/>
    <cellStyle name="_TG-TH_2_Book1_3_BOQ Ph 2- Civil 2010.03.02 " xfId="738" xr:uid="{00000000-0005-0000-0000-00009A060000}"/>
    <cellStyle name="_TG-TH_2_Book1_3_Cao do san" xfId="739" xr:uid="{00000000-0005-0000-0000-00009B060000}"/>
    <cellStyle name="_TG-TH_2_Book1_3_XL4Test5" xfId="5526" xr:uid="{00000000-0005-0000-0000-00009C060000}"/>
    <cellStyle name="_TG-TH_2_Book1_3_XL4Test5_1" xfId="5527" xr:uid="{00000000-0005-0000-0000-00009D060000}"/>
    <cellStyle name="_TG-TH_2_Book1_3_XL4Test5_1_D65-Bo Cong An tam" xfId="5528" xr:uid="{00000000-0005-0000-0000-00009E060000}"/>
    <cellStyle name="_TG-TH_2_Book1_4" xfId="740" xr:uid="{00000000-0005-0000-0000-00009F060000}"/>
    <cellStyle name="_TG-TH_2_Book1_4_Book1" xfId="741" xr:uid="{00000000-0005-0000-0000-0000A0060000}"/>
    <cellStyle name="_TG-TH_2_Book1_4_BOQ Ph 2- Civil 2010.03.02 " xfId="742" xr:uid="{00000000-0005-0000-0000-0000A1060000}"/>
    <cellStyle name="_TG-TH_2_Book1_4_Cao do san" xfId="743" xr:uid="{00000000-0005-0000-0000-0000A2060000}"/>
    <cellStyle name="_TG-TH_2_Book1_5" xfId="744" xr:uid="{00000000-0005-0000-0000-0000A3060000}"/>
    <cellStyle name="_TG-TH_2_Book1_5_Book1" xfId="745" xr:uid="{00000000-0005-0000-0000-0000A4060000}"/>
    <cellStyle name="_TG-TH_2_Book1_5_Cao do san" xfId="746" xr:uid="{00000000-0005-0000-0000-0000A5060000}"/>
    <cellStyle name="_TG-TH_2_Book1_bang gia ap dung 2005" xfId="5529" xr:uid="{00000000-0005-0000-0000-0000A6060000}"/>
    <cellStyle name="_TG-TH_2_Book1_Bang thong  ke dao duong" xfId="5530" xr:uid="{00000000-0005-0000-0000-0000A7060000}"/>
    <cellStyle name="_TG-TH_2_Book1_BAO HIEM THAU PHU" xfId="747" xr:uid="{00000000-0005-0000-0000-0000A8060000}"/>
    <cellStyle name="_TG-TH_2_Book1_bg-TTO-051104" xfId="5531" xr:uid="{00000000-0005-0000-0000-0000A9060000}"/>
    <cellStyle name="_TG-TH_2_Book1_Book1" xfId="748" xr:uid="{00000000-0005-0000-0000-0000AA060000}"/>
    <cellStyle name="_TG-TH_2_Book1_BOQ Ph 2- Civil 2010.03.02 " xfId="749" xr:uid="{00000000-0005-0000-0000-0000AB060000}"/>
    <cellStyle name="_TG-TH_2_Book1_Cau Song Cau" xfId="5532" xr:uid="{00000000-0005-0000-0000-0000AC060000}"/>
    <cellStyle name="_TG-TH_2_Book1_DanhMucDonGiaVTTB_Dien_TAM" xfId="5533" xr:uid="{00000000-0005-0000-0000-0000AD060000}"/>
    <cellStyle name="_TG-TH_2_Book1_KL vat tu  chinh phan hoan thien" xfId="750" xr:uid="{00000000-0005-0000-0000-0000AE060000}"/>
    <cellStyle name="_TG-TH_2_Book1_Tam ung thau phu Nguyen Thong" xfId="751" xr:uid="{00000000-0005-0000-0000-0000AF060000}"/>
    <cellStyle name="_TG-TH_2_Book1_XL4Poppy" xfId="5534" xr:uid="{00000000-0005-0000-0000-0000B0060000}"/>
    <cellStyle name="_TG-TH_2_Book1_XL4Test5" xfId="5535" xr:uid="{00000000-0005-0000-0000-0000B1060000}"/>
    <cellStyle name="_TG-TH_2_BOQ Ph 2- Civil 2010.03.02 " xfId="752" xr:uid="{00000000-0005-0000-0000-0000B2060000}"/>
    <cellStyle name="_TG-TH_2_camayVL7-1" xfId="5536" xr:uid="{00000000-0005-0000-0000-0000B3060000}"/>
    <cellStyle name="_TG-TH_2_Cau My Dong" xfId="5538" xr:uid="{00000000-0005-0000-0000-0000B4060000}"/>
    <cellStyle name="_TG-TH_2_Cầu Cựa Gà" xfId="5537" xr:uid="{00000000-0005-0000-0000-0000B5060000}"/>
    <cellStyle name="_TG-TH_2_Chao gia cau Thai nguyen" xfId="5539" xr:uid="{00000000-0005-0000-0000-0000B6060000}"/>
    <cellStyle name="_TG-TH_2_D65-Bo Cong An tam" xfId="5540" xr:uid="{00000000-0005-0000-0000-0000B7060000}"/>
    <cellStyle name="_TG-TH_2_Dcdtoan-bcnckt " xfId="753" xr:uid="{00000000-0005-0000-0000-0000B8060000}"/>
    <cellStyle name="_TG-TH_2_Dcdtoan-bcnckt _XL4Poppy" xfId="5541" xr:uid="{00000000-0005-0000-0000-0000B9060000}"/>
    <cellStyle name="_TG-TH_2_Dcdtoan-bcnckt _XL4Test5" xfId="5542" xr:uid="{00000000-0005-0000-0000-0000BA060000}"/>
    <cellStyle name="_TG-TH_2_Dcdtoan-bcnckt _XL4Test5_D65-Bo Cong An tam" xfId="5543" xr:uid="{00000000-0005-0000-0000-0000BB060000}"/>
    <cellStyle name="_TG-TH_2_DN_MCT" xfId="5544" xr:uid="{00000000-0005-0000-0000-0000BC060000}"/>
    <cellStyle name="_TG-TH_2_DN_MCT_D65-Bo Cong An tam" xfId="5545" xr:uid="{00000000-0005-0000-0000-0000BD060000}"/>
    <cellStyle name="_TG-TH_2_DN_MTP" xfId="5546" xr:uid="{00000000-0005-0000-0000-0000BE060000}"/>
    <cellStyle name="_TG-TH_2_DN_MTP_D65-Bo Cong An tam" xfId="5547" xr:uid="{00000000-0005-0000-0000-0000BF060000}"/>
    <cellStyle name="_TG-TH_2_do be tong duong vao" xfId="5548" xr:uid="{00000000-0005-0000-0000-0000C0060000}"/>
    <cellStyle name="_TG-TH_2_Dongia2-2003" xfId="5549" xr:uid="{00000000-0005-0000-0000-0000C1060000}"/>
    <cellStyle name="_TG-TH_2_Dongia2-2003_D65-Bo Cong An tam" xfId="5550" xr:uid="{00000000-0005-0000-0000-0000C2060000}"/>
    <cellStyle name="_TG-TH_2_DT kho 50x72 ,52x45m -11-5" xfId="754" xr:uid="{00000000-0005-0000-0000-0000C3060000}"/>
    <cellStyle name="_TG-TH_2_DT kho 50x72 ,52x45m ASIA NUTRITION" xfId="755" xr:uid="{00000000-0005-0000-0000-0000C4060000}"/>
    <cellStyle name="_TG-TH_2_DTCDT MR.2N110.HOCMON.TDTOAN.CCUNG" xfId="756" xr:uid="{00000000-0005-0000-0000-0000C5060000}"/>
    <cellStyle name="_TG-TH_2_DTGoi2-T12ngay14sualuong" xfId="5551" xr:uid="{00000000-0005-0000-0000-0000C6060000}"/>
    <cellStyle name="_TG-TH_2_DTkho 52x70m ASIA NUTRITION" xfId="757" xr:uid="{00000000-0005-0000-0000-0000C7060000}"/>
    <cellStyle name="_TG-TH_2_DTkho 52x70m ASIA NUTRITION-change-tuong bt6m" xfId="758" xr:uid="{00000000-0005-0000-0000-0000C8060000}"/>
    <cellStyle name="_TG-TH_2_DTkho 52x70m ASIA NUTRITION-seno betong" xfId="759" xr:uid="{00000000-0005-0000-0000-0000C9060000}"/>
    <cellStyle name="_TG-TH_2_DT-SLO CLINKE 484-T9-06" xfId="5552" xr:uid="{00000000-0005-0000-0000-0000CA060000}"/>
    <cellStyle name="_TG-TH_2_Du toan san lap - 23-12-2008" xfId="5553" xr:uid="{00000000-0005-0000-0000-0000CB060000}"/>
    <cellStyle name="_TG-TH_2_Duong BT" xfId="5554" xr:uid="{00000000-0005-0000-0000-0000CC060000}"/>
    <cellStyle name="_TG-TH_2_Duong R1 - Dai Phuoc (14-04-2009)" xfId="5555" xr:uid="{00000000-0005-0000-0000-0000CD060000}"/>
    <cellStyle name="_TG-TH_2_Dutoan-10-6-08-tinh lai chi phi kiem toan" xfId="5556" xr:uid="{00000000-0005-0000-0000-0000CE060000}"/>
    <cellStyle name="_TG-TH_2_goi 7b" xfId="5559" xr:uid="{00000000-0005-0000-0000-0000CF060000}"/>
    <cellStyle name="_TG-TH_2_gia ban BT tai XM Hoang Thach" xfId="5557" xr:uid="{00000000-0005-0000-0000-0000D0060000}"/>
    <cellStyle name="_TG-TH_2_Gia ghi dia" xfId="5558" xr:uid="{00000000-0005-0000-0000-0000D1060000}"/>
    <cellStyle name="_TG-TH_2_Lora-tungchau" xfId="760" xr:uid="{00000000-0005-0000-0000-0000D2060000}"/>
    <cellStyle name="_TG-TH_2_moi" xfId="5560" xr:uid="{00000000-0005-0000-0000-0000D3060000}"/>
    <cellStyle name="_TG-TH_2_moi_XL4Poppy" xfId="5561" xr:uid="{00000000-0005-0000-0000-0000D4060000}"/>
    <cellStyle name="_TG-TH_2_moi_XL4Test5" xfId="5562" xr:uid="{00000000-0005-0000-0000-0000D5060000}"/>
    <cellStyle name="_TG-TH_2_moi_XL4Test5_D65-Bo Cong An tam" xfId="5563" xr:uid="{00000000-0005-0000-0000-0000D6060000}"/>
    <cellStyle name="_TG-TH_2_N_PBMCT" xfId="5564" xr:uid="{00000000-0005-0000-0000-0000D7060000}"/>
    <cellStyle name="_TG-TH_2_N_PBMCT_D65-Bo Cong An tam" xfId="5565" xr:uid="{00000000-0005-0000-0000-0000D8060000}"/>
    <cellStyle name="_TG-TH_2_N6_25-11-2008_PHAN DUONG" xfId="5566" xr:uid="{00000000-0005-0000-0000-0000D9060000}"/>
    <cellStyle name="_TG-TH_2_Nc-VTTB-XNDCT" xfId="761" xr:uid="{00000000-0005-0000-0000-0000DA060000}"/>
    <cellStyle name="_TG-TH_2_Nomenclature PHA1 M15 DU 042 A" xfId="5567" xr:uid="{00000000-0005-0000-0000-0000DB060000}"/>
    <cellStyle name="_TG-TH_2_PGIA-phieu tham tra Kho bac" xfId="762" xr:uid="{00000000-0005-0000-0000-0000DC060000}"/>
    <cellStyle name="_TG-TH_2_print" xfId="5568" xr:uid="{00000000-0005-0000-0000-0000DD060000}"/>
    <cellStyle name="_TG-TH_2_PT02-02" xfId="763" xr:uid="{00000000-0005-0000-0000-0000DE060000}"/>
    <cellStyle name="_TG-TH_2_PT02-02_Book1" xfId="764" xr:uid="{00000000-0005-0000-0000-0000DF060000}"/>
    <cellStyle name="_TG-TH_2_PT02-02_print" xfId="5569" xr:uid="{00000000-0005-0000-0000-0000E0060000}"/>
    <cellStyle name="_TG-TH_2_PT02-03" xfId="765" xr:uid="{00000000-0005-0000-0000-0000E1060000}"/>
    <cellStyle name="_TG-TH_2_PT02-03_Book1" xfId="766" xr:uid="{00000000-0005-0000-0000-0000E2060000}"/>
    <cellStyle name="_TG-TH_2_PT02-03_print" xfId="5570" xr:uid="{00000000-0005-0000-0000-0000E3060000}"/>
    <cellStyle name="_TG-TH_2_Qt-HT3PQ1(CauKho)" xfId="767" xr:uid="{00000000-0005-0000-0000-0000E4060000}"/>
    <cellStyle name="_TG-TH_2_Qt-HT3PQ1(CauKho)_Don gia quy 3 nam 2003 - Ban Dien Luc" xfId="5571" xr:uid="{00000000-0005-0000-0000-0000E5060000}"/>
    <cellStyle name="_TG-TH_2_Qt-HT3PQ1(CauKho)_NC-VL2-2003" xfId="5572" xr:uid="{00000000-0005-0000-0000-0000E6060000}"/>
    <cellStyle name="_TG-TH_2_Qt-HT3PQ1(CauKho)_NC-VL2-2003_1" xfId="5573" xr:uid="{00000000-0005-0000-0000-0000E7060000}"/>
    <cellStyle name="_TG-TH_2_Qt-HT3PQ1(CauKho)_XL4Test5" xfId="5574" xr:uid="{00000000-0005-0000-0000-0000E8060000}"/>
    <cellStyle name="_TG-TH_2_Qt-HT3PQ1(CauKho)_XL4Test5_1" xfId="5575" xr:uid="{00000000-0005-0000-0000-0000E9060000}"/>
    <cellStyle name="_TG-TH_2_Sheet2" xfId="5576" xr:uid="{00000000-0005-0000-0000-0000EA060000}"/>
    <cellStyle name="_TG-TH_2_Sheet3" xfId="5577" xr:uid="{00000000-0005-0000-0000-0000EB060000}"/>
    <cellStyle name="_TG-TH_2_tong hop vat tu huan" xfId="5578" xr:uid="{00000000-0005-0000-0000-0000EC060000}"/>
    <cellStyle name="_TG-TH_2_TONGHOPKHOILUONGSUA1" xfId="5579" xr:uid="{00000000-0005-0000-0000-0000ED060000}"/>
    <cellStyle name="_TG-TH_2_water tank " xfId="768" xr:uid="{00000000-0005-0000-0000-0000EE060000}"/>
    <cellStyle name="_TG-TH_2_XL4Poppy" xfId="5580" xr:uid="{00000000-0005-0000-0000-0000EF060000}"/>
    <cellStyle name="_TG-TH_2_XL4Poppy_XL4Test5" xfId="5581" xr:uid="{00000000-0005-0000-0000-0000F0060000}"/>
    <cellStyle name="_TG-TH_2_XL4Poppy_XL4Test5_D65-Bo Cong An tam" xfId="5582" xr:uid="{00000000-0005-0000-0000-0000F1060000}"/>
    <cellStyle name="_TG-TH_2_XL4Test5" xfId="5583" xr:uid="{00000000-0005-0000-0000-0000F2060000}"/>
    <cellStyle name="_TG-TH_2_XL4Test5_1" xfId="5584" xr:uid="{00000000-0005-0000-0000-0000F3060000}"/>
    <cellStyle name="_TG-TH_2_XL4Test5_B_CPK(KHCB)" xfId="5585" xr:uid="{00000000-0005-0000-0000-0000F4060000}"/>
    <cellStyle name="_TG-TH_2_XL4Test5_DN_MCT" xfId="5586" xr:uid="{00000000-0005-0000-0000-0000F5060000}"/>
    <cellStyle name="_TG-TH_2_XL4Test5_DN_MTP" xfId="5587" xr:uid="{00000000-0005-0000-0000-0000F6060000}"/>
    <cellStyle name="_TG-TH_2_XL4Test5_N_PBMCT" xfId="5588" xr:uid="{00000000-0005-0000-0000-0000F7060000}"/>
    <cellStyle name="_TG-TH_2_XL4Test5_XL4Test5" xfId="5589" xr:uid="{00000000-0005-0000-0000-0000F8060000}"/>
    <cellStyle name="_TG-TH_2_XL4Test5_XL4Test5_D65-Bo Cong An tam" xfId="5590" xr:uid="{00000000-0005-0000-0000-0000F9060000}"/>
    <cellStyle name="_TG-TH_3" xfId="769" xr:uid="{00000000-0005-0000-0000-0000FA060000}"/>
    <cellStyle name="_TG-TH_3_Book1" xfId="5591" xr:uid="{00000000-0005-0000-0000-0000FB060000}"/>
    <cellStyle name="_TG-TH_3_Book1_1" xfId="5592" xr:uid="{00000000-0005-0000-0000-0000FC060000}"/>
    <cellStyle name="_TG-TH_3_Book1_2" xfId="5593" xr:uid="{00000000-0005-0000-0000-0000FD060000}"/>
    <cellStyle name="_TG-TH_3_Book1_Book1" xfId="5594" xr:uid="{00000000-0005-0000-0000-0000FE060000}"/>
    <cellStyle name="_TG-TH_3_Capphoivua" xfId="5595" xr:uid="{00000000-0005-0000-0000-0000FF060000}"/>
    <cellStyle name="_TG-TH_3_Cau Song Cau" xfId="5596" xr:uid="{00000000-0005-0000-0000-000000070000}"/>
    <cellStyle name="_TG-TH_3_Copy of DM24 - ThuyAnhNew" xfId="5597" xr:uid="{00000000-0005-0000-0000-000001070000}"/>
    <cellStyle name="_TG-TH_3_Dat Phuong_Chinh" xfId="5598" xr:uid="{00000000-0005-0000-0000-000002070000}"/>
    <cellStyle name="_TG-TH_3_Dat Phuong-Faire" xfId="5599" xr:uid="{00000000-0005-0000-0000-000003070000}"/>
    <cellStyle name="_TG-TH_3_DM24_Thuy Anh" xfId="5600" xr:uid="{00000000-0005-0000-0000-000004070000}"/>
    <cellStyle name="_TG-TH_3_Dutoan-10-6-08-tinh lai chi phi kiem toan" xfId="5601" xr:uid="{00000000-0005-0000-0000-000005070000}"/>
    <cellStyle name="_TG-TH_3_Gia ca may cac tinh" xfId="5602" xr:uid="{00000000-0005-0000-0000-000006070000}"/>
    <cellStyle name="_TG-TH_3_HNI-93-0381 HAYAKAWA Viet Nam Factory " xfId="770" xr:uid="{00000000-0005-0000-0000-000007070000}"/>
    <cellStyle name="_TG-TH_3_KLVT cau Km25+377" xfId="5603" xr:uid="{00000000-0005-0000-0000-000008070000}"/>
    <cellStyle name="_TG-TH_3_Lora-tungchau" xfId="771" xr:uid="{00000000-0005-0000-0000-000009070000}"/>
    <cellStyle name="_TG-TH_3_Qt-HT3PQ1(CauKho)" xfId="772" xr:uid="{00000000-0005-0000-0000-00000A070000}"/>
    <cellStyle name="_TG-TH_3_Qt-HT3PQ1(CauKho)_Don gia quy 3 nam 2003 - Ban Dien Luc" xfId="5604" xr:uid="{00000000-0005-0000-0000-00000B070000}"/>
    <cellStyle name="_TG-TH_3_Qt-HT3PQ1(CauKho)_NC-VL2-2003" xfId="5605" xr:uid="{00000000-0005-0000-0000-00000C070000}"/>
    <cellStyle name="_TG-TH_3_Qt-HT3PQ1(CauKho)_NC-VL2-2003_1" xfId="5606" xr:uid="{00000000-0005-0000-0000-00000D070000}"/>
    <cellStyle name="_TG-TH_3_Qt-HT3PQ1(CauKho)_XL4Test5" xfId="5607" xr:uid="{00000000-0005-0000-0000-00000E070000}"/>
    <cellStyle name="_TG-TH_3_Qt-HT3PQ1(CauKho)_XL4Test5_1" xfId="5608" xr:uid="{00000000-0005-0000-0000-00000F070000}"/>
    <cellStyle name="_TG-TH_4" xfId="773" xr:uid="{00000000-0005-0000-0000-000010070000}"/>
    <cellStyle name="_TG-TH_4_DTGoi2-T12ngay14sualuong" xfId="5609" xr:uid="{00000000-0005-0000-0000-000011070000}"/>
    <cellStyle name="_TG-TH_4_Duong BT" xfId="5610" xr:uid="{00000000-0005-0000-0000-000012070000}"/>
    <cellStyle name="_TG-TH_4_Duong R1 - Dai Phuoc (14-04-2009)" xfId="5611" xr:uid="{00000000-0005-0000-0000-000013070000}"/>
    <cellStyle name="_TG-TH_4_KL Nen duong" xfId="5612" xr:uid="{00000000-0005-0000-0000-000014070000}"/>
    <cellStyle name="_TG-TH_4_N6_25-11-2008_PHAN DUONG" xfId="5613" xr:uid="{00000000-0005-0000-0000-000015070000}"/>
    <cellStyle name="_TG-TH_KL Nen duong" xfId="5614" xr:uid="{00000000-0005-0000-0000-000016070000}"/>
    <cellStyle name="_Tien an" xfId="5622" xr:uid="{00000000-0005-0000-0000-000017070000}"/>
    <cellStyle name="_Tien do thap, quat, ong khoi" xfId="5623" xr:uid="{00000000-0005-0000-0000-000018070000}"/>
    <cellStyle name="_Tinh ca may" xfId="778" xr:uid="{00000000-0005-0000-0000-000019070000}"/>
    <cellStyle name="_TL" xfId="779" xr:uid="{00000000-0005-0000-0000-00001A070000}"/>
    <cellStyle name="_TMDT mau" xfId="5624" xr:uid="{00000000-0005-0000-0000-00001B070000}"/>
    <cellStyle name="_TMDTT1-07L4suacauL3T5-07" xfId="5625" xr:uid="{00000000-0005-0000-0000-00001C070000}"/>
    <cellStyle name="_To bia" xfId="780" xr:uid="{00000000-0005-0000-0000-00001D070000}"/>
    <cellStyle name="_TO TENDERER of BILL 2+3+4+5 (26-6)" xfId="781" xr:uid="{00000000-0005-0000-0000-00001E070000}"/>
    <cellStyle name="_Tong hop may cheu nganh 1" xfId="782" xr:uid="{00000000-0005-0000-0000-00001F070000}"/>
    <cellStyle name="_tong hop vat tu huan" xfId="5626" xr:uid="{00000000-0005-0000-0000-000020070000}"/>
    <cellStyle name="_Tonghop D1800" xfId="783" xr:uid="{00000000-0005-0000-0000-000021070000}"/>
    <cellStyle name="_TONGHOPKHOILUONGSUA1" xfId="5627" xr:uid="{00000000-0005-0000-0000-000022070000}"/>
    <cellStyle name="_Toyoda Secondary Works(NET,NET Summary)" xfId="784" xr:uid="{00000000-0005-0000-0000-000023070000}"/>
    <cellStyle name="_TH" xfId="774" xr:uid="{00000000-0005-0000-0000-000024070000}"/>
    <cellStyle name="_TH-" xfId="775" xr:uid="{00000000-0005-0000-0000-000025070000}"/>
    <cellStyle name="_TH theo doi Thanh toan" xfId="5615" xr:uid="{00000000-0005-0000-0000-000026070000}"/>
    <cellStyle name="_thanh toan may bien ap" xfId="5616" xr:uid="{00000000-0005-0000-0000-000027070000}"/>
    <cellStyle name="_x0001__thietbidien" xfId="5617" xr:uid="{00000000-0005-0000-0000-000028070000}"/>
    <cellStyle name="_THKP CAU" xfId="5618" xr:uid="{00000000-0005-0000-0000-000029070000}"/>
    <cellStyle name="_THKP chung" xfId="5619" xr:uid="{00000000-0005-0000-0000-00002A070000}"/>
    <cellStyle name="_THKPCAU(c)" xfId="5620" xr:uid="{00000000-0005-0000-0000-00002B070000}"/>
    <cellStyle name="_TH-NO.00" xfId="776" xr:uid="{00000000-0005-0000-0000-00002C070000}"/>
    <cellStyle name="_thongkethepthanhtoandot1" xfId="5621" xr:uid="{00000000-0005-0000-0000-00002D070000}"/>
    <cellStyle name="_THop" xfId="777" xr:uid="{00000000-0005-0000-0000-00002E070000}"/>
    <cellStyle name="_trade ratio wkng file_A9 UM FCBGA_CPU Comparison " xfId="5628" xr:uid="{00000000-0005-0000-0000-00002F070000}"/>
    <cellStyle name="_tram xu ly nuoc thai (No.19)" xfId="785" xr:uid="{00000000-0005-0000-0000-000030070000}"/>
    <cellStyle name="_tram xu ly nuoc thai (No.19)_1" xfId="786" xr:uid="{00000000-0005-0000-0000-000031070000}"/>
    <cellStyle name="_Tru_KH2(THDB)" xfId="5629" xr:uid="{00000000-0005-0000-0000-000032070000}"/>
    <cellStyle name="_truongcongdinh(DM 24)31-10-07" xfId="5630" xr:uid="{00000000-0005-0000-0000-000033070000}"/>
    <cellStyle name="_V1" xfId="787" xr:uid="{00000000-0005-0000-0000-000034070000}"/>
    <cellStyle name="_water tank " xfId="788" xr:uid="{00000000-0005-0000-0000-000035070000}"/>
    <cellStyle name="_WW10MTRX_3_Apr_CPA_PG8_Prescott_Trev1_A9 UM FCBGA_CPU Comparison " xfId="5631" xr:uid="{00000000-0005-0000-0000-000036070000}"/>
    <cellStyle name="_WW10MTRX_3_Jan CPA2_A9 UM FCBGA_CPU Comparison " xfId="5632" xr:uid="{00000000-0005-0000-0000-000037070000}"/>
    <cellStyle name="_WW10MTRX_3_Oct CPA Eqpt List approved_A9 UM FCBGA_CPU Comparison " xfId="5633" xr:uid="{00000000-0005-0000-0000-000038070000}"/>
    <cellStyle name="_WW10MTRX_3_trade ratio wkng file_A9 UM FCBGA_CPU Comparison " xfId="5634" xr:uid="{00000000-0005-0000-0000-000039070000}"/>
    <cellStyle name="_WW10MTRX_Apr_CPA_PG8_Prescott_Trev1_A9 UM FCBGA_CPU Comparison " xfId="5635" xr:uid="{00000000-0005-0000-0000-00003A070000}"/>
    <cellStyle name="_WW10MTRX_Jan CPA2_A9 UM FCBGA_CPU Comparison " xfId="5636" xr:uid="{00000000-0005-0000-0000-00003B070000}"/>
    <cellStyle name="_WW10MTRX_NGBI Roll-uprev4_all data1_A9 UM FCBGA_CPU Comparison " xfId="5637" xr:uid="{00000000-0005-0000-0000-00003C070000}"/>
    <cellStyle name="_WW10MTRX_Oct CPA Eqpt List approved_A9 UM FCBGA_CPU Comparison " xfId="5638" xr:uid="{00000000-0005-0000-0000-00003D070000}"/>
    <cellStyle name="_WW10MTRX_trade ratio wkng file_A9 UM FCBGA_CPU Comparison " xfId="5639" xr:uid="{00000000-0005-0000-0000-00003E070000}"/>
    <cellStyle name="_WW50MTRX_2_Apr_CPA_PG8_Prescott_Trev1_A9 UM FCBGA_CPU Comparison " xfId="5640" xr:uid="{00000000-0005-0000-0000-00003F070000}"/>
    <cellStyle name="_WW50MTRX_2_Jan CPA2_A9 UM FCBGA_CPU Comparison " xfId="5641" xr:uid="{00000000-0005-0000-0000-000040070000}"/>
    <cellStyle name="_WW50MTRX_2_Oct CPA Eqpt List approved_A9 UM FCBGA_CPU Comparison " xfId="5642" xr:uid="{00000000-0005-0000-0000-000041070000}"/>
    <cellStyle name="_WW50MTRX_2_trade ratio wkng file_A9 UM FCBGA_CPU Comparison " xfId="5643" xr:uid="{00000000-0005-0000-0000-000042070000}"/>
    <cellStyle name="_WW50MTRX_3_Apr_CPA_PG8_Prescott_Trev1_A9 UM FCBGA_CPU Comparison " xfId="5644" xr:uid="{00000000-0005-0000-0000-000043070000}"/>
    <cellStyle name="_WW50MTRX_3_Jan CPA2_A9 UM FCBGA_CPU Comparison " xfId="5645" xr:uid="{00000000-0005-0000-0000-000044070000}"/>
    <cellStyle name="_WW50MTRX_3_NGBI Roll-uprev4_all data1_A9 UM FCBGA_CPU Comparison " xfId="5646" xr:uid="{00000000-0005-0000-0000-000045070000}"/>
    <cellStyle name="_WW50MTRX_3_Oct CPA Eqpt List approved_A9 UM FCBGA_CPU Comparison " xfId="5647" xr:uid="{00000000-0005-0000-0000-000046070000}"/>
    <cellStyle name="_WW50MTRX_3_trade ratio wkng file_A9 UM FCBGA_CPU Comparison " xfId="5648" xr:uid="{00000000-0005-0000-0000-000047070000}"/>
    <cellStyle name="_XL4Test5" xfId="5649" xr:uid="{00000000-0005-0000-0000-000048070000}"/>
    <cellStyle name="_xosodonganh" xfId="5650" xr:uid="{00000000-0005-0000-0000-000049070000}"/>
    <cellStyle name="_xuong may va nha an ca - No.01-3" xfId="789" xr:uid="{00000000-0005-0000-0000-00004A070000}"/>
    <cellStyle name="_ÿÿÿÿÿ" xfId="790" xr:uid="{00000000-0005-0000-0000-00004B070000}"/>
    <cellStyle name="_クボタ【設備見積、条件書】051014NET" xfId="5651" xr:uid="{00000000-0005-0000-0000-00004C070000}"/>
    <cellStyle name="_クボタ【設備見積、条件書】051014NET_★JTEKT無錫2期見積設備分061129" xfId="5652" xr:uid="{00000000-0005-0000-0000-00004D070000}"/>
    <cellStyle name="_クボタ【設備見積、条件書】051014NET_JTEKT無錫2期概要＋条件書" xfId="5653" xr:uid="{00000000-0005-0000-0000-00004E070000}"/>
    <cellStyle name="_クボタ【設備見積、条件書】051014NET_メーカーリスト" xfId="5654" xr:uid="{00000000-0005-0000-0000-00004F070000}"/>
    <cellStyle name="_クボタ【設備見積、条件書】051014NET_見積条件,別途工事" xfId="5655" xr:uid="{00000000-0005-0000-0000-000050070000}"/>
    <cellStyle name="_クボタ蘇州工場設備電気工事見積書051017提出" xfId="5656" xr:uid="{00000000-0005-0000-0000-000051070000}"/>
    <cellStyle name="_クボタ設備見積書051014NET" xfId="5657" xr:uid="{00000000-0005-0000-0000-000052070000}"/>
    <cellStyle name="_クボタ設備見積書051014NET_★JTEKT無錫2期見積設備分061129" xfId="5658" xr:uid="{00000000-0005-0000-0000-000053070000}"/>
    <cellStyle name="_クボタ設備見積書051014NET_JTEKT無錫2期概要＋条件書" xfId="5659" xr:uid="{00000000-0005-0000-0000-000054070000}"/>
    <cellStyle name="_クボタ設備見積書051014NET_メーカーリスト" xfId="5660" xr:uid="{00000000-0005-0000-0000-000055070000}"/>
    <cellStyle name="_クボタ設備見積書051014NET_見積条件,別途工事" xfId="5661" xr:uid="{00000000-0005-0000-0000-000056070000}"/>
    <cellStyle name="_トーエネックYDK昆山工場新築工事070416（提出)" xfId="5662" xr:uid="{00000000-0005-0000-0000-000057070000}"/>
    <cellStyle name="_メーカーリスト" xfId="5663" xr:uid="{00000000-0005-0000-0000-000058070000}"/>
    <cellStyle name="_ヤマハ上海設備電気見積書050829提出" xfId="5664" xr:uid="{00000000-0005-0000-0000-000059070000}"/>
    <cellStyle name="_ヤマハ上海設備電気見積書050829提出_★JTEKT無錫2期見積設備分061129" xfId="5665" xr:uid="{00000000-0005-0000-0000-00005A070000}"/>
    <cellStyle name="_ヤマハ上海設備電気見積書050829提出_JTEKT無錫2期概要＋条件書" xfId="5666" xr:uid="{00000000-0005-0000-0000-00005B070000}"/>
    <cellStyle name="_ヤマハ上海設備電気見積書050829提出_メーカーリスト" xfId="5667" xr:uid="{00000000-0005-0000-0000-00005C070000}"/>
    <cellStyle name="_ヤマハ上海設備電気見積書050829提出_見積条件,別途工事" xfId="5668" xr:uid="{00000000-0005-0000-0000-00005D070000}"/>
    <cellStyle name="_공문 " xfId="791" xr:uid="{00000000-0005-0000-0000-00005E070000}"/>
    <cellStyle name="_기성부분청구내역서(제3차3회)REV1" xfId="5669" xr:uid="{00000000-0005-0000-0000-00005F070000}"/>
    <cellStyle name="_기성부분청구내역서(제3차4회)" xfId="5670" xr:uid="{00000000-0005-0000-0000-000060070000}"/>
    <cellStyle name="_내역서(최초)" xfId="5671" xr:uid="{00000000-0005-0000-0000-000061070000}"/>
    <cellStyle name="_단가표" xfId="5672" xr:uid="{00000000-0005-0000-0000-000062070000}"/>
    <cellStyle name="_도급내역서(01년1월)" xfId="5673" xr:uid="{00000000-0005-0000-0000-000063070000}"/>
    <cellStyle name="_도급내역서(최종)" xfId="5674" xr:uid="{00000000-0005-0000-0000-000064070000}"/>
    <cellStyle name="_보건대학조경공사내역서(0302)" xfId="5675" xr:uid="{00000000-0005-0000-0000-000065070000}"/>
    <cellStyle name="_보건대학조경공사내역서(0302)_이식" xfId="5676" xr:uid="{00000000-0005-0000-0000-000066070000}"/>
    <cellStyle name="_부대결과" xfId="5677" xr:uid="{00000000-0005-0000-0000-000067070000}"/>
    <cellStyle name="_부대결과_Book1" xfId="5678" xr:uid="{00000000-0005-0000-0000-000068070000}"/>
    <cellStyle name="_부대결과_Book1_내역서(최초)" xfId="5679" xr:uid="{00000000-0005-0000-0000-000069070000}"/>
    <cellStyle name="_부대결과_Book1_설계내역서" xfId="5680" xr:uid="{00000000-0005-0000-0000-00006A070000}"/>
    <cellStyle name="_부대결과_Book1_설계내역서(2차)" xfId="5681" xr:uid="{00000000-0005-0000-0000-00006B070000}"/>
    <cellStyle name="_부대결과_P-(현리-신팔)" xfId="5682" xr:uid="{00000000-0005-0000-0000-00006C070000}"/>
    <cellStyle name="_부대결과_P-(현리-신팔)_내역서(최초)" xfId="5683" xr:uid="{00000000-0005-0000-0000-00006D070000}"/>
    <cellStyle name="_부대결과_P-(현리-신팔)_설계내역서" xfId="5684" xr:uid="{00000000-0005-0000-0000-00006E070000}"/>
    <cellStyle name="_부대결과_P-(현리-신팔)_설계내역서(2차)" xfId="5685" xr:uid="{00000000-0005-0000-0000-00006F070000}"/>
    <cellStyle name="_부대결과_내역서(최초)" xfId="5686" xr:uid="{00000000-0005-0000-0000-000070070000}"/>
    <cellStyle name="_부대결과_설계내역서" xfId="5687" xr:uid="{00000000-0005-0000-0000-000071070000}"/>
    <cellStyle name="_부대결과_설계내역서(2차)" xfId="5688" xr:uid="{00000000-0005-0000-0000-000072070000}"/>
    <cellStyle name="_부대결과_현리-신팔도로설계" xfId="5689" xr:uid="{00000000-0005-0000-0000-000073070000}"/>
    <cellStyle name="_부대결과_현리-신팔도로설계_내역서(최초)" xfId="5690" xr:uid="{00000000-0005-0000-0000-000074070000}"/>
    <cellStyle name="_부대결과_현리-신팔도로설계_설계내역서" xfId="5691" xr:uid="{00000000-0005-0000-0000-000075070000}"/>
    <cellStyle name="_부대결과_현리-신팔도로설계_설계내역서(2차)" xfId="5692" xr:uid="{00000000-0005-0000-0000-000076070000}"/>
    <cellStyle name="_부대입찰특별조건및내역송부(최저가)" xfId="5693" xr:uid="{00000000-0005-0000-0000-000077070000}"/>
    <cellStyle name="_부대입찰특별조건및내역송부(최저가)_Book1" xfId="5694" xr:uid="{00000000-0005-0000-0000-000078070000}"/>
    <cellStyle name="_부대입찰특별조건및내역송부(최저가)_Book1_내역서(최초)" xfId="5695" xr:uid="{00000000-0005-0000-0000-000079070000}"/>
    <cellStyle name="_부대입찰특별조건및내역송부(최저가)_Book1_설계내역서" xfId="5696" xr:uid="{00000000-0005-0000-0000-00007A070000}"/>
    <cellStyle name="_부대입찰특별조건및내역송부(최저가)_Book1_설계내역서(2차)" xfId="5697" xr:uid="{00000000-0005-0000-0000-00007B070000}"/>
    <cellStyle name="_부대입찰특별조건및내역송부(최저가)_P-(현리-신팔)" xfId="5698" xr:uid="{00000000-0005-0000-0000-00007C070000}"/>
    <cellStyle name="_부대입찰특별조건및내역송부(최저가)_P-(현리-신팔)_내역서(최초)" xfId="5699" xr:uid="{00000000-0005-0000-0000-00007D070000}"/>
    <cellStyle name="_부대입찰특별조건및내역송부(최저가)_P-(현리-신팔)_설계내역서" xfId="5700" xr:uid="{00000000-0005-0000-0000-00007E070000}"/>
    <cellStyle name="_부대입찰특별조건및내역송부(최저가)_P-(현리-신팔)_설계내역서(2차)" xfId="5701" xr:uid="{00000000-0005-0000-0000-00007F070000}"/>
    <cellStyle name="_부대입찰특별조건및내역송부(최저가)_내역서(최초)" xfId="5702" xr:uid="{00000000-0005-0000-0000-000080070000}"/>
    <cellStyle name="_부대입찰특별조건및내역송부(최저가)_부대결과" xfId="5703" xr:uid="{00000000-0005-0000-0000-000081070000}"/>
    <cellStyle name="_부대입찰특별조건및내역송부(최저가)_부대결과_Book1" xfId="5704" xr:uid="{00000000-0005-0000-0000-000082070000}"/>
    <cellStyle name="_부대입찰특별조건및내역송부(최저가)_부대결과_Book1_내역서(최초)" xfId="5705" xr:uid="{00000000-0005-0000-0000-000083070000}"/>
    <cellStyle name="_부대입찰특별조건및내역송부(최저가)_부대결과_Book1_설계내역서" xfId="5706" xr:uid="{00000000-0005-0000-0000-000084070000}"/>
    <cellStyle name="_부대입찰특별조건및내역송부(최저가)_부대결과_Book1_설계내역서(2차)" xfId="5707" xr:uid="{00000000-0005-0000-0000-000085070000}"/>
    <cellStyle name="_부대입찰특별조건및내역송부(최저가)_부대결과_P-(현리-신팔)" xfId="5708" xr:uid="{00000000-0005-0000-0000-000086070000}"/>
    <cellStyle name="_부대입찰특별조건및내역송부(최저가)_부대결과_P-(현리-신팔)_내역서(최초)" xfId="5709" xr:uid="{00000000-0005-0000-0000-000087070000}"/>
    <cellStyle name="_부대입찰특별조건및내역송부(최저가)_부대결과_P-(현리-신팔)_설계내역서" xfId="5710" xr:uid="{00000000-0005-0000-0000-000088070000}"/>
    <cellStyle name="_부대입찰특별조건및내역송부(최저가)_부대결과_P-(현리-신팔)_설계내역서(2차)" xfId="5711" xr:uid="{00000000-0005-0000-0000-000089070000}"/>
    <cellStyle name="_부대입찰특별조건및내역송부(최저가)_부대결과_내역서(최초)" xfId="5712" xr:uid="{00000000-0005-0000-0000-00008A070000}"/>
    <cellStyle name="_부대입찰특별조건및내역송부(최저가)_부대결과_설계내역서" xfId="5713" xr:uid="{00000000-0005-0000-0000-00008B070000}"/>
    <cellStyle name="_부대입찰특별조건및내역송부(최저가)_부대결과_설계내역서(2차)" xfId="5714" xr:uid="{00000000-0005-0000-0000-00008C070000}"/>
    <cellStyle name="_부대입찰특별조건및내역송부(최저가)_부대결과_현리-신팔도로설계" xfId="5715" xr:uid="{00000000-0005-0000-0000-00008D070000}"/>
    <cellStyle name="_부대입찰특별조건및내역송부(최저가)_부대결과_현리-신팔도로설계_내역서(최초)" xfId="5716" xr:uid="{00000000-0005-0000-0000-00008E070000}"/>
    <cellStyle name="_부대입찰특별조건및내역송부(최저가)_부대결과_현리-신팔도로설계_설계내역서" xfId="5717" xr:uid="{00000000-0005-0000-0000-00008F070000}"/>
    <cellStyle name="_부대입찰특별조건및내역송부(최저가)_부대결과_현리-신팔도로설계_설계내역서(2차)" xfId="5718" xr:uid="{00000000-0005-0000-0000-000090070000}"/>
    <cellStyle name="_부대입찰특별조건및내역송부(최저가)_설계내역서" xfId="5719" xr:uid="{00000000-0005-0000-0000-000091070000}"/>
    <cellStyle name="_부대입찰특별조건및내역송부(최저가)_설계내역서(2차)" xfId="5720" xr:uid="{00000000-0005-0000-0000-000092070000}"/>
    <cellStyle name="_부대입찰특별조건및내역송부(최저가)_현리-신팔도로설계" xfId="5721" xr:uid="{00000000-0005-0000-0000-000093070000}"/>
    <cellStyle name="_부대입찰특별조건및내역송부(최저가)_현리-신팔도로설계_내역서(최초)" xfId="5722" xr:uid="{00000000-0005-0000-0000-000094070000}"/>
    <cellStyle name="_부대입찰특별조건및내역송부(최저가)_현리-신팔도로설계_설계내역서" xfId="5723" xr:uid="{00000000-0005-0000-0000-000095070000}"/>
    <cellStyle name="_부대입찰특별조건및내역송부(최저가)_현리-신팔도로설계_설계내역서(2차)" xfId="5724" xr:uid="{00000000-0005-0000-0000-000096070000}"/>
    <cellStyle name="_분수일위-출력용" xfId="5725" xr:uid="{00000000-0005-0000-0000-000097070000}"/>
    <cellStyle name="_사동초중" xfId="5726" xr:uid="{00000000-0005-0000-0000-000098070000}"/>
    <cellStyle name="_사동초중_이식" xfId="5727" xr:uid="{00000000-0005-0000-0000-000099070000}"/>
    <cellStyle name="_사진첩" xfId="5728" xr:uid="{00000000-0005-0000-0000-00009A070000}"/>
    <cellStyle name="_설계내역서" xfId="5729" xr:uid="{00000000-0005-0000-0000-00009B070000}"/>
    <cellStyle name="_설계내역서(2차)" xfId="5730" xr:uid="{00000000-0005-0000-0000-00009C070000}"/>
    <cellStyle name="_설계서(총체)" xfId="5731" xr:uid="{00000000-0005-0000-0000-00009D070000}"/>
    <cellStyle name="_수량산출서" xfId="5732" xr:uid="{00000000-0005-0000-0000-00009E070000}"/>
    <cellStyle name="_이식" xfId="5733" xr:uid="{00000000-0005-0000-0000-00009F070000}"/>
    <cellStyle name="_이행각서" xfId="5734" xr:uid="{00000000-0005-0000-0000-0000A0070000}"/>
    <cellStyle name="_인원계획표 " xfId="792" xr:uid="{00000000-0005-0000-0000-0000A1070000}"/>
    <cellStyle name="_인원계획표 _Book1" xfId="5735" xr:uid="{00000000-0005-0000-0000-0000A2070000}"/>
    <cellStyle name="_인원계획표 _Book1_내역서(최초)" xfId="5736" xr:uid="{00000000-0005-0000-0000-0000A3070000}"/>
    <cellStyle name="_인원계획표 _Book1_설계내역서" xfId="5737" xr:uid="{00000000-0005-0000-0000-0000A4070000}"/>
    <cellStyle name="_인원계획표 _Book1_설계내역서(2차)" xfId="5738" xr:uid="{00000000-0005-0000-0000-0000A5070000}"/>
    <cellStyle name="_인원계획표 _P-(현리-신팔)" xfId="5739" xr:uid="{00000000-0005-0000-0000-0000A6070000}"/>
    <cellStyle name="_인원계획표 _P-(현리-신팔)_내역서(최초)" xfId="5740" xr:uid="{00000000-0005-0000-0000-0000A7070000}"/>
    <cellStyle name="_인원계획표 _P-(현리-신팔)_설계내역서" xfId="5741" xr:uid="{00000000-0005-0000-0000-0000A8070000}"/>
    <cellStyle name="_인원계획표 _P-(현리-신팔)_설계내역서(2차)" xfId="5742" xr:uid="{00000000-0005-0000-0000-0000A9070000}"/>
    <cellStyle name="_인원계획표 _p-하남강일1" xfId="5743" xr:uid="{00000000-0005-0000-0000-0000AA070000}"/>
    <cellStyle name="_인원계획표 _p-하남강일1_내역서(최초)" xfId="5744" xr:uid="{00000000-0005-0000-0000-0000AB070000}"/>
    <cellStyle name="_인원계획표 _p-하남강일1_설계내역서" xfId="5745" xr:uid="{00000000-0005-0000-0000-0000AC070000}"/>
    <cellStyle name="_인원계획표 _p-하남강일1_설계내역서(2차)" xfId="5746" xr:uid="{00000000-0005-0000-0000-0000AD070000}"/>
    <cellStyle name="_인원계획표 _내역서(최초)" xfId="5747" xr:uid="{00000000-0005-0000-0000-0000AE070000}"/>
    <cellStyle name="_인원계획표 _도급내역서(01년1월)" xfId="5748" xr:uid="{00000000-0005-0000-0000-0000AF070000}"/>
    <cellStyle name="_인원계획표 _도급내역서(최종)" xfId="5749" xr:uid="{00000000-0005-0000-0000-0000B0070000}"/>
    <cellStyle name="_인원계획표 _부대결과" xfId="5750" xr:uid="{00000000-0005-0000-0000-0000B1070000}"/>
    <cellStyle name="_인원계획표 _부대결과_Book1" xfId="5751" xr:uid="{00000000-0005-0000-0000-0000B2070000}"/>
    <cellStyle name="_인원계획표 _부대결과_Book1_내역서(최초)" xfId="5752" xr:uid="{00000000-0005-0000-0000-0000B3070000}"/>
    <cellStyle name="_인원계획표 _부대결과_Book1_설계내역서" xfId="5753" xr:uid="{00000000-0005-0000-0000-0000B4070000}"/>
    <cellStyle name="_인원계획표 _부대결과_Book1_설계내역서(2차)" xfId="5754" xr:uid="{00000000-0005-0000-0000-0000B5070000}"/>
    <cellStyle name="_인원계획표 _부대결과_P-(현리-신팔)" xfId="5755" xr:uid="{00000000-0005-0000-0000-0000B6070000}"/>
    <cellStyle name="_인원계획표 _부대결과_P-(현리-신팔)_내역서(최초)" xfId="5756" xr:uid="{00000000-0005-0000-0000-0000B7070000}"/>
    <cellStyle name="_인원계획표 _부대결과_P-(현리-신팔)_설계내역서" xfId="5757" xr:uid="{00000000-0005-0000-0000-0000B8070000}"/>
    <cellStyle name="_인원계획표 _부대결과_P-(현리-신팔)_설계내역서(2차)" xfId="5758" xr:uid="{00000000-0005-0000-0000-0000B9070000}"/>
    <cellStyle name="_인원계획표 _부대결과_내역서(최초)" xfId="5759" xr:uid="{00000000-0005-0000-0000-0000BA070000}"/>
    <cellStyle name="_인원계획표 _부대결과_설계내역서" xfId="5760" xr:uid="{00000000-0005-0000-0000-0000BB070000}"/>
    <cellStyle name="_인원계획표 _부대결과_설계내역서(2차)" xfId="5761" xr:uid="{00000000-0005-0000-0000-0000BC070000}"/>
    <cellStyle name="_인원계획표 _부대결과_현리-신팔도로설계" xfId="5762" xr:uid="{00000000-0005-0000-0000-0000BD070000}"/>
    <cellStyle name="_인원계획표 _부대결과_현리-신팔도로설계_내역서(최초)" xfId="5763" xr:uid="{00000000-0005-0000-0000-0000BE070000}"/>
    <cellStyle name="_인원계획표 _부대결과_현리-신팔도로설계_설계내역서" xfId="5764" xr:uid="{00000000-0005-0000-0000-0000BF070000}"/>
    <cellStyle name="_인원계획표 _부대결과_현리-신팔도로설계_설계내역서(2차)" xfId="5765" xr:uid="{00000000-0005-0000-0000-0000C0070000}"/>
    <cellStyle name="_인원계획표 _부대입찰특별조건및내역송부(최저가)" xfId="5766" xr:uid="{00000000-0005-0000-0000-0000C1070000}"/>
    <cellStyle name="_인원계획표 _부대입찰특별조건및내역송부(최저가)_Book1" xfId="5767" xr:uid="{00000000-0005-0000-0000-0000C2070000}"/>
    <cellStyle name="_인원계획표 _부대입찰특별조건및내역송부(최저가)_Book1_내역서(최초)" xfId="5768" xr:uid="{00000000-0005-0000-0000-0000C3070000}"/>
    <cellStyle name="_인원계획표 _부대입찰특별조건및내역송부(최저가)_Book1_설계내역서" xfId="5769" xr:uid="{00000000-0005-0000-0000-0000C4070000}"/>
    <cellStyle name="_인원계획표 _부대입찰특별조건및내역송부(최저가)_Book1_설계내역서(2차)" xfId="5770" xr:uid="{00000000-0005-0000-0000-0000C5070000}"/>
    <cellStyle name="_인원계획표 _부대입찰특별조건및내역송부(최저가)_P-(현리-신팔)" xfId="5771" xr:uid="{00000000-0005-0000-0000-0000C6070000}"/>
    <cellStyle name="_인원계획표 _부대입찰특별조건및내역송부(최저가)_P-(현리-신팔)_내역서(최초)" xfId="5772" xr:uid="{00000000-0005-0000-0000-0000C7070000}"/>
    <cellStyle name="_인원계획표 _부대입찰특별조건및내역송부(최저가)_P-(현리-신팔)_설계내역서" xfId="5773" xr:uid="{00000000-0005-0000-0000-0000C8070000}"/>
    <cellStyle name="_인원계획표 _부대입찰특별조건및내역송부(최저가)_P-(현리-신팔)_설계내역서(2차)" xfId="5774" xr:uid="{00000000-0005-0000-0000-0000C9070000}"/>
    <cellStyle name="_인원계획표 _부대입찰특별조건및내역송부(최저가)_내역서(최초)" xfId="5775" xr:uid="{00000000-0005-0000-0000-0000CA070000}"/>
    <cellStyle name="_인원계획표 _부대입찰특별조건및내역송부(최저가)_부대결과" xfId="5776" xr:uid="{00000000-0005-0000-0000-0000CB070000}"/>
    <cellStyle name="_인원계획표 _부대입찰특별조건및내역송부(최저가)_부대결과_Book1" xfId="5777" xr:uid="{00000000-0005-0000-0000-0000CC070000}"/>
    <cellStyle name="_인원계획표 _부대입찰특별조건및내역송부(최저가)_부대결과_Book1_내역서(최초)" xfId="5778" xr:uid="{00000000-0005-0000-0000-0000CD070000}"/>
    <cellStyle name="_인원계획표 _부대입찰특별조건및내역송부(최저가)_부대결과_Book1_설계내역서" xfId="5779" xr:uid="{00000000-0005-0000-0000-0000CE070000}"/>
    <cellStyle name="_인원계획표 _부대입찰특별조건및내역송부(최저가)_부대결과_Book1_설계내역서(2차)" xfId="5780" xr:uid="{00000000-0005-0000-0000-0000CF070000}"/>
    <cellStyle name="_인원계획표 _부대입찰특별조건및내역송부(최저가)_부대결과_P-(현리-신팔)" xfId="5781" xr:uid="{00000000-0005-0000-0000-0000D0070000}"/>
    <cellStyle name="_인원계획표 _부대입찰특별조건및내역송부(최저가)_부대결과_P-(현리-신팔)_내역서(최초)" xfId="5782" xr:uid="{00000000-0005-0000-0000-0000D1070000}"/>
    <cellStyle name="_인원계획표 _부대입찰특별조건및내역송부(최저가)_부대결과_P-(현리-신팔)_설계내역서" xfId="5783" xr:uid="{00000000-0005-0000-0000-0000D2070000}"/>
    <cellStyle name="_인원계획표 _부대입찰특별조건및내역송부(최저가)_부대결과_P-(현리-신팔)_설계내역서(2차)" xfId="5784" xr:uid="{00000000-0005-0000-0000-0000D3070000}"/>
    <cellStyle name="_인원계획표 _부대입찰특별조건및내역송부(최저가)_부대결과_내역서(최초)" xfId="5785" xr:uid="{00000000-0005-0000-0000-0000D4070000}"/>
    <cellStyle name="_인원계획표 _부대입찰특별조건및내역송부(최저가)_부대결과_설계내역서" xfId="5786" xr:uid="{00000000-0005-0000-0000-0000D5070000}"/>
    <cellStyle name="_인원계획표 _부대입찰특별조건및내역송부(최저가)_부대결과_설계내역서(2차)" xfId="5787" xr:uid="{00000000-0005-0000-0000-0000D6070000}"/>
    <cellStyle name="_인원계획표 _부대입찰특별조건및내역송부(최저가)_부대결과_현리-신팔도로설계" xfId="5788" xr:uid="{00000000-0005-0000-0000-0000D7070000}"/>
    <cellStyle name="_인원계획표 _부대입찰특별조건및내역송부(최저가)_부대결과_현리-신팔도로설계_내역서(최초)" xfId="5789" xr:uid="{00000000-0005-0000-0000-0000D8070000}"/>
    <cellStyle name="_인원계획표 _부대입찰특별조건및내역송부(최저가)_부대결과_현리-신팔도로설계_설계내역서" xfId="5790" xr:uid="{00000000-0005-0000-0000-0000D9070000}"/>
    <cellStyle name="_인원계획표 _부대입찰특별조건및내역송부(최저가)_부대결과_현리-신팔도로설계_설계내역서(2차)" xfId="5791" xr:uid="{00000000-0005-0000-0000-0000DA070000}"/>
    <cellStyle name="_인원계획표 _부대입찰특별조건및내역송부(최저가)_설계내역서" xfId="5792" xr:uid="{00000000-0005-0000-0000-0000DB070000}"/>
    <cellStyle name="_인원계획표 _부대입찰특별조건및내역송부(최저가)_설계내역서(2차)" xfId="5793" xr:uid="{00000000-0005-0000-0000-0000DC070000}"/>
    <cellStyle name="_인원계획표 _부대입찰특별조건및내역송부(최저가)_현리-신팔도로설계" xfId="5794" xr:uid="{00000000-0005-0000-0000-0000DD070000}"/>
    <cellStyle name="_인원계획표 _부대입찰특별조건및내역송부(최저가)_현리-신팔도로설계_내역서(최초)" xfId="5795" xr:uid="{00000000-0005-0000-0000-0000DE070000}"/>
    <cellStyle name="_인원계획표 _부대입찰특별조건및내역송부(최저가)_현리-신팔도로설계_설계내역서" xfId="5796" xr:uid="{00000000-0005-0000-0000-0000DF070000}"/>
    <cellStyle name="_인원계획표 _부대입찰특별조건및내역송부(최저가)_현리-신팔도로설계_설계내역서(2차)" xfId="5797" xr:uid="{00000000-0005-0000-0000-0000E0070000}"/>
    <cellStyle name="_인원계획표 _설계내역서" xfId="5798" xr:uid="{00000000-0005-0000-0000-0000E1070000}"/>
    <cellStyle name="_인원계획표 _설계내역서(2차)" xfId="5799" xr:uid="{00000000-0005-0000-0000-0000E2070000}"/>
    <cellStyle name="_인원계획표 _이행각서" xfId="5800" xr:uid="{00000000-0005-0000-0000-0000E3070000}"/>
    <cellStyle name="_인원계획표 _적격 " xfId="793" xr:uid="{00000000-0005-0000-0000-0000E4070000}"/>
    <cellStyle name="_인원계획표 _적격 _Book1" xfId="5801" xr:uid="{00000000-0005-0000-0000-0000E5070000}"/>
    <cellStyle name="_인원계획표 _적격 _Book1_내역서(최초)" xfId="5802" xr:uid="{00000000-0005-0000-0000-0000E6070000}"/>
    <cellStyle name="_인원계획표 _적격 _Book1_설계내역서" xfId="5803" xr:uid="{00000000-0005-0000-0000-0000E7070000}"/>
    <cellStyle name="_인원계획표 _적격 _Book1_설계내역서(2차)" xfId="5804" xr:uid="{00000000-0005-0000-0000-0000E8070000}"/>
    <cellStyle name="_인원계획표 _적격 _P-(현리-신팔)" xfId="5805" xr:uid="{00000000-0005-0000-0000-0000E9070000}"/>
    <cellStyle name="_인원계획표 _적격 _P-(현리-신팔)_내역서(최초)" xfId="5806" xr:uid="{00000000-0005-0000-0000-0000EA070000}"/>
    <cellStyle name="_인원계획표 _적격 _P-(현리-신팔)_설계내역서" xfId="5807" xr:uid="{00000000-0005-0000-0000-0000EB070000}"/>
    <cellStyle name="_인원계획표 _적격 _P-(현리-신팔)_설계내역서(2차)" xfId="5808" xr:uid="{00000000-0005-0000-0000-0000EC070000}"/>
    <cellStyle name="_인원계획표 _적격 _p-하남강일1" xfId="5809" xr:uid="{00000000-0005-0000-0000-0000ED070000}"/>
    <cellStyle name="_인원계획표 _적격 _p-하남강일1_내역서(최초)" xfId="5810" xr:uid="{00000000-0005-0000-0000-0000EE070000}"/>
    <cellStyle name="_인원계획표 _적격 _p-하남강일1_설계내역서" xfId="5811" xr:uid="{00000000-0005-0000-0000-0000EF070000}"/>
    <cellStyle name="_인원계획표 _적격 _p-하남강일1_설계내역서(2차)" xfId="5812" xr:uid="{00000000-0005-0000-0000-0000F0070000}"/>
    <cellStyle name="_인원계획표 _적격 _내역서(최초)" xfId="5813" xr:uid="{00000000-0005-0000-0000-0000F1070000}"/>
    <cellStyle name="_인원계획표 _적격 _부대결과" xfId="5814" xr:uid="{00000000-0005-0000-0000-0000F2070000}"/>
    <cellStyle name="_인원계획표 _적격 _부대결과_Book1" xfId="5815" xr:uid="{00000000-0005-0000-0000-0000F3070000}"/>
    <cellStyle name="_인원계획표 _적격 _부대결과_Book1_내역서(최초)" xfId="5816" xr:uid="{00000000-0005-0000-0000-0000F4070000}"/>
    <cellStyle name="_인원계획표 _적격 _부대결과_Book1_설계내역서" xfId="5817" xr:uid="{00000000-0005-0000-0000-0000F5070000}"/>
    <cellStyle name="_인원계획표 _적격 _부대결과_Book1_설계내역서(2차)" xfId="5818" xr:uid="{00000000-0005-0000-0000-0000F6070000}"/>
    <cellStyle name="_인원계획표 _적격 _부대결과_P-(현리-신팔)" xfId="5819" xr:uid="{00000000-0005-0000-0000-0000F7070000}"/>
    <cellStyle name="_인원계획표 _적격 _부대결과_P-(현리-신팔)_내역서(최초)" xfId="5820" xr:uid="{00000000-0005-0000-0000-0000F8070000}"/>
    <cellStyle name="_인원계획표 _적격 _부대결과_P-(현리-신팔)_설계내역서" xfId="5821" xr:uid="{00000000-0005-0000-0000-0000F9070000}"/>
    <cellStyle name="_인원계획표 _적격 _부대결과_P-(현리-신팔)_설계내역서(2차)" xfId="5822" xr:uid="{00000000-0005-0000-0000-0000FA070000}"/>
    <cellStyle name="_인원계획표 _적격 _부대결과_내역서(최초)" xfId="5823" xr:uid="{00000000-0005-0000-0000-0000FB070000}"/>
    <cellStyle name="_인원계획표 _적격 _부대결과_설계내역서" xfId="5824" xr:uid="{00000000-0005-0000-0000-0000FC070000}"/>
    <cellStyle name="_인원계획표 _적격 _부대결과_설계내역서(2차)" xfId="5825" xr:uid="{00000000-0005-0000-0000-0000FD070000}"/>
    <cellStyle name="_인원계획표 _적격 _부대결과_현리-신팔도로설계" xfId="5826" xr:uid="{00000000-0005-0000-0000-0000FE070000}"/>
    <cellStyle name="_인원계획표 _적격 _부대결과_현리-신팔도로설계_내역서(최초)" xfId="5827" xr:uid="{00000000-0005-0000-0000-0000FF070000}"/>
    <cellStyle name="_인원계획표 _적격 _부대결과_현리-신팔도로설계_설계내역서" xfId="5828" xr:uid="{00000000-0005-0000-0000-000000080000}"/>
    <cellStyle name="_인원계획표 _적격 _부대결과_현리-신팔도로설계_설계내역서(2차)" xfId="5829" xr:uid="{00000000-0005-0000-0000-000001080000}"/>
    <cellStyle name="_인원계획표 _적격 _부대입찰특별조건및내역송부(최저가)" xfId="5830" xr:uid="{00000000-0005-0000-0000-000002080000}"/>
    <cellStyle name="_인원계획표 _적격 _부대입찰특별조건및내역송부(최저가)_Book1" xfId="5831" xr:uid="{00000000-0005-0000-0000-000003080000}"/>
    <cellStyle name="_인원계획표 _적격 _부대입찰특별조건및내역송부(최저가)_Book1_내역서(최초)" xfId="5832" xr:uid="{00000000-0005-0000-0000-000004080000}"/>
    <cellStyle name="_인원계획표 _적격 _부대입찰특별조건및내역송부(최저가)_Book1_설계내역서" xfId="5833" xr:uid="{00000000-0005-0000-0000-000005080000}"/>
    <cellStyle name="_인원계획표 _적격 _부대입찰특별조건및내역송부(최저가)_Book1_설계내역서(2차)" xfId="5834" xr:uid="{00000000-0005-0000-0000-000006080000}"/>
    <cellStyle name="_인원계획표 _적격 _부대입찰특별조건및내역송부(최저가)_P-(현리-신팔)" xfId="5835" xr:uid="{00000000-0005-0000-0000-000007080000}"/>
    <cellStyle name="_인원계획표 _적격 _부대입찰특별조건및내역송부(최저가)_P-(현리-신팔)_내역서(최초)" xfId="5836" xr:uid="{00000000-0005-0000-0000-000008080000}"/>
    <cellStyle name="_인원계획표 _적격 _부대입찰특별조건및내역송부(최저가)_P-(현리-신팔)_설계내역서" xfId="5837" xr:uid="{00000000-0005-0000-0000-000009080000}"/>
    <cellStyle name="_인원계획표 _적격 _부대입찰특별조건및내역송부(최저가)_P-(현리-신팔)_설계내역서(2차)" xfId="5838" xr:uid="{00000000-0005-0000-0000-00000A080000}"/>
    <cellStyle name="_인원계획표 _적격 _부대입찰특별조건및내역송부(최저가)_내역서(최초)" xfId="5839" xr:uid="{00000000-0005-0000-0000-00000B080000}"/>
    <cellStyle name="_인원계획표 _적격 _부대입찰특별조건및내역송부(최저가)_부대결과" xfId="5840" xr:uid="{00000000-0005-0000-0000-00000C080000}"/>
    <cellStyle name="_인원계획표 _적격 _부대입찰특별조건및내역송부(최저가)_부대결과_Book1" xfId="5841" xr:uid="{00000000-0005-0000-0000-00000D080000}"/>
    <cellStyle name="_인원계획표 _적격 _부대입찰특별조건및내역송부(최저가)_부대결과_Book1_내역서(최초)" xfId="5842" xr:uid="{00000000-0005-0000-0000-00000E080000}"/>
    <cellStyle name="_인원계획표 _적격 _부대입찰특별조건및내역송부(최저가)_부대결과_Book1_설계내역서" xfId="5843" xr:uid="{00000000-0005-0000-0000-00000F080000}"/>
    <cellStyle name="_인원계획표 _적격 _부대입찰특별조건및내역송부(최저가)_부대결과_Book1_설계내역서(2차)" xfId="5844" xr:uid="{00000000-0005-0000-0000-000010080000}"/>
    <cellStyle name="_인원계획표 _적격 _부대입찰특별조건및내역송부(최저가)_부대결과_P-(현리-신팔)" xfId="5845" xr:uid="{00000000-0005-0000-0000-000011080000}"/>
    <cellStyle name="_인원계획표 _적격 _부대입찰특별조건및내역송부(최저가)_부대결과_P-(현리-신팔)_내역서(최초)" xfId="5846" xr:uid="{00000000-0005-0000-0000-000012080000}"/>
    <cellStyle name="_인원계획표 _적격 _부대입찰특별조건및내역송부(최저가)_부대결과_P-(현리-신팔)_설계내역서" xfId="5847" xr:uid="{00000000-0005-0000-0000-000013080000}"/>
    <cellStyle name="_인원계획표 _적격 _부대입찰특별조건및내역송부(최저가)_부대결과_P-(현리-신팔)_설계내역서(2차)" xfId="5848" xr:uid="{00000000-0005-0000-0000-000014080000}"/>
    <cellStyle name="_인원계획표 _적격 _부대입찰특별조건및내역송부(최저가)_부대결과_내역서(최초)" xfId="5849" xr:uid="{00000000-0005-0000-0000-000015080000}"/>
    <cellStyle name="_인원계획표 _적격 _부대입찰특별조건및내역송부(최저가)_부대결과_설계내역서" xfId="5850" xr:uid="{00000000-0005-0000-0000-000016080000}"/>
    <cellStyle name="_인원계획표 _적격 _부대입찰특별조건및내역송부(최저가)_부대결과_설계내역서(2차)" xfId="5851" xr:uid="{00000000-0005-0000-0000-000017080000}"/>
    <cellStyle name="_인원계획표 _적격 _부대입찰특별조건및내역송부(최저가)_부대결과_현리-신팔도로설계" xfId="5852" xr:uid="{00000000-0005-0000-0000-000018080000}"/>
    <cellStyle name="_인원계획표 _적격 _부대입찰특별조건및내역송부(최저가)_부대결과_현리-신팔도로설계_내역서(최초)" xfId="5853" xr:uid="{00000000-0005-0000-0000-000019080000}"/>
    <cellStyle name="_인원계획표 _적격 _부대입찰특별조건및내역송부(최저가)_부대결과_현리-신팔도로설계_설계내역서" xfId="5854" xr:uid="{00000000-0005-0000-0000-00001A080000}"/>
    <cellStyle name="_인원계획표 _적격 _부대입찰특별조건및내역송부(최저가)_부대결과_현리-신팔도로설계_설계내역서(2차)" xfId="5855" xr:uid="{00000000-0005-0000-0000-00001B080000}"/>
    <cellStyle name="_인원계획표 _적격 _부대입찰특별조건및내역송부(최저가)_설계내역서" xfId="5856" xr:uid="{00000000-0005-0000-0000-00001C080000}"/>
    <cellStyle name="_인원계획표 _적격 _부대입찰특별조건및내역송부(최저가)_설계내역서(2차)" xfId="5857" xr:uid="{00000000-0005-0000-0000-00001D080000}"/>
    <cellStyle name="_인원계획표 _적격 _부대입찰특별조건및내역송부(최저가)_현리-신팔도로설계" xfId="5858" xr:uid="{00000000-0005-0000-0000-00001E080000}"/>
    <cellStyle name="_인원계획표 _적격 _부대입찰특별조건및내역송부(최저가)_현리-신팔도로설계_내역서(최초)" xfId="5859" xr:uid="{00000000-0005-0000-0000-00001F080000}"/>
    <cellStyle name="_인원계획표 _적격 _부대입찰특별조건및내역송부(최저가)_현리-신팔도로설계_설계내역서" xfId="5860" xr:uid="{00000000-0005-0000-0000-000020080000}"/>
    <cellStyle name="_인원계획표 _적격 _부대입찰특별조건및내역송부(최저가)_현리-신팔도로설계_설계내역서(2차)" xfId="5861" xr:uid="{00000000-0005-0000-0000-000021080000}"/>
    <cellStyle name="_인원계획표 _적격 _설계내역서" xfId="5862" xr:uid="{00000000-0005-0000-0000-000022080000}"/>
    <cellStyle name="_인원계획표 _적격 _설계내역서(2차)" xfId="5863" xr:uid="{00000000-0005-0000-0000-000023080000}"/>
    <cellStyle name="_인원계획표 _적격 _투찰" xfId="5864" xr:uid="{00000000-0005-0000-0000-000024080000}"/>
    <cellStyle name="_인원계획표 _적격 _투찰_Book1" xfId="5865" xr:uid="{00000000-0005-0000-0000-000025080000}"/>
    <cellStyle name="_인원계획표 _적격 _투찰_Book1_내역서(최초)" xfId="5866" xr:uid="{00000000-0005-0000-0000-000026080000}"/>
    <cellStyle name="_인원계획표 _적격 _투찰_Book1_설계내역서" xfId="5867" xr:uid="{00000000-0005-0000-0000-000027080000}"/>
    <cellStyle name="_인원계획표 _적격 _투찰_Book1_설계내역서(2차)" xfId="5868" xr:uid="{00000000-0005-0000-0000-000028080000}"/>
    <cellStyle name="_인원계획표 _적격 _투찰_P-(현리-신팔)" xfId="5869" xr:uid="{00000000-0005-0000-0000-000029080000}"/>
    <cellStyle name="_인원계획표 _적격 _투찰_P-(현리-신팔)_내역서(최초)" xfId="5870" xr:uid="{00000000-0005-0000-0000-00002A080000}"/>
    <cellStyle name="_인원계획표 _적격 _투찰_P-(현리-신팔)_설계내역서" xfId="5871" xr:uid="{00000000-0005-0000-0000-00002B080000}"/>
    <cellStyle name="_인원계획표 _적격 _투찰_P-(현리-신팔)_설계내역서(2차)" xfId="5872" xr:uid="{00000000-0005-0000-0000-00002C080000}"/>
    <cellStyle name="_인원계획표 _적격 _투찰_내역서(최초)" xfId="5873" xr:uid="{00000000-0005-0000-0000-00002D080000}"/>
    <cellStyle name="_인원계획표 _적격 _투찰_부대결과" xfId="5874" xr:uid="{00000000-0005-0000-0000-00002E080000}"/>
    <cellStyle name="_인원계획표 _적격 _투찰_부대결과_Book1" xfId="5875" xr:uid="{00000000-0005-0000-0000-00002F080000}"/>
    <cellStyle name="_인원계획표 _적격 _투찰_부대결과_Book1_내역서(최초)" xfId="5876" xr:uid="{00000000-0005-0000-0000-000030080000}"/>
    <cellStyle name="_인원계획표 _적격 _투찰_부대결과_Book1_설계내역서" xfId="5877" xr:uid="{00000000-0005-0000-0000-000031080000}"/>
    <cellStyle name="_인원계획표 _적격 _투찰_부대결과_Book1_설계내역서(2차)" xfId="5878" xr:uid="{00000000-0005-0000-0000-000032080000}"/>
    <cellStyle name="_인원계획표 _적격 _투찰_부대결과_P-(현리-신팔)" xfId="5879" xr:uid="{00000000-0005-0000-0000-000033080000}"/>
    <cellStyle name="_인원계획표 _적격 _투찰_부대결과_P-(현리-신팔)_내역서(최초)" xfId="5880" xr:uid="{00000000-0005-0000-0000-000034080000}"/>
    <cellStyle name="_인원계획표 _적격 _투찰_부대결과_P-(현리-신팔)_설계내역서" xfId="5881" xr:uid="{00000000-0005-0000-0000-000035080000}"/>
    <cellStyle name="_인원계획표 _적격 _투찰_부대결과_P-(현리-신팔)_설계내역서(2차)" xfId="5882" xr:uid="{00000000-0005-0000-0000-000036080000}"/>
    <cellStyle name="_인원계획표 _적격 _투찰_부대결과_내역서(최초)" xfId="5883" xr:uid="{00000000-0005-0000-0000-000037080000}"/>
    <cellStyle name="_인원계획표 _적격 _투찰_부대결과_설계내역서" xfId="5884" xr:uid="{00000000-0005-0000-0000-000038080000}"/>
    <cellStyle name="_인원계획표 _적격 _투찰_부대결과_설계내역서(2차)" xfId="5885" xr:uid="{00000000-0005-0000-0000-000039080000}"/>
    <cellStyle name="_인원계획표 _적격 _투찰_부대결과_현리-신팔도로설계" xfId="5886" xr:uid="{00000000-0005-0000-0000-00003A080000}"/>
    <cellStyle name="_인원계획표 _적격 _투찰_부대결과_현리-신팔도로설계_내역서(최초)" xfId="5887" xr:uid="{00000000-0005-0000-0000-00003B080000}"/>
    <cellStyle name="_인원계획표 _적격 _투찰_부대결과_현리-신팔도로설계_설계내역서" xfId="5888" xr:uid="{00000000-0005-0000-0000-00003C080000}"/>
    <cellStyle name="_인원계획표 _적격 _투찰_부대결과_현리-신팔도로설계_설계내역서(2차)" xfId="5889" xr:uid="{00000000-0005-0000-0000-00003D080000}"/>
    <cellStyle name="_인원계획표 _적격 _투찰_설계내역서" xfId="5890" xr:uid="{00000000-0005-0000-0000-00003E080000}"/>
    <cellStyle name="_인원계획표 _적격 _투찰_설계내역서(2차)" xfId="5891" xr:uid="{00000000-0005-0000-0000-00003F080000}"/>
    <cellStyle name="_인원계획표 _적격 _투찰_현리-신팔도로설계" xfId="5892" xr:uid="{00000000-0005-0000-0000-000040080000}"/>
    <cellStyle name="_인원계획표 _적격 _투찰_현리-신팔도로설계_내역서(최초)" xfId="5893" xr:uid="{00000000-0005-0000-0000-000041080000}"/>
    <cellStyle name="_인원계획표 _적격 _투찰_현리-신팔도로설계_설계내역서" xfId="5894" xr:uid="{00000000-0005-0000-0000-000042080000}"/>
    <cellStyle name="_인원계획표 _적격 _투찰_현리-신팔도로설계_설계내역서(2차)" xfId="5895" xr:uid="{00000000-0005-0000-0000-000043080000}"/>
    <cellStyle name="_인원계획표 _적격 _현리-신팔도로설계" xfId="5896" xr:uid="{00000000-0005-0000-0000-000044080000}"/>
    <cellStyle name="_인원계획표 _적격 _현리-신팔도로설계_내역서(최초)" xfId="5897" xr:uid="{00000000-0005-0000-0000-000045080000}"/>
    <cellStyle name="_인원계획표 _적격 _현리-신팔도로설계_설계내역서" xfId="5898" xr:uid="{00000000-0005-0000-0000-000046080000}"/>
    <cellStyle name="_인원계획표 _적격 _현리-신팔도로설계_설계내역서(2차)" xfId="5899" xr:uid="{00000000-0005-0000-0000-000047080000}"/>
    <cellStyle name="_인원계획표 _투찰" xfId="5900" xr:uid="{00000000-0005-0000-0000-000048080000}"/>
    <cellStyle name="_인원계획표 _투찰_Book1" xfId="5901" xr:uid="{00000000-0005-0000-0000-000049080000}"/>
    <cellStyle name="_인원계획표 _투찰_Book1_내역서(최초)" xfId="5902" xr:uid="{00000000-0005-0000-0000-00004A080000}"/>
    <cellStyle name="_인원계획표 _투찰_Book1_설계내역서" xfId="5903" xr:uid="{00000000-0005-0000-0000-00004B080000}"/>
    <cellStyle name="_인원계획표 _투찰_Book1_설계내역서(2차)" xfId="5904" xr:uid="{00000000-0005-0000-0000-00004C080000}"/>
    <cellStyle name="_인원계획표 _투찰_P-(현리-신팔)" xfId="5905" xr:uid="{00000000-0005-0000-0000-00004D080000}"/>
    <cellStyle name="_인원계획표 _투찰_P-(현리-신팔)_내역서(최초)" xfId="5906" xr:uid="{00000000-0005-0000-0000-00004E080000}"/>
    <cellStyle name="_인원계획표 _투찰_P-(현리-신팔)_설계내역서" xfId="5907" xr:uid="{00000000-0005-0000-0000-00004F080000}"/>
    <cellStyle name="_인원계획표 _투찰_P-(현리-신팔)_설계내역서(2차)" xfId="5908" xr:uid="{00000000-0005-0000-0000-000050080000}"/>
    <cellStyle name="_인원계획표 _투찰_내역서(최초)" xfId="5909" xr:uid="{00000000-0005-0000-0000-000051080000}"/>
    <cellStyle name="_인원계획표 _투찰_부대결과" xfId="5910" xr:uid="{00000000-0005-0000-0000-000052080000}"/>
    <cellStyle name="_인원계획표 _투찰_부대결과_Book1" xfId="5911" xr:uid="{00000000-0005-0000-0000-000053080000}"/>
    <cellStyle name="_인원계획표 _투찰_부대결과_Book1_내역서(최초)" xfId="5912" xr:uid="{00000000-0005-0000-0000-000054080000}"/>
    <cellStyle name="_인원계획표 _투찰_부대결과_Book1_설계내역서" xfId="5913" xr:uid="{00000000-0005-0000-0000-000055080000}"/>
    <cellStyle name="_인원계획표 _투찰_부대결과_Book1_설계내역서(2차)" xfId="5914" xr:uid="{00000000-0005-0000-0000-000056080000}"/>
    <cellStyle name="_인원계획표 _투찰_부대결과_P-(현리-신팔)" xfId="5915" xr:uid="{00000000-0005-0000-0000-000057080000}"/>
    <cellStyle name="_인원계획표 _투찰_부대결과_P-(현리-신팔)_내역서(최초)" xfId="5916" xr:uid="{00000000-0005-0000-0000-000058080000}"/>
    <cellStyle name="_인원계획표 _투찰_부대결과_P-(현리-신팔)_설계내역서" xfId="5917" xr:uid="{00000000-0005-0000-0000-000059080000}"/>
    <cellStyle name="_인원계획표 _투찰_부대결과_P-(현리-신팔)_설계내역서(2차)" xfId="5918" xr:uid="{00000000-0005-0000-0000-00005A080000}"/>
    <cellStyle name="_인원계획표 _투찰_부대결과_내역서(최초)" xfId="5919" xr:uid="{00000000-0005-0000-0000-00005B080000}"/>
    <cellStyle name="_인원계획표 _투찰_부대결과_설계내역서" xfId="5920" xr:uid="{00000000-0005-0000-0000-00005C080000}"/>
    <cellStyle name="_인원계획표 _투찰_부대결과_설계내역서(2차)" xfId="5921" xr:uid="{00000000-0005-0000-0000-00005D080000}"/>
    <cellStyle name="_인원계획표 _투찰_부대결과_현리-신팔도로설계" xfId="5922" xr:uid="{00000000-0005-0000-0000-00005E080000}"/>
    <cellStyle name="_인원계획표 _투찰_부대결과_현리-신팔도로설계_내역서(최초)" xfId="5923" xr:uid="{00000000-0005-0000-0000-00005F080000}"/>
    <cellStyle name="_인원계획표 _투찰_부대결과_현리-신팔도로설계_설계내역서" xfId="5924" xr:uid="{00000000-0005-0000-0000-000060080000}"/>
    <cellStyle name="_인원계획표 _투찰_부대결과_현리-신팔도로설계_설계내역서(2차)" xfId="5925" xr:uid="{00000000-0005-0000-0000-000061080000}"/>
    <cellStyle name="_인원계획표 _투찰_설계내역서" xfId="5926" xr:uid="{00000000-0005-0000-0000-000062080000}"/>
    <cellStyle name="_인원계획표 _투찰_설계내역서(2차)" xfId="5927" xr:uid="{00000000-0005-0000-0000-000063080000}"/>
    <cellStyle name="_인원계획표 _투찰_현리-신팔도로설계" xfId="5928" xr:uid="{00000000-0005-0000-0000-000064080000}"/>
    <cellStyle name="_인원계획표 _투찰_현리-신팔도로설계_내역서(최초)" xfId="5929" xr:uid="{00000000-0005-0000-0000-000065080000}"/>
    <cellStyle name="_인원계획표 _투찰_현리-신팔도로설계_설계내역서" xfId="5930" xr:uid="{00000000-0005-0000-0000-000066080000}"/>
    <cellStyle name="_인원계획표 _투찰_현리-신팔도로설계_설계내역서(2차)" xfId="5931" xr:uid="{00000000-0005-0000-0000-000067080000}"/>
    <cellStyle name="_인원계획표 _포기각서" xfId="5932" xr:uid="{00000000-0005-0000-0000-000068080000}"/>
    <cellStyle name="_인원계획표 _현리-신팔도로설계" xfId="5933" xr:uid="{00000000-0005-0000-0000-000069080000}"/>
    <cellStyle name="_인원계획표 _현리-신팔도로설계_내역서(최초)" xfId="5934" xr:uid="{00000000-0005-0000-0000-00006A080000}"/>
    <cellStyle name="_인원계획표 _현리-신팔도로설계_설계내역서" xfId="5935" xr:uid="{00000000-0005-0000-0000-00006B080000}"/>
    <cellStyle name="_인원계획표 _현리-신팔도로설계_설계내역서(2차)" xfId="5936" xr:uid="{00000000-0005-0000-0000-00006C080000}"/>
    <cellStyle name="_인원계획표 _현설양식" xfId="5937" xr:uid="{00000000-0005-0000-0000-00006D080000}"/>
    <cellStyle name="_인원계획표 _현장설명" xfId="5938" xr:uid="{00000000-0005-0000-0000-00006E080000}"/>
    <cellStyle name="_입찰표지 " xfId="794" xr:uid="{00000000-0005-0000-0000-00006F080000}"/>
    <cellStyle name="_입찰표지 _Book1" xfId="5939" xr:uid="{00000000-0005-0000-0000-000070080000}"/>
    <cellStyle name="_입찰표지 _Book1_내역서(최초)" xfId="5940" xr:uid="{00000000-0005-0000-0000-000071080000}"/>
    <cellStyle name="_입찰표지 _Book1_설계내역서" xfId="5941" xr:uid="{00000000-0005-0000-0000-000072080000}"/>
    <cellStyle name="_입찰표지 _Book1_설계내역서(2차)" xfId="5942" xr:uid="{00000000-0005-0000-0000-000073080000}"/>
    <cellStyle name="_입찰표지 _P-(현리-신팔)" xfId="5943" xr:uid="{00000000-0005-0000-0000-000074080000}"/>
    <cellStyle name="_입찰표지 _P-(현리-신팔)_내역서(최초)" xfId="5944" xr:uid="{00000000-0005-0000-0000-000075080000}"/>
    <cellStyle name="_입찰표지 _P-(현리-신팔)_설계내역서" xfId="5945" xr:uid="{00000000-0005-0000-0000-000076080000}"/>
    <cellStyle name="_입찰표지 _P-(현리-신팔)_설계내역서(2차)" xfId="5946" xr:uid="{00000000-0005-0000-0000-000077080000}"/>
    <cellStyle name="_입찰표지 _p-하남강일1" xfId="5947" xr:uid="{00000000-0005-0000-0000-000078080000}"/>
    <cellStyle name="_입찰표지 _p-하남강일1_내역서(최초)" xfId="5948" xr:uid="{00000000-0005-0000-0000-000079080000}"/>
    <cellStyle name="_입찰표지 _p-하남강일1_설계내역서" xfId="5949" xr:uid="{00000000-0005-0000-0000-00007A080000}"/>
    <cellStyle name="_입찰표지 _p-하남강일1_설계내역서(2차)" xfId="5950" xr:uid="{00000000-0005-0000-0000-00007B080000}"/>
    <cellStyle name="_입찰표지 _내역서(최초)" xfId="5951" xr:uid="{00000000-0005-0000-0000-00007C080000}"/>
    <cellStyle name="_입찰표지 _도급내역서(01년1월)" xfId="5952" xr:uid="{00000000-0005-0000-0000-00007D080000}"/>
    <cellStyle name="_입찰표지 _도급내역서(최종)" xfId="5953" xr:uid="{00000000-0005-0000-0000-00007E080000}"/>
    <cellStyle name="_입찰표지 _부대결과" xfId="5954" xr:uid="{00000000-0005-0000-0000-00007F080000}"/>
    <cellStyle name="_입찰표지 _부대결과_Book1" xfId="5955" xr:uid="{00000000-0005-0000-0000-000080080000}"/>
    <cellStyle name="_입찰표지 _부대결과_Book1_내역서(최초)" xfId="5956" xr:uid="{00000000-0005-0000-0000-000081080000}"/>
    <cellStyle name="_입찰표지 _부대결과_Book1_설계내역서" xfId="5957" xr:uid="{00000000-0005-0000-0000-000082080000}"/>
    <cellStyle name="_입찰표지 _부대결과_Book1_설계내역서(2차)" xfId="5958" xr:uid="{00000000-0005-0000-0000-000083080000}"/>
    <cellStyle name="_입찰표지 _부대결과_P-(현리-신팔)" xfId="5959" xr:uid="{00000000-0005-0000-0000-000084080000}"/>
    <cellStyle name="_입찰표지 _부대결과_P-(현리-신팔)_내역서(최초)" xfId="5960" xr:uid="{00000000-0005-0000-0000-000085080000}"/>
    <cellStyle name="_입찰표지 _부대결과_P-(현리-신팔)_설계내역서" xfId="5961" xr:uid="{00000000-0005-0000-0000-000086080000}"/>
    <cellStyle name="_입찰표지 _부대결과_P-(현리-신팔)_설계내역서(2차)" xfId="5962" xr:uid="{00000000-0005-0000-0000-000087080000}"/>
    <cellStyle name="_입찰표지 _부대결과_내역서(최초)" xfId="5963" xr:uid="{00000000-0005-0000-0000-000088080000}"/>
    <cellStyle name="_입찰표지 _부대결과_설계내역서" xfId="5964" xr:uid="{00000000-0005-0000-0000-000089080000}"/>
    <cellStyle name="_입찰표지 _부대결과_설계내역서(2차)" xfId="5965" xr:uid="{00000000-0005-0000-0000-00008A080000}"/>
    <cellStyle name="_입찰표지 _부대결과_현리-신팔도로설계" xfId="5966" xr:uid="{00000000-0005-0000-0000-00008B080000}"/>
    <cellStyle name="_입찰표지 _부대결과_현리-신팔도로설계_내역서(최초)" xfId="5967" xr:uid="{00000000-0005-0000-0000-00008C080000}"/>
    <cellStyle name="_입찰표지 _부대결과_현리-신팔도로설계_설계내역서" xfId="5968" xr:uid="{00000000-0005-0000-0000-00008D080000}"/>
    <cellStyle name="_입찰표지 _부대결과_현리-신팔도로설계_설계내역서(2차)" xfId="5969" xr:uid="{00000000-0005-0000-0000-00008E080000}"/>
    <cellStyle name="_입찰표지 _부대입찰특별조건및내역송부(최저가)" xfId="5970" xr:uid="{00000000-0005-0000-0000-00008F080000}"/>
    <cellStyle name="_입찰표지 _부대입찰특별조건및내역송부(최저가)_Book1" xfId="5971" xr:uid="{00000000-0005-0000-0000-000090080000}"/>
    <cellStyle name="_입찰표지 _부대입찰특별조건및내역송부(최저가)_Book1_내역서(최초)" xfId="5972" xr:uid="{00000000-0005-0000-0000-000091080000}"/>
    <cellStyle name="_입찰표지 _부대입찰특별조건및내역송부(최저가)_Book1_설계내역서" xfId="5973" xr:uid="{00000000-0005-0000-0000-000092080000}"/>
    <cellStyle name="_입찰표지 _부대입찰특별조건및내역송부(최저가)_Book1_설계내역서(2차)" xfId="5974" xr:uid="{00000000-0005-0000-0000-000093080000}"/>
    <cellStyle name="_입찰표지 _부대입찰특별조건및내역송부(최저가)_P-(현리-신팔)" xfId="5975" xr:uid="{00000000-0005-0000-0000-000094080000}"/>
    <cellStyle name="_입찰표지 _부대입찰특별조건및내역송부(최저가)_P-(현리-신팔)_내역서(최초)" xfId="5976" xr:uid="{00000000-0005-0000-0000-000095080000}"/>
    <cellStyle name="_입찰표지 _부대입찰특별조건및내역송부(최저가)_P-(현리-신팔)_설계내역서" xfId="5977" xr:uid="{00000000-0005-0000-0000-000096080000}"/>
    <cellStyle name="_입찰표지 _부대입찰특별조건및내역송부(최저가)_P-(현리-신팔)_설계내역서(2차)" xfId="5978" xr:uid="{00000000-0005-0000-0000-000097080000}"/>
    <cellStyle name="_입찰표지 _부대입찰특별조건및내역송부(최저가)_내역서(최초)" xfId="5979" xr:uid="{00000000-0005-0000-0000-000098080000}"/>
    <cellStyle name="_입찰표지 _부대입찰특별조건및내역송부(최저가)_부대결과" xfId="5980" xr:uid="{00000000-0005-0000-0000-000099080000}"/>
    <cellStyle name="_입찰표지 _부대입찰특별조건및내역송부(최저가)_부대결과_Book1" xfId="5981" xr:uid="{00000000-0005-0000-0000-00009A080000}"/>
    <cellStyle name="_입찰표지 _부대입찰특별조건및내역송부(최저가)_부대결과_Book1_내역서(최초)" xfId="5982" xr:uid="{00000000-0005-0000-0000-00009B080000}"/>
    <cellStyle name="_입찰표지 _부대입찰특별조건및내역송부(최저가)_부대결과_Book1_설계내역서" xfId="5983" xr:uid="{00000000-0005-0000-0000-00009C080000}"/>
    <cellStyle name="_입찰표지 _부대입찰특별조건및내역송부(최저가)_부대결과_Book1_설계내역서(2차)" xfId="5984" xr:uid="{00000000-0005-0000-0000-00009D080000}"/>
    <cellStyle name="_입찰표지 _부대입찰특별조건및내역송부(최저가)_부대결과_P-(현리-신팔)" xfId="5985" xr:uid="{00000000-0005-0000-0000-00009E080000}"/>
    <cellStyle name="_입찰표지 _부대입찰특별조건및내역송부(최저가)_부대결과_P-(현리-신팔)_내역서(최초)" xfId="5986" xr:uid="{00000000-0005-0000-0000-00009F080000}"/>
    <cellStyle name="_입찰표지 _부대입찰특별조건및내역송부(최저가)_부대결과_P-(현리-신팔)_설계내역서" xfId="5987" xr:uid="{00000000-0005-0000-0000-0000A0080000}"/>
    <cellStyle name="_입찰표지 _부대입찰특별조건및내역송부(최저가)_부대결과_P-(현리-신팔)_설계내역서(2차)" xfId="5988" xr:uid="{00000000-0005-0000-0000-0000A1080000}"/>
    <cellStyle name="_입찰표지 _부대입찰특별조건및내역송부(최저가)_부대결과_내역서(최초)" xfId="5989" xr:uid="{00000000-0005-0000-0000-0000A2080000}"/>
    <cellStyle name="_입찰표지 _부대입찰특별조건및내역송부(최저가)_부대결과_설계내역서" xfId="5990" xr:uid="{00000000-0005-0000-0000-0000A3080000}"/>
    <cellStyle name="_입찰표지 _부대입찰특별조건및내역송부(최저가)_부대결과_설계내역서(2차)" xfId="5991" xr:uid="{00000000-0005-0000-0000-0000A4080000}"/>
    <cellStyle name="_입찰표지 _부대입찰특별조건및내역송부(최저가)_부대결과_현리-신팔도로설계" xfId="5992" xr:uid="{00000000-0005-0000-0000-0000A5080000}"/>
    <cellStyle name="_입찰표지 _부대입찰특별조건및내역송부(최저가)_부대결과_현리-신팔도로설계_내역서(최초)" xfId="5993" xr:uid="{00000000-0005-0000-0000-0000A6080000}"/>
    <cellStyle name="_입찰표지 _부대입찰특별조건및내역송부(최저가)_부대결과_현리-신팔도로설계_설계내역서" xfId="5994" xr:uid="{00000000-0005-0000-0000-0000A7080000}"/>
    <cellStyle name="_입찰표지 _부대입찰특별조건및내역송부(최저가)_부대결과_현리-신팔도로설계_설계내역서(2차)" xfId="5995" xr:uid="{00000000-0005-0000-0000-0000A8080000}"/>
    <cellStyle name="_입찰표지 _부대입찰특별조건및내역송부(최저가)_설계내역서" xfId="5996" xr:uid="{00000000-0005-0000-0000-0000A9080000}"/>
    <cellStyle name="_입찰표지 _부대입찰특별조건및내역송부(최저가)_설계내역서(2차)" xfId="5997" xr:uid="{00000000-0005-0000-0000-0000AA080000}"/>
    <cellStyle name="_입찰표지 _부대입찰특별조건및내역송부(최저가)_현리-신팔도로설계" xfId="5998" xr:uid="{00000000-0005-0000-0000-0000AB080000}"/>
    <cellStyle name="_입찰표지 _부대입찰특별조건및내역송부(최저가)_현리-신팔도로설계_내역서(최초)" xfId="5999" xr:uid="{00000000-0005-0000-0000-0000AC080000}"/>
    <cellStyle name="_입찰표지 _부대입찰특별조건및내역송부(최저가)_현리-신팔도로설계_설계내역서" xfId="6000" xr:uid="{00000000-0005-0000-0000-0000AD080000}"/>
    <cellStyle name="_입찰표지 _부대입찰특별조건및내역송부(최저가)_현리-신팔도로설계_설계내역서(2차)" xfId="6001" xr:uid="{00000000-0005-0000-0000-0000AE080000}"/>
    <cellStyle name="_입찰표지 _설계내역서" xfId="6002" xr:uid="{00000000-0005-0000-0000-0000AF080000}"/>
    <cellStyle name="_입찰표지 _설계내역서(2차)" xfId="6003" xr:uid="{00000000-0005-0000-0000-0000B0080000}"/>
    <cellStyle name="_입찰표지 _이행각서" xfId="6004" xr:uid="{00000000-0005-0000-0000-0000B1080000}"/>
    <cellStyle name="_입찰표지 _투찰" xfId="6005" xr:uid="{00000000-0005-0000-0000-0000B2080000}"/>
    <cellStyle name="_입찰표지 _투찰_Book1" xfId="6006" xr:uid="{00000000-0005-0000-0000-0000B3080000}"/>
    <cellStyle name="_입찰표지 _투찰_Book1_내역서(최초)" xfId="6007" xr:uid="{00000000-0005-0000-0000-0000B4080000}"/>
    <cellStyle name="_입찰표지 _투찰_Book1_설계내역서" xfId="6008" xr:uid="{00000000-0005-0000-0000-0000B5080000}"/>
    <cellStyle name="_입찰표지 _투찰_Book1_설계내역서(2차)" xfId="6009" xr:uid="{00000000-0005-0000-0000-0000B6080000}"/>
    <cellStyle name="_입찰표지 _투찰_P-(현리-신팔)" xfId="6010" xr:uid="{00000000-0005-0000-0000-0000B7080000}"/>
    <cellStyle name="_입찰표지 _투찰_P-(현리-신팔)_내역서(최초)" xfId="6011" xr:uid="{00000000-0005-0000-0000-0000B8080000}"/>
    <cellStyle name="_입찰표지 _투찰_P-(현리-신팔)_설계내역서" xfId="6012" xr:uid="{00000000-0005-0000-0000-0000B9080000}"/>
    <cellStyle name="_입찰표지 _투찰_P-(현리-신팔)_설계내역서(2차)" xfId="6013" xr:uid="{00000000-0005-0000-0000-0000BA080000}"/>
    <cellStyle name="_입찰표지 _투찰_내역서(최초)" xfId="6014" xr:uid="{00000000-0005-0000-0000-0000BB080000}"/>
    <cellStyle name="_입찰표지 _투찰_부대결과" xfId="6015" xr:uid="{00000000-0005-0000-0000-0000BC080000}"/>
    <cellStyle name="_입찰표지 _투찰_부대결과_Book1" xfId="6016" xr:uid="{00000000-0005-0000-0000-0000BD080000}"/>
    <cellStyle name="_입찰표지 _투찰_부대결과_Book1_내역서(최초)" xfId="6017" xr:uid="{00000000-0005-0000-0000-0000BE080000}"/>
    <cellStyle name="_입찰표지 _투찰_부대결과_Book1_설계내역서" xfId="6018" xr:uid="{00000000-0005-0000-0000-0000BF080000}"/>
    <cellStyle name="_입찰표지 _투찰_부대결과_Book1_설계내역서(2차)" xfId="6019" xr:uid="{00000000-0005-0000-0000-0000C0080000}"/>
    <cellStyle name="_입찰표지 _투찰_부대결과_P-(현리-신팔)" xfId="6020" xr:uid="{00000000-0005-0000-0000-0000C1080000}"/>
    <cellStyle name="_입찰표지 _투찰_부대결과_P-(현리-신팔)_내역서(최초)" xfId="6021" xr:uid="{00000000-0005-0000-0000-0000C2080000}"/>
    <cellStyle name="_입찰표지 _투찰_부대결과_P-(현리-신팔)_설계내역서" xfId="6022" xr:uid="{00000000-0005-0000-0000-0000C3080000}"/>
    <cellStyle name="_입찰표지 _투찰_부대결과_P-(현리-신팔)_설계내역서(2차)" xfId="6023" xr:uid="{00000000-0005-0000-0000-0000C4080000}"/>
    <cellStyle name="_입찰표지 _투찰_부대결과_내역서(최초)" xfId="6024" xr:uid="{00000000-0005-0000-0000-0000C5080000}"/>
    <cellStyle name="_입찰표지 _투찰_부대결과_설계내역서" xfId="6025" xr:uid="{00000000-0005-0000-0000-0000C6080000}"/>
    <cellStyle name="_입찰표지 _투찰_부대결과_설계내역서(2차)" xfId="6026" xr:uid="{00000000-0005-0000-0000-0000C7080000}"/>
    <cellStyle name="_입찰표지 _투찰_부대결과_현리-신팔도로설계" xfId="6027" xr:uid="{00000000-0005-0000-0000-0000C8080000}"/>
    <cellStyle name="_입찰표지 _투찰_부대결과_현리-신팔도로설계_내역서(최초)" xfId="6028" xr:uid="{00000000-0005-0000-0000-0000C9080000}"/>
    <cellStyle name="_입찰표지 _투찰_부대결과_현리-신팔도로설계_설계내역서" xfId="6029" xr:uid="{00000000-0005-0000-0000-0000CA080000}"/>
    <cellStyle name="_입찰표지 _투찰_부대결과_현리-신팔도로설계_설계내역서(2차)" xfId="6030" xr:uid="{00000000-0005-0000-0000-0000CB080000}"/>
    <cellStyle name="_입찰표지 _투찰_설계내역서" xfId="6031" xr:uid="{00000000-0005-0000-0000-0000CC080000}"/>
    <cellStyle name="_입찰표지 _투찰_설계내역서(2차)" xfId="6032" xr:uid="{00000000-0005-0000-0000-0000CD080000}"/>
    <cellStyle name="_입찰표지 _투찰_현리-신팔도로설계" xfId="6033" xr:uid="{00000000-0005-0000-0000-0000CE080000}"/>
    <cellStyle name="_입찰표지 _투찰_현리-신팔도로설계_내역서(최초)" xfId="6034" xr:uid="{00000000-0005-0000-0000-0000CF080000}"/>
    <cellStyle name="_입찰표지 _투찰_현리-신팔도로설계_설계내역서" xfId="6035" xr:uid="{00000000-0005-0000-0000-0000D0080000}"/>
    <cellStyle name="_입찰표지 _투찰_현리-신팔도로설계_설계내역서(2차)" xfId="6036" xr:uid="{00000000-0005-0000-0000-0000D1080000}"/>
    <cellStyle name="_입찰표지 _포기각서" xfId="6037" xr:uid="{00000000-0005-0000-0000-0000D2080000}"/>
    <cellStyle name="_입찰표지 _현리-신팔도로설계" xfId="6038" xr:uid="{00000000-0005-0000-0000-0000D3080000}"/>
    <cellStyle name="_입찰표지 _현리-신팔도로설계_내역서(최초)" xfId="6039" xr:uid="{00000000-0005-0000-0000-0000D4080000}"/>
    <cellStyle name="_입찰표지 _현리-신팔도로설계_설계내역서" xfId="6040" xr:uid="{00000000-0005-0000-0000-0000D5080000}"/>
    <cellStyle name="_입찰표지 _현리-신팔도로설계_설계내역서(2차)" xfId="6041" xr:uid="{00000000-0005-0000-0000-0000D6080000}"/>
    <cellStyle name="_입찰표지 _현설양식" xfId="6042" xr:uid="{00000000-0005-0000-0000-0000D7080000}"/>
    <cellStyle name="_입찰표지 _현장설명" xfId="6043" xr:uid="{00000000-0005-0000-0000-0000D8080000}"/>
    <cellStyle name="_적격 " xfId="795" xr:uid="{00000000-0005-0000-0000-0000D9080000}"/>
    <cellStyle name="_적격 _Book1" xfId="6044" xr:uid="{00000000-0005-0000-0000-0000DA080000}"/>
    <cellStyle name="_적격 _Book1_내역서(최초)" xfId="6045" xr:uid="{00000000-0005-0000-0000-0000DB080000}"/>
    <cellStyle name="_적격 _Book1_설계내역서" xfId="6046" xr:uid="{00000000-0005-0000-0000-0000DC080000}"/>
    <cellStyle name="_적격 _Book1_설계내역서(2차)" xfId="6047" xr:uid="{00000000-0005-0000-0000-0000DD080000}"/>
    <cellStyle name="_적격 _P-(현리-신팔)" xfId="6048" xr:uid="{00000000-0005-0000-0000-0000DE080000}"/>
    <cellStyle name="_적격 _P-(현리-신팔)_내역서(최초)" xfId="6049" xr:uid="{00000000-0005-0000-0000-0000DF080000}"/>
    <cellStyle name="_적격 _P-(현리-신팔)_설계내역서" xfId="6050" xr:uid="{00000000-0005-0000-0000-0000E0080000}"/>
    <cellStyle name="_적격 _P-(현리-신팔)_설계내역서(2차)" xfId="6051" xr:uid="{00000000-0005-0000-0000-0000E1080000}"/>
    <cellStyle name="_적격 _p-하남강일1" xfId="6052" xr:uid="{00000000-0005-0000-0000-0000E2080000}"/>
    <cellStyle name="_적격 _p-하남강일1_내역서(최초)" xfId="6053" xr:uid="{00000000-0005-0000-0000-0000E3080000}"/>
    <cellStyle name="_적격 _p-하남강일1_설계내역서" xfId="6054" xr:uid="{00000000-0005-0000-0000-0000E4080000}"/>
    <cellStyle name="_적격 _p-하남강일1_설계내역서(2차)" xfId="6055" xr:uid="{00000000-0005-0000-0000-0000E5080000}"/>
    <cellStyle name="_적격 _내역서(최초)" xfId="6056" xr:uid="{00000000-0005-0000-0000-0000E6080000}"/>
    <cellStyle name="_적격 _부대결과" xfId="6057" xr:uid="{00000000-0005-0000-0000-0000E7080000}"/>
    <cellStyle name="_적격 _부대결과_Book1" xfId="6058" xr:uid="{00000000-0005-0000-0000-0000E8080000}"/>
    <cellStyle name="_적격 _부대결과_Book1_내역서(최초)" xfId="6059" xr:uid="{00000000-0005-0000-0000-0000E9080000}"/>
    <cellStyle name="_적격 _부대결과_Book1_설계내역서" xfId="6060" xr:uid="{00000000-0005-0000-0000-0000EA080000}"/>
    <cellStyle name="_적격 _부대결과_Book1_설계내역서(2차)" xfId="6061" xr:uid="{00000000-0005-0000-0000-0000EB080000}"/>
    <cellStyle name="_적격 _부대결과_P-(현리-신팔)" xfId="6062" xr:uid="{00000000-0005-0000-0000-0000EC080000}"/>
    <cellStyle name="_적격 _부대결과_P-(현리-신팔)_내역서(최초)" xfId="6063" xr:uid="{00000000-0005-0000-0000-0000ED080000}"/>
    <cellStyle name="_적격 _부대결과_P-(현리-신팔)_설계내역서" xfId="6064" xr:uid="{00000000-0005-0000-0000-0000EE080000}"/>
    <cellStyle name="_적격 _부대결과_P-(현리-신팔)_설계내역서(2차)" xfId="6065" xr:uid="{00000000-0005-0000-0000-0000EF080000}"/>
    <cellStyle name="_적격 _부대결과_내역서(최초)" xfId="6066" xr:uid="{00000000-0005-0000-0000-0000F0080000}"/>
    <cellStyle name="_적격 _부대결과_설계내역서" xfId="6067" xr:uid="{00000000-0005-0000-0000-0000F1080000}"/>
    <cellStyle name="_적격 _부대결과_설계내역서(2차)" xfId="6068" xr:uid="{00000000-0005-0000-0000-0000F2080000}"/>
    <cellStyle name="_적격 _부대결과_현리-신팔도로설계" xfId="6069" xr:uid="{00000000-0005-0000-0000-0000F3080000}"/>
    <cellStyle name="_적격 _부대결과_현리-신팔도로설계_내역서(최초)" xfId="6070" xr:uid="{00000000-0005-0000-0000-0000F4080000}"/>
    <cellStyle name="_적격 _부대결과_현리-신팔도로설계_설계내역서" xfId="6071" xr:uid="{00000000-0005-0000-0000-0000F5080000}"/>
    <cellStyle name="_적격 _부대결과_현리-신팔도로설계_설계내역서(2차)" xfId="6072" xr:uid="{00000000-0005-0000-0000-0000F6080000}"/>
    <cellStyle name="_적격 _부대입찰특별조건및내역송부(최저가)" xfId="6073" xr:uid="{00000000-0005-0000-0000-0000F7080000}"/>
    <cellStyle name="_적격 _부대입찰특별조건및내역송부(최저가)_Book1" xfId="6074" xr:uid="{00000000-0005-0000-0000-0000F8080000}"/>
    <cellStyle name="_적격 _부대입찰특별조건및내역송부(최저가)_Book1_내역서(최초)" xfId="6075" xr:uid="{00000000-0005-0000-0000-0000F9080000}"/>
    <cellStyle name="_적격 _부대입찰특별조건및내역송부(최저가)_Book1_설계내역서" xfId="6076" xr:uid="{00000000-0005-0000-0000-0000FA080000}"/>
    <cellStyle name="_적격 _부대입찰특별조건및내역송부(최저가)_Book1_설계내역서(2차)" xfId="6077" xr:uid="{00000000-0005-0000-0000-0000FB080000}"/>
    <cellStyle name="_적격 _부대입찰특별조건및내역송부(최저가)_P-(현리-신팔)" xfId="6078" xr:uid="{00000000-0005-0000-0000-0000FC080000}"/>
    <cellStyle name="_적격 _부대입찰특별조건및내역송부(최저가)_P-(현리-신팔)_내역서(최초)" xfId="6079" xr:uid="{00000000-0005-0000-0000-0000FD080000}"/>
    <cellStyle name="_적격 _부대입찰특별조건및내역송부(최저가)_P-(현리-신팔)_설계내역서" xfId="6080" xr:uid="{00000000-0005-0000-0000-0000FE080000}"/>
    <cellStyle name="_적격 _부대입찰특별조건및내역송부(최저가)_P-(현리-신팔)_설계내역서(2차)" xfId="6081" xr:uid="{00000000-0005-0000-0000-0000FF080000}"/>
    <cellStyle name="_적격 _부대입찰특별조건및내역송부(최저가)_내역서(최초)" xfId="6082" xr:uid="{00000000-0005-0000-0000-000000090000}"/>
    <cellStyle name="_적격 _부대입찰특별조건및내역송부(최저가)_부대결과" xfId="6083" xr:uid="{00000000-0005-0000-0000-000001090000}"/>
    <cellStyle name="_적격 _부대입찰특별조건및내역송부(최저가)_부대결과_Book1" xfId="6084" xr:uid="{00000000-0005-0000-0000-000002090000}"/>
    <cellStyle name="_적격 _부대입찰특별조건및내역송부(최저가)_부대결과_Book1_내역서(최초)" xfId="6085" xr:uid="{00000000-0005-0000-0000-000003090000}"/>
    <cellStyle name="_적격 _부대입찰특별조건및내역송부(최저가)_부대결과_Book1_설계내역서" xfId="6086" xr:uid="{00000000-0005-0000-0000-000004090000}"/>
    <cellStyle name="_적격 _부대입찰특별조건및내역송부(최저가)_부대결과_Book1_설계내역서(2차)" xfId="6087" xr:uid="{00000000-0005-0000-0000-000005090000}"/>
    <cellStyle name="_적격 _부대입찰특별조건및내역송부(최저가)_부대결과_P-(현리-신팔)" xfId="6088" xr:uid="{00000000-0005-0000-0000-000006090000}"/>
    <cellStyle name="_적격 _부대입찰특별조건및내역송부(최저가)_부대결과_P-(현리-신팔)_내역서(최초)" xfId="6089" xr:uid="{00000000-0005-0000-0000-000007090000}"/>
    <cellStyle name="_적격 _부대입찰특별조건및내역송부(최저가)_부대결과_P-(현리-신팔)_설계내역서" xfId="6090" xr:uid="{00000000-0005-0000-0000-000008090000}"/>
    <cellStyle name="_적격 _부대입찰특별조건및내역송부(최저가)_부대결과_P-(현리-신팔)_설계내역서(2차)" xfId="6091" xr:uid="{00000000-0005-0000-0000-000009090000}"/>
    <cellStyle name="_적격 _부대입찰특별조건및내역송부(최저가)_부대결과_내역서(최초)" xfId="6092" xr:uid="{00000000-0005-0000-0000-00000A090000}"/>
    <cellStyle name="_적격 _부대입찰특별조건및내역송부(최저가)_부대결과_설계내역서" xfId="6093" xr:uid="{00000000-0005-0000-0000-00000B090000}"/>
    <cellStyle name="_적격 _부대입찰특별조건및내역송부(최저가)_부대결과_설계내역서(2차)" xfId="6094" xr:uid="{00000000-0005-0000-0000-00000C090000}"/>
    <cellStyle name="_적격 _부대입찰특별조건및내역송부(최저가)_부대결과_현리-신팔도로설계" xfId="6095" xr:uid="{00000000-0005-0000-0000-00000D090000}"/>
    <cellStyle name="_적격 _부대입찰특별조건및내역송부(최저가)_부대결과_현리-신팔도로설계_내역서(최초)" xfId="6096" xr:uid="{00000000-0005-0000-0000-00000E090000}"/>
    <cellStyle name="_적격 _부대입찰특별조건및내역송부(최저가)_부대결과_현리-신팔도로설계_설계내역서" xfId="6097" xr:uid="{00000000-0005-0000-0000-00000F090000}"/>
    <cellStyle name="_적격 _부대입찰특별조건및내역송부(최저가)_부대결과_현리-신팔도로설계_설계내역서(2차)" xfId="6098" xr:uid="{00000000-0005-0000-0000-000010090000}"/>
    <cellStyle name="_적격 _부대입찰특별조건및내역송부(최저가)_설계내역서" xfId="6099" xr:uid="{00000000-0005-0000-0000-000011090000}"/>
    <cellStyle name="_적격 _부대입찰특별조건및내역송부(최저가)_설계내역서(2차)" xfId="6100" xr:uid="{00000000-0005-0000-0000-000012090000}"/>
    <cellStyle name="_적격 _부대입찰특별조건및내역송부(최저가)_현리-신팔도로설계" xfId="6101" xr:uid="{00000000-0005-0000-0000-000013090000}"/>
    <cellStyle name="_적격 _부대입찰특별조건및내역송부(최저가)_현리-신팔도로설계_내역서(최초)" xfId="6102" xr:uid="{00000000-0005-0000-0000-000014090000}"/>
    <cellStyle name="_적격 _부대입찰특별조건및내역송부(최저가)_현리-신팔도로설계_설계내역서" xfId="6103" xr:uid="{00000000-0005-0000-0000-000015090000}"/>
    <cellStyle name="_적격 _부대입찰특별조건및내역송부(최저가)_현리-신팔도로설계_설계내역서(2차)" xfId="6104" xr:uid="{00000000-0005-0000-0000-000016090000}"/>
    <cellStyle name="_적격 _설계내역서" xfId="6105" xr:uid="{00000000-0005-0000-0000-000017090000}"/>
    <cellStyle name="_적격 _설계내역서(2차)" xfId="6106" xr:uid="{00000000-0005-0000-0000-000018090000}"/>
    <cellStyle name="_적격 _집행갑지 " xfId="6107" xr:uid="{00000000-0005-0000-0000-000019090000}"/>
    <cellStyle name="_적격 _집행갑지 _Book1" xfId="6108" xr:uid="{00000000-0005-0000-0000-00001A090000}"/>
    <cellStyle name="_적격 _집행갑지 _Book1_내역서(최초)" xfId="6109" xr:uid="{00000000-0005-0000-0000-00001B090000}"/>
    <cellStyle name="_적격 _집행갑지 _Book1_설계내역서" xfId="6110" xr:uid="{00000000-0005-0000-0000-00001C090000}"/>
    <cellStyle name="_적격 _집행갑지 _Book1_설계내역서(2차)" xfId="6111" xr:uid="{00000000-0005-0000-0000-00001D090000}"/>
    <cellStyle name="_적격 _집행갑지 _P-(현리-신팔)" xfId="6112" xr:uid="{00000000-0005-0000-0000-00001E090000}"/>
    <cellStyle name="_적격 _집행갑지 _P-(현리-신팔)_내역서(최초)" xfId="6113" xr:uid="{00000000-0005-0000-0000-00001F090000}"/>
    <cellStyle name="_적격 _집행갑지 _P-(현리-신팔)_설계내역서" xfId="6114" xr:uid="{00000000-0005-0000-0000-000020090000}"/>
    <cellStyle name="_적격 _집행갑지 _P-(현리-신팔)_설계내역서(2차)" xfId="6115" xr:uid="{00000000-0005-0000-0000-000021090000}"/>
    <cellStyle name="_적격 _집행갑지 _p-하남강일1" xfId="6116" xr:uid="{00000000-0005-0000-0000-000022090000}"/>
    <cellStyle name="_적격 _집행갑지 _p-하남강일1_내역서(최초)" xfId="6117" xr:uid="{00000000-0005-0000-0000-000023090000}"/>
    <cellStyle name="_적격 _집행갑지 _p-하남강일1_설계내역서" xfId="6118" xr:uid="{00000000-0005-0000-0000-000024090000}"/>
    <cellStyle name="_적격 _집행갑지 _p-하남강일1_설계내역서(2차)" xfId="6119" xr:uid="{00000000-0005-0000-0000-000025090000}"/>
    <cellStyle name="_적격 _집행갑지 _내역서(최초)" xfId="6120" xr:uid="{00000000-0005-0000-0000-000026090000}"/>
    <cellStyle name="_적격 _집행갑지 _부대결과" xfId="6121" xr:uid="{00000000-0005-0000-0000-000027090000}"/>
    <cellStyle name="_적격 _집행갑지 _부대결과_Book1" xfId="6122" xr:uid="{00000000-0005-0000-0000-000028090000}"/>
    <cellStyle name="_적격 _집행갑지 _부대결과_Book1_내역서(최초)" xfId="6123" xr:uid="{00000000-0005-0000-0000-000029090000}"/>
    <cellStyle name="_적격 _집행갑지 _부대결과_Book1_설계내역서" xfId="6124" xr:uid="{00000000-0005-0000-0000-00002A090000}"/>
    <cellStyle name="_적격 _집행갑지 _부대결과_Book1_설계내역서(2차)" xfId="6125" xr:uid="{00000000-0005-0000-0000-00002B090000}"/>
    <cellStyle name="_적격 _집행갑지 _부대결과_P-(현리-신팔)" xfId="6126" xr:uid="{00000000-0005-0000-0000-00002C090000}"/>
    <cellStyle name="_적격 _집행갑지 _부대결과_P-(현리-신팔)_내역서(최초)" xfId="6127" xr:uid="{00000000-0005-0000-0000-00002D090000}"/>
    <cellStyle name="_적격 _집행갑지 _부대결과_P-(현리-신팔)_설계내역서" xfId="6128" xr:uid="{00000000-0005-0000-0000-00002E090000}"/>
    <cellStyle name="_적격 _집행갑지 _부대결과_P-(현리-신팔)_설계내역서(2차)" xfId="6129" xr:uid="{00000000-0005-0000-0000-00002F090000}"/>
    <cellStyle name="_적격 _집행갑지 _부대결과_내역서(최초)" xfId="6130" xr:uid="{00000000-0005-0000-0000-000030090000}"/>
    <cellStyle name="_적격 _집행갑지 _부대결과_설계내역서" xfId="6131" xr:uid="{00000000-0005-0000-0000-000031090000}"/>
    <cellStyle name="_적격 _집행갑지 _부대결과_설계내역서(2차)" xfId="6132" xr:uid="{00000000-0005-0000-0000-000032090000}"/>
    <cellStyle name="_적격 _집행갑지 _부대결과_현리-신팔도로설계" xfId="6133" xr:uid="{00000000-0005-0000-0000-000033090000}"/>
    <cellStyle name="_적격 _집행갑지 _부대결과_현리-신팔도로설계_내역서(최초)" xfId="6134" xr:uid="{00000000-0005-0000-0000-000034090000}"/>
    <cellStyle name="_적격 _집행갑지 _부대결과_현리-신팔도로설계_설계내역서" xfId="6135" xr:uid="{00000000-0005-0000-0000-000035090000}"/>
    <cellStyle name="_적격 _집행갑지 _부대결과_현리-신팔도로설계_설계내역서(2차)" xfId="6136" xr:uid="{00000000-0005-0000-0000-000036090000}"/>
    <cellStyle name="_적격 _집행갑지 _부대입찰특별조건및내역송부(최저가)" xfId="6137" xr:uid="{00000000-0005-0000-0000-000037090000}"/>
    <cellStyle name="_적격 _집행갑지 _부대입찰특별조건및내역송부(최저가)_Book1" xfId="6138" xr:uid="{00000000-0005-0000-0000-000038090000}"/>
    <cellStyle name="_적격 _집행갑지 _부대입찰특별조건및내역송부(최저가)_Book1_내역서(최초)" xfId="6139" xr:uid="{00000000-0005-0000-0000-000039090000}"/>
    <cellStyle name="_적격 _집행갑지 _부대입찰특별조건및내역송부(최저가)_Book1_설계내역서" xfId="6140" xr:uid="{00000000-0005-0000-0000-00003A090000}"/>
    <cellStyle name="_적격 _집행갑지 _부대입찰특별조건및내역송부(최저가)_Book1_설계내역서(2차)" xfId="6141" xr:uid="{00000000-0005-0000-0000-00003B090000}"/>
    <cellStyle name="_적격 _집행갑지 _부대입찰특별조건및내역송부(최저가)_P-(현리-신팔)" xfId="6142" xr:uid="{00000000-0005-0000-0000-00003C090000}"/>
    <cellStyle name="_적격 _집행갑지 _부대입찰특별조건및내역송부(최저가)_P-(현리-신팔)_내역서(최초)" xfId="6143" xr:uid="{00000000-0005-0000-0000-00003D090000}"/>
    <cellStyle name="_적격 _집행갑지 _부대입찰특별조건및내역송부(최저가)_P-(현리-신팔)_설계내역서" xfId="6144" xr:uid="{00000000-0005-0000-0000-00003E090000}"/>
    <cellStyle name="_적격 _집행갑지 _부대입찰특별조건및내역송부(최저가)_P-(현리-신팔)_설계내역서(2차)" xfId="6145" xr:uid="{00000000-0005-0000-0000-00003F090000}"/>
    <cellStyle name="_적격 _집행갑지 _부대입찰특별조건및내역송부(최저가)_내역서(최초)" xfId="6146" xr:uid="{00000000-0005-0000-0000-000040090000}"/>
    <cellStyle name="_적격 _집행갑지 _부대입찰특별조건및내역송부(최저가)_부대결과" xfId="6147" xr:uid="{00000000-0005-0000-0000-000041090000}"/>
    <cellStyle name="_적격 _집행갑지 _부대입찰특별조건및내역송부(최저가)_부대결과_Book1" xfId="6148" xr:uid="{00000000-0005-0000-0000-000042090000}"/>
    <cellStyle name="_적격 _집행갑지 _부대입찰특별조건및내역송부(최저가)_부대결과_Book1_내역서(최초)" xfId="6149" xr:uid="{00000000-0005-0000-0000-000043090000}"/>
    <cellStyle name="_적격 _집행갑지 _부대입찰특별조건및내역송부(최저가)_부대결과_Book1_설계내역서" xfId="6150" xr:uid="{00000000-0005-0000-0000-000044090000}"/>
    <cellStyle name="_적격 _집행갑지 _부대입찰특별조건및내역송부(최저가)_부대결과_Book1_설계내역서(2차)" xfId="6151" xr:uid="{00000000-0005-0000-0000-000045090000}"/>
    <cellStyle name="_적격 _집행갑지 _부대입찰특별조건및내역송부(최저가)_부대결과_P-(현리-신팔)" xfId="6152" xr:uid="{00000000-0005-0000-0000-000046090000}"/>
    <cellStyle name="_적격 _집행갑지 _부대입찰특별조건및내역송부(최저가)_부대결과_P-(현리-신팔)_내역서(최초)" xfId="6153" xr:uid="{00000000-0005-0000-0000-000047090000}"/>
    <cellStyle name="_적격 _집행갑지 _부대입찰특별조건및내역송부(최저가)_부대결과_P-(현리-신팔)_설계내역서" xfId="6154" xr:uid="{00000000-0005-0000-0000-000048090000}"/>
    <cellStyle name="_적격 _집행갑지 _부대입찰특별조건및내역송부(최저가)_부대결과_P-(현리-신팔)_설계내역서(2차)" xfId="6155" xr:uid="{00000000-0005-0000-0000-000049090000}"/>
    <cellStyle name="_적격 _집행갑지 _부대입찰특별조건및내역송부(최저가)_부대결과_내역서(최초)" xfId="6156" xr:uid="{00000000-0005-0000-0000-00004A090000}"/>
    <cellStyle name="_적격 _집행갑지 _부대입찰특별조건및내역송부(최저가)_부대결과_설계내역서" xfId="6157" xr:uid="{00000000-0005-0000-0000-00004B090000}"/>
    <cellStyle name="_적격 _집행갑지 _부대입찰특별조건및내역송부(최저가)_부대결과_설계내역서(2차)" xfId="6158" xr:uid="{00000000-0005-0000-0000-00004C090000}"/>
    <cellStyle name="_적격 _집행갑지 _부대입찰특별조건및내역송부(최저가)_부대결과_현리-신팔도로설계" xfId="6159" xr:uid="{00000000-0005-0000-0000-00004D090000}"/>
    <cellStyle name="_적격 _집행갑지 _부대입찰특별조건및내역송부(최저가)_부대결과_현리-신팔도로설계_내역서(최초)" xfId="6160" xr:uid="{00000000-0005-0000-0000-00004E090000}"/>
    <cellStyle name="_적격 _집행갑지 _부대입찰특별조건및내역송부(최저가)_부대결과_현리-신팔도로설계_설계내역서" xfId="6161" xr:uid="{00000000-0005-0000-0000-00004F090000}"/>
    <cellStyle name="_적격 _집행갑지 _부대입찰특별조건및내역송부(최저가)_부대결과_현리-신팔도로설계_설계내역서(2차)" xfId="6162" xr:uid="{00000000-0005-0000-0000-000050090000}"/>
    <cellStyle name="_적격 _집행갑지 _부대입찰특별조건및내역송부(최저가)_설계내역서" xfId="6163" xr:uid="{00000000-0005-0000-0000-000051090000}"/>
    <cellStyle name="_적격 _집행갑지 _부대입찰특별조건및내역송부(최저가)_설계내역서(2차)" xfId="6164" xr:uid="{00000000-0005-0000-0000-000052090000}"/>
    <cellStyle name="_적격 _집행갑지 _부대입찰특별조건및내역송부(최저가)_현리-신팔도로설계" xfId="6165" xr:uid="{00000000-0005-0000-0000-000053090000}"/>
    <cellStyle name="_적격 _집행갑지 _부대입찰특별조건및내역송부(최저가)_현리-신팔도로설계_내역서(최초)" xfId="6166" xr:uid="{00000000-0005-0000-0000-000054090000}"/>
    <cellStyle name="_적격 _집행갑지 _부대입찰특별조건및내역송부(최저가)_현리-신팔도로설계_설계내역서" xfId="6167" xr:uid="{00000000-0005-0000-0000-000055090000}"/>
    <cellStyle name="_적격 _집행갑지 _부대입찰특별조건및내역송부(최저가)_현리-신팔도로설계_설계내역서(2차)" xfId="6168" xr:uid="{00000000-0005-0000-0000-000056090000}"/>
    <cellStyle name="_적격 _집행갑지 _설계내역서" xfId="6169" xr:uid="{00000000-0005-0000-0000-000057090000}"/>
    <cellStyle name="_적격 _집행갑지 _설계내역서(2차)" xfId="6170" xr:uid="{00000000-0005-0000-0000-000058090000}"/>
    <cellStyle name="_적격 _집행갑지 _투찰" xfId="6171" xr:uid="{00000000-0005-0000-0000-000059090000}"/>
    <cellStyle name="_적격 _집행갑지 _투찰_Book1" xfId="6172" xr:uid="{00000000-0005-0000-0000-00005A090000}"/>
    <cellStyle name="_적격 _집행갑지 _투찰_Book1_내역서(최초)" xfId="6173" xr:uid="{00000000-0005-0000-0000-00005B090000}"/>
    <cellStyle name="_적격 _집행갑지 _투찰_Book1_설계내역서" xfId="6174" xr:uid="{00000000-0005-0000-0000-00005C090000}"/>
    <cellStyle name="_적격 _집행갑지 _투찰_Book1_설계내역서(2차)" xfId="6175" xr:uid="{00000000-0005-0000-0000-00005D090000}"/>
    <cellStyle name="_적격 _집행갑지 _투찰_P-(현리-신팔)" xfId="6176" xr:uid="{00000000-0005-0000-0000-00005E090000}"/>
    <cellStyle name="_적격 _집행갑지 _투찰_P-(현리-신팔)_내역서(최초)" xfId="6177" xr:uid="{00000000-0005-0000-0000-00005F090000}"/>
    <cellStyle name="_적격 _집행갑지 _투찰_P-(현리-신팔)_설계내역서" xfId="6178" xr:uid="{00000000-0005-0000-0000-000060090000}"/>
    <cellStyle name="_적격 _집행갑지 _투찰_P-(현리-신팔)_설계내역서(2차)" xfId="6179" xr:uid="{00000000-0005-0000-0000-000061090000}"/>
    <cellStyle name="_적격 _집행갑지 _투찰_내역서(최초)" xfId="6180" xr:uid="{00000000-0005-0000-0000-000062090000}"/>
    <cellStyle name="_적격 _집행갑지 _투찰_부대결과" xfId="6181" xr:uid="{00000000-0005-0000-0000-000063090000}"/>
    <cellStyle name="_적격 _집행갑지 _투찰_부대결과_Book1" xfId="6182" xr:uid="{00000000-0005-0000-0000-000064090000}"/>
    <cellStyle name="_적격 _집행갑지 _투찰_부대결과_Book1_내역서(최초)" xfId="6183" xr:uid="{00000000-0005-0000-0000-000065090000}"/>
    <cellStyle name="_적격 _집행갑지 _투찰_부대결과_Book1_설계내역서" xfId="6184" xr:uid="{00000000-0005-0000-0000-000066090000}"/>
    <cellStyle name="_적격 _집행갑지 _투찰_부대결과_Book1_설계내역서(2차)" xfId="6185" xr:uid="{00000000-0005-0000-0000-000067090000}"/>
    <cellStyle name="_적격 _집행갑지 _투찰_부대결과_P-(현리-신팔)" xfId="6186" xr:uid="{00000000-0005-0000-0000-000068090000}"/>
    <cellStyle name="_적격 _집행갑지 _투찰_부대결과_P-(현리-신팔)_내역서(최초)" xfId="6187" xr:uid="{00000000-0005-0000-0000-000069090000}"/>
    <cellStyle name="_적격 _집행갑지 _투찰_부대결과_P-(현리-신팔)_설계내역서" xfId="6188" xr:uid="{00000000-0005-0000-0000-00006A090000}"/>
    <cellStyle name="_적격 _집행갑지 _투찰_부대결과_P-(현리-신팔)_설계내역서(2차)" xfId="6189" xr:uid="{00000000-0005-0000-0000-00006B090000}"/>
    <cellStyle name="_적격 _집행갑지 _투찰_부대결과_내역서(최초)" xfId="6190" xr:uid="{00000000-0005-0000-0000-00006C090000}"/>
    <cellStyle name="_적격 _집행갑지 _투찰_부대결과_설계내역서" xfId="6191" xr:uid="{00000000-0005-0000-0000-00006D090000}"/>
    <cellStyle name="_적격 _집행갑지 _투찰_부대결과_설계내역서(2차)" xfId="6192" xr:uid="{00000000-0005-0000-0000-00006E090000}"/>
    <cellStyle name="_적격 _집행갑지 _투찰_부대결과_현리-신팔도로설계" xfId="6193" xr:uid="{00000000-0005-0000-0000-00006F090000}"/>
    <cellStyle name="_적격 _집행갑지 _투찰_부대결과_현리-신팔도로설계_내역서(최초)" xfId="6194" xr:uid="{00000000-0005-0000-0000-000070090000}"/>
    <cellStyle name="_적격 _집행갑지 _투찰_부대결과_현리-신팔도로설계_설계내역서" xfId="6195" xr:uid="{00000000-0005-0000-0000-000071090000}"/>
    <cellStyle name="_적격 _집행갑지 _투찰_부대결과_현리-신팔도로설계_설계내역서(2차)" xfId="6196" xr:uid="{00000000-0005-0000-0000-000072090000}"/>
    <cellStyle name="_적격 _집행갑지 _투찰_설계내역서" xfId="6197" xr:uid="{00000000-0005-0000-0000-000073090000}"/>
    <cellStyle name="_적격 _집행갑지 _투찰_설계내역서(2차)" xfId="6198" xr:uid="{00000000-0005-0000-0000-000074090000}"/>
    <cellStyle name="_적격 _집행갑지 _투찰_현리-신팔도로설계" xfId="6199" xr:uid="{00000000-0005-0000-0000-000075090000}"/>
    <cellStyle name="_적격 _집행갑지 _투찰_현리-신팔도로설계_내역서(최초)" xfId="6200" xr:uid="{00000000-0005-0000-0000-000076090000}"/>
    <cellStyle name="_적격 _집행갑지 _투찰_현리-신팔도로설계_설계내역서" xfId="6201" xr:uid="{00000000-0005-0000-0000-000077090000}"/>
    <cellStyle name="_적격 _집행갑지 _투찰_현리-신팔도로설계_설계내역서(2차)" xfId="6202" xr:uid="{00000000-0005-0000-0000-000078090000}"/>
    <cellStyle name="_적격 _집행갑지 _현리-신팔도로설계" xfId="6203" xr:uid="{00000000-0005-0000-0000-000079090000}"/>
    <cellStyle name="_적격 _집행갑지 _현리-신팔도로설계_내역서(최초)" xfId="6204" xr:uid="{00000000-0005-0000-0000-00007A090000}"/>
    <cellStyle name="_적격 _집행갑지 _현리-신팔도로설계_설계내역서" xfId="6205" xr:uid="{00000000-0005-0000-0000-00007B090000}"/>
    <cellStyle name="_적격 _집행갑지 _현리-신팔도로설계_설계내역서(2차)" xfId="6206" xr:uid="{00000000-0005-0000-0000-00007C090000}"/>
    <cellStyle name="_적격 _투찰" xfId="6207" xr:uid="{00000000-0005-0000-0000-00007D090000}"/>
    <cellStyle name="_적격 _투찰_Book1" xfId="6208" xr:uid="{00000000-0005-0000-0000-00007E090000}"/>
    <cellStyle name="_적격 _투찰_Book1_내역서(최초)" xfId="6209" xr:uid="{00000000-0005-0000-0000-00007F090000}"/>
    <cellStyle name="_적격 _투찰_Book1_설계내역서" xfId="6210" xr:uid="{00000000-0005-0000-0000-000080090000}"/>
    <cellStyle name="_적격 _투찰_Book1_설계내역서(2차)" xfId="6211" xr:uid="{00000000-0005-0000-0000-000081090000}"/>
    <cellStyle name="_적격 _투찰_P-(현리-신팔)" xfId="6212" xr:uid="{00000000-0005-0000-0000-000082090000}"/>
    <cellStyle name="_적격 _투찰_P-(현리-신팔)_내역서(최초)" xfId="6213" xr:uid="{00000000-0005-0000-0000-000083090000}"/>
    <cellStyle name="_적격 _투찰_P-(현리-신팔)_설계내역서" xfId="6214" xr:uid="{00000000-0005-0000-0000-000084090000}"/>
    <cellStyle name="_적격 _투찰_P-(현리-신팔)_설계내역서(2차)" xfId="6215" xr:uid="{00000000-0005-0000-0000-000085090000}"/>
    <cellStyle name="_적격 _투찰_내역서(최초)" xfId="6216" xr:uid="{00000000-0005-0000-0000-000086090000}"/>
    <cellStyle name="_적격 _투찰_부대결과" xfId="6217" xr:uid="{00000000-0005-0000-0000-000087090000}"/>
    <cellStyle name="_적격 _투찰_부대결과_Book1" xfId="6218" xr:uid="{00000000-0005-0000-0000-000088090000}"/>
    <cellStyle name="_적격 _투찰_부대결과_Book1_내역서(최초)" xfId="6219" xr:uid="{00000000-0005-0000-0000-000089090000}"/>
    <cellStyle name="_적격 _투찰_부대결과_Book1_설계내역서" xfId="6220" xr:uid="{00000000-0005-0000-0000-00008A090000}"/>
    <cellStyle name="_적격 _투찰_부대결과_Book1_설계내역서(2차)" xfId="6221" xr:uid="{00000000-0005-0000-0000-00008B090000}"/>
    <cellStyle name="_적격 _투찰_부대결과_P-(현리-신팔)" xfId="6222" xr:uid="{00000000-0005-0000-0000-00008C090000}"/>
    <cellStyle name="_적격 _투찰_부대결과_P-(현리-신팔)_내역서(최초)" xfId="6223" xr:uid="{00000000-0005-0000-0000-00008D090000}"/>
    <cellStyle name="_적격 _투찰_부대결과_P-(현리-신팔)_설계내역서" xfId="6224" xr:uid="{00000000-0005-0000-0000-00008E090000}"/>
    <cellStyle name="_적격 _투찰_부대결과_P-(현리-신팔)_설계내역서(2차)" xfId="6225" xr:uid="{00000000-0005-0000-0000-00008F090000}"/>
    <cellStyle name="_적격 _투찰_부대결과_내역서(최초)" xfId="6226" xr:uid="{00000000-0005-0000-0000-000090090000}"/>
    <cellStyle name="_적격 _투찰_부대결과_설계내역서" xfId="6227" xr:uid="{00000000-0005-0000-0000-000091090000}"/>
    <cellStyle name="_적격 _투찰_부대결과_설계내역서(2차)" xfId="6228" xr:uid="{00000000-0005-0000-0000-000092090000}"/>
    <cellStyle name="_적격 _투찰_부대결과_현리-신팔도로설계" xfId="6229" xr:uid="{00000000-0005-0000-0000-000093090000}"/>
    <cellStyle name="_적격 _투찰_부대결과_현리-신팔도로설계_내역서(최초)" xfId="6230" xr:uid="{00000000-0005-0000-0000-000094090000}"/>
    <cellStyle name="_적격 _투찰_부대결과_현리-신팔도로설계_설계내역서" xfId="6231" xr:uid="{00000000-0005-0000-0000-000095090000}"/>
    <cellStyle name="_적격 _투찰_부대결과_현리-신팔도로설계_설계내역서(2차)" xfId="6232" xr:uid="{00000000-0005-0000-0000-000096090000}"/>
    <cellStyle name="_적격 _투찰_설계내역서" xfId="6233" xr:uid="{00000000-0005-0000-0000-000097090000}"/>
    <cellStyle name="_적격 _투찰_설계내역서(2차)" xfId="6234" xr:uid="{00000000-0005-0000-0000-000098090000}"/>
    <cellStyle name="_적격 _투찰_현리-신팔도로설계" xfId="6235" xr:uid="{00000000-0005-0000-0000-000099090000}"/>
    <cellStyle name="_적격 _투찰_현리-신팔도로설계_내역서(최초)" xfId="6236" xr:uid="{00000000-0005-0000-0000-00009A090000}"/>
    <cellStyle name="_적격 _투찰_현리-신팔도로설계_설계내역서" xfId="6237" xr:uid="{00000000-0005-0000-0000-00009B090000}"/>
    <cellStyle name="_적격 _투찰_현리-신팔도로설계_설계내역서(2차)" xfId="6238" xr:uid="{00000000-0005-0000-0000-00009C090000}"/>
    <cellStyle name="_적격 _현리-신팔도로설계" xfId="6239" xr:uid="{00000000-0005-0000-0000-00009D090000}"/>
    <cellStyle name="_적격 _현리-신팔도로설계_내역서(최초)" xfId="6240" xr:uid="{00000000-0005-0000-0000-00009E090000}"/>
    <cellStyle name="_적격 _현리-신팔도로설계_설계내역서" xfId="6241" xr:uid="{00000000-0005-0000-0000-00009F090000}"/>
    <cellStyle name="_적격 _현리-신팔도로설계_설계내역서(2차)" xfId="6242" xr:uid="{00000000-0005-0000-0000-0000A0090000}"/>
    <cellStyle name="_적격(화산) " xfId="796" xr:uid="{00000000-0005-0000-0000-0000A1090000}"/>
    <cellStyle name="_적격(화산) _Book1" xfId="6243" xr:uid="{00000000-0005-0000-0000-0000A2090000}"/>
    <cellStyle name="_적격(화산) _Book1_내역서(최초)" xfId="6244" xr:uid="{00000000-0005-0000-0000-0000A3090000}"/>
    <cellStyle name="_적격(화산) _Book1_설계내역서" xfId="6245" xr:uid="{00000000-0005-0000-0000-0000A4090000}"/>
    <cellStyle name="_적격(화산) _Book1_설계내역서(2차)" xfId="6246" xr:uid="{00000000-0005-0000-0000-0000A5090000}"/>
    <cellStyle name="_적격(화산) _P-(현리-신팔)" xfId="6247" xr:uid="{00000000-0005-0000-0000-0000A6090000}"/>
    <cellStyle name="_적격(화산) _P-(현리-신팔)_내역서(최초)" xfId="6248" xr:uid="{00000000-0005-0000-0000-0000A7090000}"/>
    <cellStyle name="_적격(화산) _P-(현리-신팔)_설계내역서" xfId="6249" xr:uid="{00000000-0005-0000-0000-0000A8090000}"/>
    <cellStyle name="_적격(화산) _P-(현리-신팔)_설계내역서(2차)" xfId="6250" xr:uid="{00000000-0005-0000-0000-0000A9090000}"/>
    <cellStyle name="_적격(화산) _p-하남강일1" xfId="6251" xr:uid="{00000000-0005-0000-0000-0000AA090000}"/>
    <cellStyle name="_적격(화산) _p-하남강일1_내역서(최초)" xfId="6252" xr:uid="{00000000-0005-0000-0000-0000AB090000}"/>
    <cellStyle name="_적격(화산) _p-하남강일1_설계내역서" xfId="6253" xr:uid="{00000000-0005-0000-0000-0000AC090000}"/>
    <cellStyle name="_적격(화산) _p-하남강일1_설계내역서(2차)" xfId="6254" xr:uid="{00000000-0005-0000-0000-0000AD090000}"/>
    <cellStyle name="_적격(화산) _내역서(최초)" xfId="6255" xr:uid="{00000000-0005-0000-0000-0000AE090000}"/>
    <cellStyle name="_적격(화산) _도급내역서(01년1월)" xfId="6256" xr:uid="{00000000-0005-0000-0000-0000AF090000}"/>
    <cellStyle name="_적격(화산) _도급내역서(최종)" xfId="6257" xr:uid="{00000000-0005-0000-0000-0000B0090000}"/>
    <cellStyle name="_적격(화산) _부대결과" xfId="6258" xr:uid="{00000000-0005-0000-0000-0000B1090000}"/>
    <cellStyle name="_적격(화산) _부대결과_Book1" xfId="6259" xr:uid="{00000000-0005-0000-0000-0000B2090000}"/>
    <cellStyle name="_적격(화산) _부대결과_Book1_내역서(최초)" xfId="6260" xr:uid="{00000000-0005-0000-0000-0000B3090000}"/>
    <cellStyle name="_적격(화산) _부대결과_Book1_설계내역서" xfId="6261" xr:uid="{00000000-0005-0000-0000-0000B4090000}"/>
    <cellStyle name="_적격(화산) _부대결과_Book1_설계내역서(2차)" xfId="6262" xr:uid="{00000000-0005-0000-0000-0000B5090000}"/>
    <cellStyle name="_적격(화산) _부대결과_P-(현리-신팔)" xfId="6263" xr:uid="{00000000-0005-0000-0000-0000B6090000}"/>
    <cellStyle name="_적격(화산) _부대결과_P-(현리-신팔)_내역서(최초)" xfId="6264" xr:uid="{00000000-0005-0000-0000-0000B7090000}"/>
    <cellStyle name="_적격(화산) _부대결과_P-(현리-신팔)_설계내역서" xfId="6265" xr:uid="{00000000-0005-0000-0000-0000B8090000}"/>
    <cellStyle name="_적격(화산) _부대결과_P-(현리-신팔)_설계내역서(2차)" xfId="6266" xr:uid="{00000000-0005-0000-0000-0000B9090000}"/>
    <cellStyle name="_적격(화산) _부대결과_내역서(최초)" xfId="6267" xr:uid="{00000000-0005-0000-0000-0000BA090000}"/>
    <cellStyle name="_적격(화산) _부대결과_설계내역서" xfId="6268" xr:uid="{00000000-0005-0000-0000-0000BB090000}"/>
    <cellStyle name="_적격(화산) _부대결과_설계내역서(2차)" xfId="6269" xr:uid="{00000000-0005-0000-0000-0000BC090000}"/>
    <cellStyle name="_적격(화산) _부대결과_현리-신팔도로설계" xfId="6270" xr:uid="{00000000-0005-0000-0000-0000BD090000}"/>
    <cellStyle name="_적격(화산) _부대결과_현리-신팔도로설계_내역서(최초)" xfId="6271" xr:uid="{00000000-0005-0000-0000-0000BE090000}"/>
    <cellStyle name="_적격(화산) _부대결과_현리-신팔도로설계_설계내역서" xfId="6272" xr:uid="{00000000-0005-0000-0000-0000BF090000}"/>
    <cellStyle name="_적격(화산) _부대결과_현리-신팔도로설계_설계내역서(2차)" xfId="6273" xr:uid="{00000000-0005-0000-0000-0000C0090000}"/>
    <cellStyle name="_적격(화산) _부대입찰특별조건및내역송부(최저가)" xfId="6274" xr:uid="{00000000-0005-0000-0000-0000C1090000}"/>
    <cellStyle name="_적격(화산) _부대입찰특별조건및내역송부(최저가)_Book1" xfId="6275" xr:uid="{00000000-0005-0000-0000-0000C2090000}"/>
    <cellStyle name="_적격(화산) _부대입찰특별조건및내역송부(최저가)_Book1_내역서(최초)" xfId="6276" xr:uid="{00000000-0005-0000-0000-0000C3090000}"/>
    <cellStyle name="_적격(화산) _부대입찰특별조건및내역송부(최저가)_Book1_설계내역서" xfId="6277" xr:uid="{00000000-0005-0000-0000-0000C4090000}"/>
    <cellStyle name="_적격(화산) _부대입찰특별조건및내역송부(최저가)_Book1_설계내역서(2차)" xfId="6278" xr:uid="{00000000-0005-0000-0000-0000C5090000}"/>
    <cellStyle name="_적격(화산) _부대입찰특별조건및내역송부(최저가)_P-(현리-신팔)" xfId="6279" xr:uid="{00000000-0005-0000-0000-0000C6090000}"/>
    <cellStyle name="_적격(화산) _부대입찰특별조건및내역송부(최저가)_P-(현리-신팔)_내역서(최초)" xfId="6280" xr:uid="{00000000-0005-0000-0000-0000C7090000}"/>
    <cellStyle name="_적격(화산) _부대입찰특별조건및내역송부(최저가)_P-(현리-신팔)_설계내역서" xfId="6281" xr:uid="{00000000-0005-0000-0000-0000C8090000}"/>
    <cellStyle name="_적격(화산) _부대입찰특별조건및내역송부(최저가)_P-(현리-신팔)_설계내역서(2차)" xfId="6282" xr:uid="{00000000-0005-0000-0000-0000C9090000}"/>
    <cellStyle name="_적격(화산) _부대입찰특별조건및내역송부(최저가)_내역서(최초)" xfId="6283" xr:uid="{00000000-0005-0000-0000-0000CA090000}"/>
    <cellStyle name="_적격(화산) _부대입찰특별조건및내역송부(최저가)_부대결과" xfId="6284" xr:uid="{00000000-0005-0000-0000-0000CB090000}"/>
    <cellStyle name="_적격(화산) _부대입찰특별조건및내역송부(최저가)_부대결과_Book1" xfId="6285" xr:uid="{00000000-0005-0000-0000-0000CC090000}"/>
    <cellStyle name="_적격(화산) _부대입찰특별조건및내역송부(최저가)_부대결과_Book1_내역서(최초)" xfId="6286" xr:uid="{00000000-0005-0000-0000-0000CD090000}"/>
    <cellStyle name="_적격(화산) _부대입찰특별조건및내역송부(최저가)_부대결과_Book1_설계내역서" xfId="6287" xr:uid="{00000000-0005-0000-0000-0000CE090000}"/>
    <cellStyle name="_적격(화산) _부대입찰특별조건및내역송부(최저가)_부대결과_Book1_설계내역서(2차)" xfId="6288" xr:uid="{00000000-0005-0000-0000-0000CF090000}"/>
    <cellStyle name="_적격(화산) _부대입찰특별조건및내역송부(최저가)_부대결과_P-(현리-신팔)" xfId="6289" xr:uid="{00000000-0005-0000-0000-0000D0090000}"/>
    <cellStyle name="_적격(화산) _부대입찰특별조건및내역송부(최저가)_부대결과_P-(현리-신팔)_내역서(최초)" xfId="6290" xr:uid="{00000000-0005-0000-0000-0000D1090000}"/>
    <cellStyle name="_적격(화산) _부대입찰특별조건및내역송부(최저가)_부대결과_P-(현리-신팔)_설계내역서" xfId="6291" xr:uid="{00000000-0005-0000-0000-0000D2090000}"/>
    <cellStyle name="_적격(화산) _부대입찰특별조건및내역송부(최저가)_부대결과_P-(현리-신팔)_설계내역서(2차)" xfId="6292" xr:uid="{00000000-0005-0000-0000-0000D3090000}"/>
    <cellStyle name="_적격(화산) _부대입찰특별조건및내역송부(최저가)_부대결과_내역서(최초)" xfId="6293" xr:uid="{00000000-0005-0000-0000-0000D4090000}"/>
    <cellStyle name="_적격(화산) _부대입찰특별조건및내역송부(최저가)_부대결과_설계내역서" xfId="6294" xr:uid="{00000000-0005-0000-0000-0000D5090000}"/>
    <cellStyle name="_적격(화산) _부대입찰특별조건및내역송부(최저가)_부대결과_설계내역서(2차)" xfId="6295" xr:uid="{00000000-0005-0000-0000-0000D6090000}"/>
    <cellStyle name="_적격(화산) _부대입찰특별조건및내역송부(최저가)_부대결과_현리-신팔도로설계" xfId="6296" xr:uid="{00000000-0005-0000-0000-0000D7090000}"/>
    <cellStyle name="_적격(화산) _부대입찰특별조건및내역송부(최저가)_부대결과_현리-신팔도로설계_내역서(최초)" xfId="6297" xr:uid="{00000000-0005-0000-0000-0000D8090000}"/>
    <cellStyle name="_적격(화산) _부대입찰특별조건및내역송부(최저가)_부대결과_현리-신팔도로설계_설계내역서" xfId="6298" xr:uid="{00000000-0005-0000-0000-0000D9090000}"/>
    <cellStyle name="_적격(화산) _부대입찰특별조건및내역송부(최저가)_부대결과_현리-신팔도로설계_설계내역서(2차)" xfId="6299" xr:uid="{00000000-0005-0000-0000-0000DA090000}"/>
    <cellStyle name="_적격(화산) _부대입찰특별조건및내역송부(최저가)_설계내역서" xfId="6300" xr:uid="{00000000-0005-0000-0000-0000DB090000}"/>
    <cellStyle name="_적격(화산) _부대입찰특별조건및내역송부(최저가)_설계내역서(2차)" xfId="6301" xr:uid="{00000000-0005-0000-0000-0000DC090000}"/>
    <cellStyle name="_적격(화산) _부대입찰특별조건및내역송부(최저가)_현리-신팔도로설계" xfId="6302" xr:uid="{00000000-0005-0000-0000-0000DD090000}"/>
    <cellStyle name="_적격(화산) _부대입찰특별조건및내역송부(최저가)_현리-신팔도로설계_내역서(최초)" xfId="6303" xr:uid="{00000000-0005-0000-0000-0000DE090000}"/>
    <cellStyle name="_적격(화산) _부대입찰특별조건및내역송부(최저가)_현리-신팔도로설계_설계내역서" xfId="6304" xr:uid="{00000000-0005-0000-0000-0000DF090000}"/>
    <cellStyle name="_적격(화산) _부대입찰특별조건및내역송부(최저가)_현리-신팔도로설계_설계내역서(2차)" xfId="6305" xr:uid="{00000000-0005-0000-0000-0000E0090000}"/>
    <cellStyle name="_적격(화산) _설계내역서" xfId="6306" xr:uid="{00000000-0005-0000-0000-0000E1090000}"/>
    <cellStyle name="_적격(화산) _설계내역서(2차)" xfId="6307" xr:uid="{00000000-0005-0000-0000-0000E2090000}"/>
    <cellStyle name="_적격(화산) _이행각서" xfId="6308" xr:uid="{00000000-0005-0000-0000-0000E3090000}"/>
    <cellStyle name="_적격(화산) _투찰" xfId="6309" xr:uid="{00000000-0005-0000-0000-0000E4090000}"/>
    <cellStyle name="_적격(화산) _투찰_Book1" xfId="6310" xr:uid="{00000000-0005-0000-0000-0000E5090000}"/>
    <cellStyle name="_적격(화산) _투찰_Book1_내역서(최초)" xfId="6311" xr:uid="{00000000-0005-0000-0000-0000E6090000}"/>
    <cellStyle name="_적격(화산) _투찰_Book1_설계내역서" xfId="6312" xr:uid="{00000000-0005-0000-0000-0000E7090000}"/>
    <cellStyle name="_적격(화산) _투찰_Book1_설계내역서(2차)" xfId="6313" xr:uid="{00000000-0005-0000-0000-0000E8090000}"/>
    <cellStyle name="_적격(화산) _투찰_P-(현리-신팔)" xfId="6314" xr:uid="{00000000-0005-0000-0000-0000E9090000}"/>
    <cellStyle name="_적격(화산) _투찰_P-(현리-신팔)_내역서(최초)" xfId="6315" xr:uid="{00000000-0005-0000-0000-0000EA090000}"/>
    <cellStyle name="_적격(화산) _투찰_P-(현리-신팔)_설계내역서" xfId="6316" xr:uid="{00000000-0005-0000-0000-0000EB090000}"/>
    <cellStyle name="_적격(화산) _투찰_P-(현리-신팔)_설계내역서(2차)" xfId="6317" xr:uid="{00000000-0005-0000-0000-0000EC090000}"/>
    <cellStyle name="_적격(화산) _투찰_내역서(최초)" xfId="6318" xr:uid="{00000000-0005-0000-0000-0000ED090000}"/>
    <cellStyle name="_적격(화산) _투찰_부대결과" xfId="6319" xr:uid="{00000000-0005-0000-0000-0000EE090000}"/>
    <cellStyle name="_적격(화산) _투찰_부대결과_Book1" xfId="6320" xr:uid="{00000000-0005-0000-0000-0000EF090000}"/>
    <cellStyle name="_적격(화산) _투찰_부대결과_Book1_내역서(최초)" xfId="6321" xr:uid="{00000000-0005-0000-0000-0000F0090000}"/>
    <cellStyle name="_적격(화산) _투찰_부대결과_Book1_설계내역서" xfId="6322" xr:uid="{00000000-0005-0000-0000-0000F1090000}"/>
    <cellStyle name="_적격(화산) _투찰_부대결과_Book1_설계내역서(2차)" xfId="6323" xr:uid="{00000000-0005-0000-0000-0000F2090000}"/>
    <cellStyle name="_적격(화산) _투찰_부대결과_P-(현리-신팔)" xfId="6324" xr:uid="{00000000-0005-0000-0000-0000F3090000}"/>
    <cellStyle name="_적격(화산) _투찰_부대결과_P-(현리-신팔)_내역서(최초)" xfId="6325" xr:uid="{00000000-0005-0000-0000-0000F4090000}"/>
    <cellStyle name="_적격(화산) _투찰_부대결과_P-(현리-신팔)_설계내역서" xfId="6326" xr:uid="{00000000-0005-0000-0000-0000F5090000}"/>
    <cellStyle name="_적격(화산) _투찰_부대결과_P-(현리-신팔)_설계내역서(2차)" xfId="6327" xr:uid="{00000000-0005-0000-0000-0000F6090000}"/>
    <cellStyle name="_적격(화산) _투찰_부대결과_내역서(최초)" xfId="6328" xr:uid="{00000000-0005-0000-0000-0000F7090000}"/>
    <cellStyle name="_적격(화산) _투찰_부대결과_설계내역서" xfId="6329" xr:uid="{00000000-0005-0000-0000-0000F8090000}"/>
    <cellStyle name="_적격(화산) _투찰_부대결과_설계내역서(2차)" xfId="6330" xr:uid="{00000000-0005-0000-0000-0000F9090000}"/>
    <cellStyle name="_적격(화산) _투찰_부대결과_현리-신팔도로설계" xfId="6331" xr:uid="{00000000-0005-0000-0000-0000FA090000}"/>
    <cellStyle name="_적격(화산) _투찰_부대결과_현리-신팔도로설계_내역서(최초)" xfId="6332" xr:uid="{00000000-0005-0000-0000-0000FB090000}"/>
    <cellStyle name="_적격(화산) _투찰_부대결과_현리-신팔도로설계_설계내역서" xfId="6333" xr:uid="{00000000-0005-0000-0000-0000FC090000}"/>
    <cellStyle name="_적격(화산) _투찰_부대결과_현리-신팔도로설계_설계내역서(2차)" xfId="6334" xr:uid="{00000000-0005-0000-0000-0000FD090000}"/>
    <cellStyle name="_적격(화산) _투찰_설계내역서" xfId="6335" xr:uid="{00000000-0005-0000-0000-0000FE090000}"/>
    <cellStyle name="_적격(화산) _투찰_설계내역서(2차)" xfId="6336" xr:uid="{00000000-0005-0000-0000-0000FF090000}"/>
    <cellStyle name="_적격(화산) _투찰_현리-신팔도로설계" xfId="6337" xr:uid="{00000000-0005-0000-0000-0000000A0000}"/>
    <cellStyle name="_적격(화산) _투찰_현리-신팔도로설계_내역서(최초)" xfId="6338" xr:uid="{00000000-0005-0000-0000-0000010A0000}"/>
    <cellStyle name="_적격(화산) _투찰_현리-신팔도로설계_설계내역서" xfId="6339" xr:uid="{00000000-0005-0000-0000-0000020A0000}"/>
    <cellStyle name="_적격(화산) _투찰_현리-신팔도로설계_설계내역서(2차)" xfId="6340" xr:uid="{00000000-0005-0000-0000-0000030A0000}"/>
    <cellStyle name="_적격(화산) _포기각서" xfId="6341" xr:uid="{00000000-0005-0000-0000-0000040A0000}"/>
    <cellStyle name="_적격(화산) _현리-신팔도로설계" xfId="6342" xr:uid="{00000000-0005-0000-0000-0000050A0000}"/>
    <cellStyle name="_적격(화산) _현리-신팔도로설계_내역서(최초)" xfId="6343" xr:uid="{00000000-0005-0000-0000-0000060A0000}"/>
    <cellStyle name="_적격(화산) _현리-신팔도로설계_설계내역서" xfId="6344" xr:uid="{00000000-0005-0000-0000-0000070A0000}"/>
    <cellStyle name="_적격(화산) _현리-신팔도로설계_설계내역서(2차)" xfId="6345" xr:uid="{00000000-0005-0000-0000-0000080A0000}"/>
    <cellStyle name="_적격(화산) _현설양식" xfId="6346" xr:uid="{00000000-0005-0000-0000-0000090A0000}"/>
    <cellStyle name="_적격(화산) _현장설명" xfId="6347" xr:uid="{00000000-0005-0000-0000-00000A0A0000}"/>
    <cellStyle name="_주차장 수량총괄(25,33)-1" xfId="6348" xr:uid="{00000000-0005-0000-0000-00000B0A0000}"/>
    <cellStyle name="_집행갑지 " xfId="6349" xr:uid="{00000000-0005-0000-0000-00000C0A0000}"/>
    <cellStyle name="_집행갑지 _Book1" xfId="6350" xr:uid="{00000000-0005-0000-0000-00000D0A0000}"/>
    <cellStyle name="_집행갑지 _Book1_내역서(최초)" xfId="6351" xr:uid="{00000000-0005-0000-0000-00000E0A0000}"/>
    <cellStyle name="_집행갑지 _Book1_설계내역서" xfId="6352" xr:uid="{00000000-0005-0000-0000-00000F0A0000}"/>
    <cellStyle name="_집행갑지 _Book1_설계내역서(2차)" xfId="6353" xr:uid="{00000000-0005-0000-0000-0000100A0000}"/>
    <cellStyle name="_집행갑지 _P-(현리-신팔)" xfId="6354" xr:uid="{00000000-0005-0000-0000-0000110A0000}"/>
    <cellStyle name="_집행갑지 _P-(현리-신팔)_내역서(최초)" xfId="6355" xr:uid="{00000000-0005-0000-0000-0000120A0000}"/>
    <cellStyle name="_집행갑지 _P-(현리-신팔)_설계내역서" xfId="6356" xr:uid="{00000000-0005-0000-0000-0000130A0000}"/>
    <cellStyle name="_집행갑지 _P-(현리-신팔)_설계내역서(2차)" xfId="6357" xr:uid="{00000000-0005-0000-0000-0000140A0000}"/>
    <cellStyle name="_집행갑지 _p-하남강일1" xfId="6358" xr:uid="{00000000-0005-0000-0000-0000150A0000}"/>
    <cellStyle name="_집행갑지 _p-하남강일1_내역서(최초)" xfId="6359" xr:uid="{00000000-0005-0000-0000-0000160A0000}"/>
    <cellStyle name="_집행갑지 _p-하남강일1_설계내역서" xfId="6360" xr:uid="{00000000-0005-0000-0000-0000170A0000}"/>
    <cellStyle name="_집행갑지 _p-하남강일1_설계내역서(2차)" xfId="6361" xr:uid="{00000000-0005-0000-0000-0000180A0000}"/>
    <cellStyle name="_집행갑지 _내역서(최초)" xfId="6362" xr:uid="{00000000-0005-0000-0000-0000190A0000}"/>
    <cellStyle name="_집행갑지 _부대결과" xfId="6363" xr:uid="{00000000-0005-0000-0000-00001A0A0000}"/>
    <cellStyle name="_집행갑지 _부대결과_Book1" xfId="6364" xr:uid="{00000000-0005-0000-0000-00001B0A0000}"/>
    <cellStyle name="_집행갑지 _부대결과_Book1_내역서(최초)" xfId="6365" xr:uid="{00000000-0005-0000-0000-00001C0A0000}"/>
    <cellStyle name="_집행갑지 _부대결과_Book1_설계내역서" xfId="6366" xr:uid="{00000000-0005-0000-0000-00001D0A0000}"/>
    <cellStyle name="_집행갑지 _부대결과_Book1_설계내역서(2차)" xfId="6367" xr:uid="{00000000-0005-0000-0000-00001E0A0000}"/>
    <cellStyle name="_집행갑지 _부대결과_P-(현리-신팔)" xfId="6368" xr:uid="{00000000-0005-0000-0000-00001F0A0000}"/>
    <cellStyle name="_집행갑지 _부대결과_P-(현리-신팔)_내역서(최초)" xfId="6369" xr:uid="{00000000-0005-0000-0000-0000200A0000}"/>
    <cellStyle name="_집행갑지 _부대결과_P-(현리-신팔)_설계내역서" xfId="6370" xr:uid="{00000000-0005-0000-0000-0000210A0000}"/>
    <cellStyle name="_집행갑지 _부대결과_P-(현리-신팔)_설계내역서(2차)" xfId="6371" xr:uid="{00000000-0005-0000-0000-0000220A0000}"/>
    <cellStyle name="_집행갑지 _부대결과_내역서(최초)" xfId="6372" xr:uid="{00000000-0005-0000-0000-0000230A0000}"/>
    <cellStyle name="_집행갑지 _부대결과_설계내역서" xfId="6373" xr:uid="{00000000-0005-0000-0000-0000240A0000}"/>
    <cellStyle name="_집행갑지 _부대결과_설계내역서(2차)" xfId="6374" xr:uid="{00000000-0005-0000-0000-0000250A0000}"/>
    <cellStyle name="_집행갑지 _부대결과_현리-신팔도로설계" xfId="6375" xr:uid="{00000000-0005-0000-0000-0000260A0000}"/>
    <cellStyle name="_집행갑지 _부대결과_현리-신팔도로설계_내역서(최초)" xfId="6376" xr:uid="{00000000-0005-0000-0000-0000270A0000}"/>
    <cellStyle name="_집행갑지 _부대결과_현리-신팔도로설계_설계내역서" xfId="6377" xr:uid="{00000000-0005-0000-0000-0000280A0000}"/>
    <cellStyle name="_집행갑지 _부대결과_현리-신팔도로설계_설계내역서(2차)" xfId="6378" xr:uid="{00000000-0005-0000-0000-0000290A0000}"/>
    <cellStyle name="_집행갑지 _부대입찰특별조건및내역송부(최저가)" xfId="6379" xr:uid="{00000000-0005-0000-0000-00002A0A0000}"/>
    <cellStyle name="_집행갑지 _부대입찰특별조건및내역송부(최저가)_Book1" xfId="6380" xr:uid="{00000000-0005-0000-0000-00002B0A0000}"/>
    <cellStyle name="_집행갑지 _부대입찰특별조건및내역송부(최저가)_Book1_내역서(최초)" xfId="6381" xr:uid="{00000000-0005-0000-0000-00002C0A0000}"/>
    <cellStyle name="_집행갑지 _부대입찰특별조건및내역송부(최저가)_Book1_설계내역서" xfId="6382" xr:uid="{00000000-0005-0000-0000-00002D0A0000}"/>
    <cellStyle name="_집행갑지 _부대입찰특별조건및내역송부(최저가)_Book1_설계내역서(2차)" xfId="6383" xr:uid="{00000000-0005-0000-0000-00002E0A0000}"/>
    <cellStyle name="_집행갑지 _부대입찰특별조건및내역송부(최저가)_P-(현리-신팔)" xfId="6384" xr:uid="{00000000-0005-0000-0000-00002F0A0000}"/>
    <cellStyle name="_집행갑지 _부대입찰특별조건및내역송부(최저가)_P-(현리-신팔)_내역서(최초)" xfId="6385" xr:uid="{00000000-0005-0000-0000-0000300A0000}"/>
    <cellStyle name="_집행갑지 _부대입찰특별조건및내역송부(최저가)_P-(현리-신팔)_설계내역서" xfId="6386" xr:uid="{00000000-0005-0000-0000-0000310A0000}"/>
    <cellStyle name="_집행갑지 _부대입찰특별조건및내역송부(최저가)_P-(현리-신팔)_설계내역서(2차)" xfId="6387" xr:uid="{00000000-0005-0000-0000-0000320A0000}"/>
    <cellStyle name="_집행갑지 _부대입찰특별조건및내역송부(최저가)_내역서(최초)" xfId="6388" xr:uid="{00000000-0005-0000-0000-0000330A0000}"/>
    <cellStyle name="_집행갑지 _부대입찰특별조건및내역송부(최저가)_부대결과" xfId="6389" xr:uid="{00000000-0005-0000-0000-0000340A0000}"/>
    <cellStyle name="_집행갑지 _부대입찰특별조건및내역송부(최저가)_부대결과_Book1" xfId="6390" xr:uid="{00000000-0005-0000-0000-0000350A0000}"/>
    <cellStyle name="_집행갑지 _부대입찰특별조건및내역송부(최저가)_부대결과_Book1_내역서(최초)" xfId="6391" xr:uid="{00000000-0005-0000-0000-0000360A0000}"/>
    <cellStyle name="_집행갑지 _부대입찰특별조건및내역송부(최저가)_부대결과_Book1_설계내역서" xfId="6392" xr:uid="{00000000-0005-0000-0000-0000370A0000}"/>
    <cellStyle name="_집행갑지 _부대입찰특별조건및내역송부(최저가)_부대결과_Book1_설계내역서(2차)" xfId="6393" xr:uid="{00000000-0005-0000-0000-0000380A0000}"/>
    <cellStyle name="_집행갑지 _부대입찰특별조건및내역송부(최저가)_부대결과_P-(현리-신팔)" xfId="6394" xr:uid="{00000000-0005-0000-0000-0000390A0000}"/>
    <cellStyle name="_집행갑지 _부대입찰특별조건및내역송부(최저가)_부대결과_P-(현리-신팔)_내역서(최초)" xfId="6395" xr:uid="{00000000-0005-0000-0000-00003A0A0000}"/>
    <cellStyle name="_집행갑지 _부대입찰특별조건및내역송부(최저가)_부대결과_P-(현리-신팔)_설계내역서" xfId="6396" xr:uid="{00000000-0005-0000-0000-00003B0A0000}"/>
    <cellStyle name="_집행갑지 _부대입찰특별조건및내역송부(최저가)_부대결과_P-(현리-신팔)_설계내역서(2차)" xfId="6397" xr:uid="{00000000-0005-0000-0000-00003C0A0000}"/>
    <cellStyle name="_집행갑지 _부대입찰특별조건및내역송부(최저가)_부대결과_내역서(최초)" xfId="6398" xr:uid="{00000000-0005-0000-0000-00003D0A0000}"/>
    <cellStyle name="_집행갑지 _부대입찰특별조건및내역송부(최저가)_부대결과_설계내역서" xfId="6399" xr:uid="{00000000-0005-0000-0000-00003E0A0000}"/>
    <cellStyle name="_집행갑지 _부대입찰특별조건및내역송부(최저가)_부대결과_설계내역서(2차)" xfId="6400" xr:uid="{00000000-0005-0000-0000-00003F0A0000}"/>
    <cellStyle name="_집행갑지 _부대입찰특별조건및내역송부(최저가)_부대결과_현리-신팔도로설계" xfId="6401" xr:uid="{00000000-0005-0000-0000-0000400A0000}"/>
    <cellStyle name="_집행갑지 _부대입찰특별조건및내역송부(최저가)_부대결과_현리-신팔도로설계_내역서(최초)" xfId="6402" xr:uid="{00000000-0005-0000-0000-0000410A0000}"/>
    <cellStyle name="_집행갑지 _부대입찰특별조건및내역송부(최저가)_부대결과_현리-신팔도로설계_설계내역서" xfId="6403" xr:uid="{00000000-0005-0000-0000-0000420A0000}"/>
    <cellStyle name="_집행갑지 _부대입찰특별조건및내역송부(최저가)_부대결과_현리-신팔도로설계_설계내역서(2차)" xfId="6404" xr:uid="{00000000-0005-0000-0000-0000430A0000}"/>
    <cellStyle name="_집행갑지 _부대입찰특별조건및내역송부(최저가)_설계내역서" xfId="6405" xr:uid="{00000000-0005-0000-0000-0000440A0000}"/>
    <cellStyle name="_집행갑지 _부대입찰특별조건및내역송부(최저가)_설계내역서(2차)" xfId="6406" xr:uid="{00000000-0005-0000-0000-0000450A0000}"/>
    <cellStyle name="_집행갑지 _부대입찰특별조건및내역송부(최저가)_현리-신팔도로설계" xfId="6407" xr:uid="{00000000-0005-0000-0000-0000460A0000}"/>
    <cellStyle name="_집행갑지 _부대입찰특별조건및내역송부(최저가)_현리-신팔도로설계_내역서(최초)" xfId="6408" xr:uid="{00000000-0005-0000-0000-0000470A0000}"/>
    <cellStyle name="_집행갑지 _부대입찰특별조건및내역송부(최저가)_현리-신팔도로설계_설계내역서" xfId="6409" xr:uid="{00000000-0005-0000-0000-0000480A0000}"/>
    <cellStyle name="_집행갑지 _부대입찰특별조건및내역송부(최저가)_현리-신팔도로설계_설계내역서(2차)" xfId="6410" xr:uid="{00000000-0005-0000-0000-0000490A0000}"/>
    <cellStyle name="_집행갑지 _설계내역서" xfId="6411" xr:uid="{00000000-0005-0000-0000-00004A0A0000}"/>
    <cellStyle name="_집행갑지 _설계내역서(2차)" xfId="6412" xr:uid="{00000000-0005-0000-0000-00004B0A0000}"/>
    <cellStyle name="_집행갑지 _투찰" xfId="6413" xr:uid="{00000000-0005-0000-0000-00004C0A0000}"/>
    <cellStyle name="_집행갑지 _투찰_Book1" xfId="6414" xr:uid="{00000000-0005-0000-0000-00004D0A0000}"/>
    <cellStyle name="_집행갑지 _투찰_Book1_내역서(최초)" xfId="6415" xr:uid="{00000000-0005-0000-0000-00004E0A0000}"/>
    <cellStyle name="_집행갑지 _투찰_Book1_설계내역서" xfId="6416" xr:uid="{00000000-0005-0000-0000-00004F0A0000}"/>
    <cellStyle name="_집행갑지 _투찰_Book1_설계내역서(2차)" xfId="6417" xr:uid="{00000000-0005-0000-0000-0000500A0000}"/>
    <cellStyle name="_집행갑지 _투찰_P-(현리-신팔)" xfId="6418" xr:uid="{00000000-0005-0000-0000-0000510A0000}"/>
    <cellStyle name="_집행갑지 _투찰_P-(현리-신팔)_내역서(최초)" xfId="6419" xr:uid="{00000000-0005-0000-0000-0000520A0000}"/>
    <cellStyle name="_집행갑지 _투찰_P-(현리-신팔)_설계내역서" xfId="6420" xr:uid="{00000000-0005-0000-0000-0000530A0000}"/>
    <cellStyle name="_집행갑지 _투찰_P-(현리-신팔)_설계내역서(2차)" xfId="6421" xr:uid="{00000000-0005-0000-0000-0000540A0000}"/>
    <cellStyle name="_집행갑지 _투찰_내역서(최초)" xfId="6422" xr:uid="{00000000-0005-0000-0000-0000550A0000}"/>
    <cellStyle name="_집행갑지 _투찰_부대결과" xfId="6423" xr:uid="{00000000-0005-0000-0000-0000560A0000}"/>
    <cellStyle name="_집행갑지 _투찰_부대결과_Book1" xfId="6424" xr:uid="{00000000-0005-0000-0000-0000570A0000}"/>
    <cellStyle name="_집행갑지 _투찰_부대결과_Book1_내역서(최초)" xfId="6425" xr:uid="{00000000-0005-0000-0000-0000580A0000}"/>
    <cellStyle name="_집행갑지 _투찰_부대결과_Book1_설계내역서" xfId="6426" xr:uid="{00000000-0005-0000-0000-0000590A0000}"/>
    <cellStyle name="_집행갑지 _투찰_부대결과_Book1_설계내역서(2차)" xfId="6427" xr:uid="{00000000-0005-0000-0000-00005A0A0000}"/>
    <cellStyle name="_집행갑지 _투찰_부대결과_P-(현리-신팔)" xfId="6428" xr:uid="{00000000-0005-0000-0000-00005B0A0000}"/>
    <cellStyle name="_집행갑지 _투찰_부대결과_P-(현리-신팔)_내역서(최초)" xfId="6429" xr:uid="{00000000-0005-0000-0000-00005C0A0000}"/>
    <cellStyle name="_집행갑지 _투찰_부대결과_P-(현리-신팔)_설계내역서" xfId="6430" xr:uid="{00000000-0005-0000-0000-00005D0A0000}"/>
    <cellStyle name="_집행갑지 _투찰_부대결과_P-(현리-신팔)_설계내역서(2차)" xfId="6431" xr:uid="{00000000-0005-0000-0000-00005E0A0000}"/>
    <cellStyle name="_집행갑지 _투찰_부대결과_내역서(최초)" xfId="6432" xr:uid="{00000000-0005-0000-0000-00005F0A0000}"/>
    <cellStyle name="_집행갑지 _투찰_부대결과_설계내역서" xfId="6433" xr:uid="{00000000-0005-0000-0000-0000600A0000}"/>
    <cellStyle name="_집행갑지 _투찰_부대결과_설계내역서(2차)" xfId="6434" xr:uid="{00000000-0005-0000-0000-0000610A0000}"/>
    <cellStyle name="_집행갑지 _투찰_부대결과_현리-신팔도로설계" xfId="6435" xr:uid="{00000000-0005-0000-0000-0000620A0000}"/>
    <cellStyle name="_집행갑지 _투찰_부대결과_현리-신팔도로설계_내역서(최초)" xfId="6436" xr:uid="{00000000-0005-0000-0000-0000630A0000}"/>
    <cellStyle name="_집행갑지 _투찰_부대결과_현리-신팔도로설계_설계내역서" xfId="6437" xr:uid="{00000000-0005-0000-0000-0000640A0000}"/>
    <cellStyle name="_집행갑지 _투찰_부대결과_현리-신팔도로설계_설계내역서(2차)" xfId="6438" xr:uid="{00000000-0005-0000-0000-0000650A0000}"/>
    <cellStyle name="_집행갑지 _투찰_설계내역서" xfId="6439" xr:uid="{00000000-0005-0000-0000-0000660A0000}"/>
    <cellStyle name="_집행갑지 _투찰_설계내역서(2차)" xfId="6440" xr:uid="{00000000-0005-0000-0000-0000670A0000}"/>
    <cellStyle name="_집행갑지 _투찰_현리-신팔도로설계" xfId="6441" xr:uid="{00000000-0005-0000-0000-0000680A0000}"/>
    <cellStyle name="_집행갑지 _투찰_현리-신팔도로설계_내역서(최초)" xfId="6442" xr:uid="{00000000-0005-0000-0000-0000690A0000}"/>
    <cellStyle name="_집행갑지 _투찰_현리-신팔도로설계_설계내역서" xfId="6443" xr:uid="{00000000-0005-0000-0000-00006A0A0000}"/>
    <cellStyle name="_집행갑지 _투찰_현리-신팔도로설계_설계내역서(2차)" xfId="6444" xr:uid="{00000000-0005-0000-0000-00006B0A0000}"/>
    <cellStyle name="_집행갑지 _현리-신팔도로설계" xfId="6445" xr:uid="{00000000-0005-0000-0000-00006C0A0000}"/>
    <cellStyle name="_집행갑지 _현리-신팔도로설계_내역서(최초)" xfId="6446" xr:uid="{00000000-0005-0000-0000-00006D0A0000}"/>
    <cellStyle name="_집행갑지 _현리-신팔도로설계_설계내역서" xfId="6447" xr:uid="{00000000-0005-0000-0000-00006E0A0000}"/>
    <cellStyle name="_집행갑지 _현리-신팔도로설계_설계내역서(2차)" xfId="6448" xr:uid="{00000000-0005-0000-0000-00006F0A0000}"/>
    <cellStyle name="_최종토목 PMIS" xfId="6449" xr:uid="{00000000-0005-0000-0000-0000700A0000}"/>
    <cellStyle name="_투찰" xfId="6450" xr:uid="{00000000-0005-0000-0000-0000710A0000}"/>
    <cellStyle name="_투찰_Book1" xfId="6451" xr:uid="{00000000-0005-0000-0000-0000720A0000}"/>
    <cellStyle name="_투찰_Book1_내역서(최초)" xfId="6452" xr:uid="{00000000-0005-0000-0000-0000730A0000}"/>
    <cellStyle name="_투찰_Book1_설계내역서" xfId="6453" xr:uid="{00000000-0005-0000-0000-0000740A0000}"/>
    <cellStyle name="_투찰_Book1_설계내역서(2차)" xfId="6454" xr:uid="{00000000-0005-0000-0000-0000750A0000}"/>
    <cellStyle name="_투찰_P-(현리-신팔)" xfId="6455" xr:uid="{00000000-0005-0000-0000-0000760A0000}"/>
    <cellStyle name="_투찰_P-(현리-신팔)_내역서(최초)" xfId="6456" xr:uid="{00000000-0005-0000-0000-0000770A0000}"/>
    <cellStyle name="_투찰_P-(현리-신팔)_설계내역서" xfId="6457" xr:uid="{00000000-0005-0000-0000-0000780A0000}"/>
    <cellStyle name="_투찰_P-(현리-신팔)_설계내역서(2차)" xfId="6458" xr:uid="{00000000-0005-0000-0000-0000790A0000}"/>
    <cellStyle name="_투찰_내역서(최초)" xfId="6459" xr:uid="{00000000-0005-0000-0000-00007A0A0000}"/>
    <cellStyle name="_투찰_부대결과" xfId="6460" xr:uid="{00000000-0005-0000-0000-00007B0A0000}"/>
    <cellStyle name="_투찰_부대결과_Book1" xfId="6461" xr:uid="{00000000-0005-0000-0000-00007C0A0000}"/>
    <cellStyle name="_투찰_부대결과_Book1_내역서(최초)" xfId="6462" xr:uid="{00000000-0005-0000-0000-00007D0A0000}"/>
    <cellStyle name="_투찰_부대결과_Book1_설계내역서" xfId="6463" xr:uid="{00000000-0005-0000-0000-00007E0A0000}"/>
    <cellStyle name="_투찰_부대결과_Book1_설계내역서(2차)" xfId="6464" xr:uid="{00000000-0005-0000-0000-00007F0A0000}"/>
    <cellStyle name="_투찰_부대결과_P-(현리-신팔)" xfId="6465" xr:uid="{00000000-0005-0000-0000-0000800A0000}"/>
    <cellStyle name="_투찰_부대결과_P-(현리-신팔)_내역서(최초)" xfId="6466" xr:uid="{00000000-0005-0000-0000-0000810A0000}"/>
    <cellStyle name="_투찰_부대결과_P-(현리-신팔)_설계내역서" xfId="6467" xr:uid="{00000000-0005-0000-0000-0000820A0000}"/>
    <cellStyle name="_투찰_부대결과_P-(현리-신팔)_설계내역서(2차)" xfId="6468" xr:uid="{00000000-0005-0000-0000-0000830A0000}"/>
    <cellStyle name="_투찰_부대결과_내역서(최초)" xfId="6469" xr:uid="{00000000-0005-0000-0000-0000840A0000}"/>
    <cellStyle name="_투찰_부대결과_설계내역서" xfId="6470" xr:uid="{00000000-0005-0000-0000-0000850A0000}"/>
    <cellStyle name="_투찰_부대결과_설계내역서(2차)" xfId="6471" xr:uid="{00000000-0005-0000-0000-0000860A0000}"/>
    <cellStyle name="_투찰_부대결과_현리-신팔도로설계" xfId="6472" xr:uid="{00000000-0005-0000-0000-0000870A0000}"/>
    <cellStyle name="_투찰_부대결과_현리-신팔도로설계_내역서(최초)" xfId="6473" xr:uid="{00000000-0005-0000-0000-0000880A0000}"/>
    <cellStyle name="_투찰_부대결과_현리-신팔도로설계_설계내역서" xfId="6474" xr:uid="{00000000-0005-0000-0000-0000890A0000}"/>
    <cellStyle name="_투찰_부대결과_현리-신팔도로설계_설계내역서(2차)" xfId="6475" xr:uid="{00000000-0005-0000-0000-00008A0A0000}"/>
    <cellStyle name="_투찰_설계내역서" xfId="6476" xr:uid="{00000000-0005-0000-0000-00008B0A0000}"/>
    <cellStyle name="_투찰_설계내역서(2차)" xfId="6477" xr:uid="{00000000-0005-0000-0000-00008C0A0000}"/>
    <cellStyle name="_투찰_현리-신팔도로설계" xfId="6478" xr:uid="{00000000-0005-0000-0000-00008D0A0000}"/>
    <cellStyle name="_투찰_현리-신팔도로설계_내역서(최초)" xfId="6479" xr:uid="{00000000-0005-0000-0000-00008E0A0000}"/>
    <cellStyle name="_투찰_현리-신팔도로설계_설계내역서" xfId="6480" xr:uid="{00000000-0005-0000-0000-00008F0A0000}"/>
    <cellStyle name="_투찰_현리-신팔도로설계_설계내역서(2차)" xfId="6481" xr:uid="{00000000-0005-0000-0000-0000900A0000}"/>
    <cellStyle name="_포기각서" xfId="6482" xr:uid="{00000000-0005-0000-0000-0000910A0000}"/>
    <cellStyle name="_현리-신팔도로설계" xfId="6483" xr:uid="{00000000-0005-0000-0000-0000920A0000}"/>
    <cellStyle name="_현리-신팔도로설계_내역서(최초)" xfId="6484" xr:uid="{00000000-0005-0000-0000-0000930A0000}"/>
    <cellStyle name="_현리-신팔도로설계_설계내역서" xfId="6485" xr:uid="{00000000-0005-0000-0000-0000940A0000}"/>
    <cellStyle name="_현리-신팔도로설계_설계내역서(2차)" xfId="6486" xr:uid="{00000000-0005-0000-0000-0000950A0000}"/>
    <cellStyle name="_현설양식" xfId="6487" xr:uid="{00000000-0005-0000-0000-0000960A0000}"/>
    <cellStyle name="_현장설명" xfId="6488" xr:uid="{00000000-0005-0000-0000-0000970A0000}"/>
    <cellStyle name="_홍제초 수목이식(2차)" xfId="6489" xr:uid="{00000000-0005-0000-0000-0000980A0000}"/>
    <cellStyle name="_홍제초 수목이식(2차)_이식" xfId="6490" xr:uid="{00000000-0005-0000-0000-0000990A0000}"/>
    <cellStyle name="_홍제토목" xfId="6491" xr:uid="{00000000-0005-0000-0000-00009A0A0000}"/>
    <cellStyle name="_홍제토목_이식" xfId="6492" xr:uid="{00000000-0005-0000-0000-00009B0A0000}"/>
    <cellStyle name="_화성동탄내역서(0419)" xfId="6493" xr:uid="{00000000-0005-0000-0000-00009C0A0000}"/>
    <cellStyle name="_화성동탄내역서(0419)_이식" xfId="6494" xr:uid="{00000000-0005-0000-0000-00009D0A0000}"/>
    <cellStyle name="_复件 上海恩梯恩精密機電有限公司第二工場見積0917（NET）" xfId="6495" xr:uid="{00000000-0005-0000-0000-00009E0A0000}"/>
    <cellStyle name="_小糸広州工場設備電気見積書0926提出" xfId="6496" xr:uid="{00000000-0005-0000-0000-00009F0A0000}"/>
    <cellStyle name="_常州電装設備BQ(rev.1 '07.5.8)" xfId="6497" xr:uid="{00000000-0005-0000-0000-0000A00A0000}"/>
    <cellStyle name="_格力高二期临时设施报价新" xfId="6498" xr:uid="{00000000-0005-0000-0000-0000A10A0000}"/>
    <cellStyle name="_見積条件,別途工事" xfId="6499" xr:uid="{00000000-0005-0000-0000-0000A20A0000}"/>
    <cellStyle name="_設備BBQ書070514r" xfId="6500" xr:uid="{00000000-0005-0000-0000-0000A30A0000}"/>
    <cellStyle name="~1" xfId="797" xr:uid="{00000000-0005-0000-0000-0000A40A0000}"/>
    <cellStyle name="~1?_x000d_Comma [0]_I.1?b_x000d_Comma [0]_I.3?b_x000c_Comma [0]_II?_x0012_Comma [0]_larou" xfId="6501" xr:uid="{00000000-0005-0000-0000-0000A50A0000}"/>
    <cellStyle name="_x0001_¨c^ " xfId="798" xr:uid="{00000000-0005-0000-0000-0000A60A0000}"/>
    <cellStyle name="_x0001_¨c^[" xfId="799" xr:uid="{00000000-0005-0000-0000-0000A70A0000}"/>
    <cellStyle name="_x0001_¨c^_" xfId="800" xr:uid="{00000000-0005-0000-0000-0000A80A0000}"/>
    <cellStyle name="_x0001_¨Œc^ " xfId="801" xr:uid="{00000000-0005-0000-0000-0000A90A0000}"/>
    <cellStyle name="_x0001_¨Œc^[" xfId="802" xr:uid="{00000000-0005-0000-0000-0000AA0A0000}"/>
    <cellStyle name="_x0001_¨Œc^_" xfId="803" xr:uid="{00000000-0005-0000-0000-0000AB0A0000}"/>
    <cellStyle name="’E‰Y [0.00]_?\拶?A?\氏・A?U・" xfId="804" xr:uid="{00000000-0005-0000-0000-0000AC0A0000}"/>
    <cellStyle name="’E‰Y_?\拶?A?\氏・A?U・" xfId="806" xr:uid="{00000000-0005-0000-0000-0000AD0A0000}"/>
    <cellStyle name="’Ê‰Ý [0.00]_ˆ¥A‚Æ•\†‚Æ–ÚŸ" xfId="805" xr:uid="{00000000-0005-0000-0000-0000AE0A0000}"/>
    <cellStyle name="’Ê‰Ý_ˆ¥A‚Æ•\†‚Æ–ÚŸ" xfId="807" xr:uid="{00000000-0005-0000-0000-0000AF0A0000}"/>
    <cellStyle name="’ส [0.00]_001-P" xfId="808" xr:uid="{00000000-0005-0000-0000-0000B00A0000}"/>
    <cellStyle name="’ส_001-P" xfId="809" xr:uid="{00000000-0005-0000-0000-0000B10A0000}"/>
    <cellStyle name="‚" xfId="810" xr:uid="{00000000-0005-0000-0000-0000B20A0000}"/>
    <cellStyle name="‚_BQ-ELC LOC" xfId="811" xr:uid="{00000000-0005-0000-0000-0000B30A0000}"/>
    <cellStyle name="‚_BQ-ELC LOC_Nichirin ME Net (260608)" xfId="6502" xr:uid="{00000000-0005-0000-0000-0000B40A0000}"/>
    <cellStyle name="‚_BQ-ELC LOC_Nichirin ME Net (260608)_Tender BOQ Inax Danang - Building Portion for Submision" xfId="6503" xr:uid="{00000000-0005-0000-0000-0000B50A0000}"/>
    <cellStyle name="‚_BQ-ELC LOC_Proposal Summary -Main Building" xfId="812" xr:uid="{00000000-0005-0000-0000-0000B60A0000}"/>
    <cellStyle name="‚_BQ-ELC LOC_Proposal Summary-Optional Cost" xfId="813" xr:uid="{00000000-0005-0000-0000-0000B70A0000}"/>
    <cellStyle name="‚_BQ-elec-kiic4(D) " xfId="6504" xr:uid="{00000000-0005-0000-0000-0000B80A0000}"/>
    <cellStyle name="‚_BQ-Elect-Rev1-A" xfId="814" xr:uid="{00000000-0005-0000-0000-0000B90A0000}"/>
    <cellStyle name="‚_BQ-Elect-Rev1-A_Nichirin ME Net (260608)" xfId="6505" xr:uid="{00000000-0005-0000-0000-0000BA0A0000}"/>
    <cellStyle name="‚_BQ-Elect-Rev1-A_Nichirin ME Net (260608)_Tender BOQ Inax Danang - Building Portion for Submision" xfId="6506" xr:uid="{00000000-0005-0000-0000-0000BB0A0000}"/>
    <cellStyle name="‚_BQ-Elect-Rev1-A_Proposal Summary -Main Building" xfId="815" xr:uid="{00000000-0005-0000-0000-0000BC0A0000}"/>
    <cellStyle name="‚_BQ-Elect-Rev1-A_Proposal Summary-Optional Cost" xfId="816" xr:uid="{00000000-0005-0000-0000-0000BD0A0000}"/>
    <cellStyle name="‚_BQ-Electric" xfId="817" xr:uid="{00000000-0005-0000-0000-0000BE0A0000}"/>
    <cellStyle name="‚_BQ-Electric_BQ-ELC-R2" xfId="818" xr:uid="{00000000-0005-0000-0000-0000BF0A0000}"/>
    <cellStyle name="‚_BQ-Electric_BQ-ELC-R2_Nichirin ME Net (260608)" xfId="6507" xr:uid="{00000000-0005-0000-0000-0000C00A0000}"/>
    <cellStyle name="‚_BQ-Electric_BQ-ELC-R2_Nichirin ME Net (260608)_Tender BOQ Inax Danang - Building Portion for Submision" xfId="6508" xr:uid="{00000000-0005-0000-0000-0000C10A0000}"/>
    <cellStyle name="‚_BQ-Electric_BQ-ELC-R2_Proposal Summary -Main Building" xfId="819" xr:uid="{00000000-0005-0000-0000-0000C20A0000}"/>
    <cellStyle name="‚_BQ-Electric_BQ-ELC-R2_Proposal Summary-Optional Cost" xfId="820" xr:uid="{00000000-0005-0000-0000-0000C30A0000}"/>
    <cellStyle name="‚_BQ-Electric_BQ-ELC-R2-VE" xfId="821" xr:uid="{00000000-0005-0000-0000-0000C40A0000}"/>
    <cellStyle name="‚_BQ-Electric_BQ-ELC-R2-VE_Nichirin ME Net (260608)" xfId="6509" xr:uid="{00000000-0005-0000-0000-0000C50A0000}"/>
    <cellStyle name="‚_BQ-Electric_BQ-ELC-R2-VE_Nichirin ME Net (260608)_Tender BOQ Inax Danang - Building Portion for Submision" xfId="6510" xr:uid="{00000000-0005-0000-0000-0000C60A0000}"/>
    <cellStyle name="‚_BQ-Electric_BQ-ELC-R2-VE_Proposal Summary -Main Building" xfId="822" xr:uid="{00000000-0005-0000-0000-0000C70A0000}"/>
    <cellStyle name="‚_BQ-Electric_BQ-ELC-R2-VE_Proposal Summary-Optional Cost" xfId="823" xr:uid="{00000000-0005-0000-0000-0000C80A0000}"/>
    <cellStyle name="‚_BQ-Electric_BQ-ELC-VE" xfId="824" xr:uid="{00000000-0005-0000-0000-0000C90A0000}"/>
    <cellStyle name="‚_BQ-Electric_BQ-ELC-VE_Final - BQ Apart-Net" xfId="825" xr:uid="{00000000-0005-0000-0000-0000CA0A0000}"/>
    <cellStyle name="‚_BQ-Electric_BQ-ELC-VE_Final - BQ Apart-Net_Nichirin ME Net (260608)" xfId="6511" xr:uid="{00000000-0005-0000-0000-0000CB0A0000}"/>
    <cellStyle name="‚_BQ-Electric_BQ-ELC-VE_Final - BQ Apart-Net_Nichirin ME Net (260608)_Tender BOQ Inax Danang - Building Portion for Submision" xfId="6512" xr:uid="{00000000-0005-0000-0000-0000CC0A0000}"/>
    <cellStyle name="‚_BQ-Electric_BQ-ELC-VE_Final - BQ Apart-Net_Proposal Summary -Main Building" xfId="826" xr:uid="{00000000-0005-0000-0000-0000CD0A0000}"/>
    <cellStyle name="‚_BQ-Electric_BQ-ELC-VE_Final - BQ Apart-Net_Proposal Summary-Optional Cost" xfId="827" xr:uid="{00000000-0005-0000-0000-0000CE0A0000}"/>
    <cellStyle name="‚_BQ-Electric_BQ-ELC-VE_Nichirin ME Net (260608)" xfId="6513" xr:uid="{00000000-0005-0000-0000-0000CF0A0000}"/>
    <cellStyle name="‚_BQ-Electric_BQ-ELC-VE_Nichirin ME Net (260608)_Tender BOQ Inax Danang - Building Portion for Submision" xfId="6514" xr:uid="{00000000-0005-0000-0000-0000D00A0000}"/>
    <cellStyle name="‚_BQ-Electric_BQ-ELC-VE_Proposal Summary -Main Building" xfId="828" xr:uid="{00000000-0005-0000-0000-0000D10A0000}"/>
    <cellStyle name="‚_BQ-Electric_BQ-ELC-VE_Proposal Summary-Optional Cost" xfId="829" xr:uid="{00000000-0005-0000-0000-0000D20A0000}"/>
    <cellStyle name="‚_BQ-Electric_Nichirin ME Net (260608)" xfId="6515" xr:uid="{00000000-0005-0000-0000-0000D30A0000}"/>
    <cellStyle name="‚_BQ-Electric_Nichirin ME Net (260608)_Tender BOQ Inax Danang - Building Portion for Submision" xfId="6516" xr:uid="{00000000-0005-0000-0000-0000D40A0000}"/>
    <cellStyle name="‚_BQ-Electric_Proposal Summary -Main Building" xfId="830" xr:uid="{00000000-0005-0000-0000-0000D50A0000}"/>
    <cellStyle name="‚_BQ-Electric_Proposal Summary-Optional Cost" xfId="831" xr:uid="{00000000-0005-0000-0000-0000D60A0000}"/>
    <cellStyle name="‚_BQ-Electric_shts-me(22Apr04)R2(26Apr04)" xfId="832" xr:uid="{00000000-0005-0000-0000-0000D70A0000}"/>
    <cellStyle name="‚_BQ-Electric_shts-me(22Apr04)R2(26Apr04)_Nichirin ME Net (260608)" xfId="6517" xr:uid="{00000000-0005-0000-0000-0000D80A0000}"/>
    <cellStyle name="‚_BQ-Electric_shts-me(22Apr04)R2(26Apr04)_Nichirin ME Net (260608)_Tender BOQ Inax Danang - Building Portion for Submision" xfId="6518" xr:uid="{00000000-0005-0000-0000-0000D90A0000}"/>
    <cellStyle name="‚_BQ-Electric_shts-me(22Apr04)R2(26Apr04)_Proposal Summary -Main Building" xfId="833" xr:uid="{00000000-0005-0000-0000-0000DA0A0000}"/>
    <cellStyle name="‚_BQ-Electric_shts-me(22Apr04)R2(26Apr04)_Proposal Summary-Optional Cost" xfId="834" xr:uid="{00000000-0005-0000-0000-0000DB0A0000}"/>
    <cellStyle name="‚_BQ-Electric_shts-me(22Apr04)R3(29Apr04)ORI-Inv" xfId="835" xr:uid="{00000000-0005-0000-0000-0000DC0A0000}"/>
    <cellStyle name="‚_BQ-Electric_shts-me(22Apr04)R3(29Apr04)ORI-Inv_Nichirin ME Net (260608)" xfId="6519" xr:uid="{00000000-0005-0000-0000-0000DD0A0000}"/>
    <cellStyle name="‚_BQ-Electric_shts-me(22Apr04)R3(29Apr04)ORI-Inv_Nichirin ME Net (260608)_Tender BOQ Inax Danang - Building Portion for Submision" xfId="6520" xr:uid="{00000000-0005-0000-0000-0000DE0A0000}"/>
    <cellStyle name="‚_BQ-Electric_shts-me(22Apr04)R3(29Apr04)ORI-Inv_Proposal Summary -Main Building" xfId="836" xr:uid="{00000000-0005-0000-0000-0000DF0A0000}"/>
    <cellStyle name="‚_BQ-Electric_shts-me(22Apr04)R3(29Apr04)ORI-Inv_Proposal Summary-Optional Cost" xfId="837" xr:uid="{00000000-0005-0000-0000-0000E00A0000}"/>
    <cellStyle name="‚_BQ-Electric_ts-me(17Apr04)" xfId="838" xr:uid="{00000000-0005-0000-0000-0000E10A0000}"/>
    <cellStyle name="‚_BQ-Electric_ts-me(17Apr04)_Nichirin ME Net (260608)" xfId="6521" xr:uid="{00000000-0005-0000-0000-0000E20A0000}"/>
    <cellStyle name="‚_BQ-Electric_ts-me(17Apr04)_Nichirin ME Net (260608)_Tender BOQ Inax Danang - Building Portion for Submision" xfId="6522" xr:uid="{00000000-0005-0000-0000-0000E30A0000}"/>
    <cellStyle name="‚_BQ-Electric_ts-me(17Apr04)_Proposal Summary -Main Building" xfId="839" xr:uid="{00000000-0005-0000-0000-0000E40A0000}"/>
    <cellStyle name="‚_BQ-Electric_ts-me(17Apr04)_Proposal Summary-Optional Cost" xfId="840" xr:uid="{00000000-0005-0000-0000-0000E50A0000}"/>
    <cellStyle name="‚_Nichirin ME Net (260608)" xfId="6523" xr:uid="{00000000-0005-0000-0000-0000E60A0000}"/>
    <cellStyle name="‚_Nichirin ME Net (260608)_Tender BOQ Inax Danang - Building Portion for Submision" xfId="6524" xr:uid="{00000000-0005-0000-0000-0000E70A0000}"/>
    <cellStyle name="‚_Proposal Summary -Main Building" xfId="841" xr:uid="{00000000-0005-0000-0000-0000E80A0000}"/>
    <cellStyle name="‚_Proposal Summary-Optional Cost" xfId="842" xr:uid="{00000000-0005-0000-0000-0000E90A0000}"/>
    <cellStyle name="”๑•\ฆ" xfId="843" xr:uid="{00000000-0005-0000-0000-0000EA0A0000}"/>
    <cellStyle name="”n?\旨" xfId="844" xr:uid="{00000000-0005-0000-0000-0000EB0A0000}"/>
    <cellStyle name="”ñ•\¦" xfId="845" xr:uid="{00000000-0005-0000-0000-0000EC0A0000}"/>
    <cellStyle name="„" xfId="846" xr:uid="{00000000-0005-0000-0000-0000ED0A0000}"/>
    <cellStyle name="„_BQ-ELC LOC" xfId="847" xr:uid="{00000000-0005-0000-0000-0000EE0A0000}"/>
    <cellStyle name="„_BQ-ELC LOC_Nichirin ME Net (260608)" xfId="6525" xr:uid="{00000000-0005-0000-0000-0000EF0A0000}"/>
    <cellStyle name="„_BQ-ELC LOC_Nichirin ME Net (260608)_Tender BOQ Inax Danang - Building Portion for Submision" xfId="6526" xr:uid="{00000000-0005-0000-0000-0000F00A0000}"/>
    <cellStyle name="„_BQ-ELC LOC_Proposal Summary -Main Building" xfId="848" xr:uid="{00000000-0005-0000-0000-0000F10A0000}"/>
    <cellStyle name="„_BQ-ELC LOC_Proposal Summary-Optional Cost" xfId="849" xr:uid="{00000000-0005-0000-0000-0000F20A0000}"/>
    <cellStyle name="„_BQ-elec-kiic4(D) " xfId="6527" xr:uid="{00000000-0005-0000-0000-0000F30A0000}"/>
    <cellStyle name="„_BQ-Elect-Rev1-A" xfId="850" xr:uid="{00000000-0005-0000-0000-0000F40A0000}"/>
    <cellStyle name="„_BQ-Elect-Rev1-A_Nichirin ME Net (260608)" xfId="6528" xr:uid="{00000000-0005-0000-0000-0000F50A0000}"/>
    <cellStyle name="„_BQ-Elect-Rev1-A_Nichirin ME Net (260608)_Tender BOQ Inax Danang - Building Portion for Submision" xfId="6529" xr:uid="{00000000-0005-0000-0000-0000F60A0000}"/>
    <cellStyle name="„_BQ-Elect-Rev1-A_Proposal Summary -Main Building" xfId="851" xr:uid="{00000000-0005-0000-0000-0000F70A0000}"/>
    <cellStyle name="„_BQ-Elect-Rev1-A_Proposal Summary-Optional Cost" xfId="852" xr:uid="{00000000-0005-0000-0000-0000F80A0000}"/>
    <cellStyle name="„_BQ-Electric" xfId="853" xr:uid="{00000000-0005-0000-0000-0000F90A0000}"/>
    <cellStyle name="„_BQ-Electric_BQ-ELC-R2" xfId="854" xr:uid="{00000000-0005-0000-0000-0000FA0A0000}"/>
    <cellStyle name="„_BQ-Electric_BQ-ELC-R2_Nichirin ME Net (260608)" xfId="6530" xr:uid="{00000000-0005-0000-0000-0000FB0A0000}"/>
    <cellStyle name="„_BQ-Electric_BQ-ELC-R2_Nichirin ME Net (260608)_Tender BOQ Inax Danang - Building Portion for Submision" xfId="6531" xr:uid="{00000000-0005-0000-0000-0000FC0A0000}"/>
    <cellStyle name="„_BQ-Electric_BQ-ELC-R2_Proposal Summary -Main Building" xfId="855" xr:uid="{00000000-0005-0000-0000-0000FD0A0000}"/>
    <cellStyle name="„_BQ-Electric_BQ-ELC-R2_Proposal Summary-Optional Cost" xfId="856" xr:uid="{00000000-0005-0000-0000-0000FE0A0000}"/>
    <cellStyle name="„_BQ-Electric_BQ-ELC-R2-VE" xfId="857" xr:uid="{00000000-0005-0000-0000-0000FF0A0000}"/>
    <cellStyle name="„_BQ-Electric_BQ-ELC-R2-VE_Nichirin ME Net (260608)" xfId="6532" xr:uid="{00000000-0005-0000-0000-0000000B0000}"/>
    <cellStyle name="„_BQ-Electric_BQ-ELC-R2-VE_Nichirin ME Net (260608)_Tender BOQ Inax Danang - Building Portion for Submision" xfId="6533" xr:uid="{00000000-0005-0000-0000-0000010B0000}"/>
    <cellStyle name="„_BQ-Electric_BQ-ELC-R2-VE_Proposal Summary -Main Building" xfId="858" xr:uid="{00000000-0005-0000-0000-0000020B0000}"/>
    <cellStyle name="„_BQ-Electric_BQ-ELC-R2-VE_Proposal Summary-Optional Cost" xfId="859" xr:uid="{00000000-0005-0000-0000-0000030B0000}"/>
    <cellStyle name="„_BQ-Electric_BQ-ELC-VE" xfId="860" xr:uid="{00000000-0005-0000-0000-0000040B0000}"/>
    <cellStyle name="„_BQ-Electric_BQ-ELC-VE_Final - BQ Apart-Net" xfId="861" xr:uid="{00000000-0005-0000-0000-0000050B0000}"/>
    <cellStyle name="„_BQ-Electric_BQ-ELC-VE_Final - BQ Apart-Net_Nichirin ME Net (260608)" xfId="6534" xr:uid="{00000000-0005-0000-0000-0000060B0000}"/>
    <cellStyle name="„_BQ-Electric_BQ-ELC-VE_Final - BQ Apart-Net_Nichirin ME Net (260608)_Tender BOQ Inax Danang - Building Portion for Submision" xfId="6535" xr:uid="{00000000-0005-0000-0000-0000070B0000}"/>
    <cellStyle name="„_BQ-Electric_BQ-ELC-VE_Final - BQ Apart-Net_Proposal Summary -Main Building" xfId="862" xr:uid="{00000000-0005-0000-0000-0000080B0000}"/>
    <cellStyle name="„_BQ-Electric_BQ-ELC-VE_Final - BQ Apart-Net_Proposal Summary-Optional Cost" xfId="863" xr:uid="{00000000-0005-0000-0000-0000090B0000}"/>
    <cellStyle name="„_BQ-Electric_BQ-ELC-VE_Nichirin ME Net (260608)" xfId="6536" xr:uid="{00000000-0005-0000-0000-00000A0B0000}"/>
    <cellStyle name="„_BQ-Electric_BQ-ELC-VE_Nichirin ME Net (260608)_Tender BOQ Inax Danang - Building Portion for Submision" xfId="6537" xr:uid="{00000000-0005-0000-0000-00000B0B0000}"/>
    <cellStyle name="„_BQ-Electric_BQ-ELC-VE_Proposal Summary -Main Building" xfId="864" xr:uid="{00000000-0005-0000-0000-00000C0B0000}"/>
    <cellStyle name="„_BQ-Electric_BQ-ELC-VE_Proposal Summary-Optional Cost" xfId="865" xr:uid="{00000000-0005-0000-0000-00000D0B0000}"/>
    <cellStyle name="„_BQ-Electric_Nichirin ME Net (260608)" xfId="6538" xr:uid="{00000000-0005-0000-0000-00000E0B0000}"/>
    <cellStyle name="„_BQ-Electric_Nichirin ME Net (260608)_Tender BOQ Inax Danang - Building Portion for Submision" xfId="6539" xr:uid="{00000000-0005-0000-0000-00000F0B0000}"/>
    <cellStyle name="„_BQ-Electric_Proposal Summary -Main Building" xfId="866" xr:uid="{00000000-0005-0000-0000-0000100B0000}"/>
    <cellStyle name="„_BQ-Electric_Proposal Summary-Optional Cost" xfId="867" xr:uid="{00000000-0005-0000-0000-0000110B0000}"/>
    <cellStyle name="„_BQ-Electric_shts-me(22Apr04)R2(26Apr04)" xfId="868" xr:uid="{00000000-0005-0000-0000-0000120B0000}"/>
    <cellStyle name="„_BQ-Electric_shts-me(22Apr04)R2(26Apr04)_Nichirin ME Net (260608)" xfId="6540" xr:uid="{00000000-0005-0000-0000-0000130B0000}"/>
    <cellStyle name="„_BQ-Electric_shts-me(22Apr04)R2(26Apr04)_Nichirin ME Net (260608)_Tender BOQ Inax Danang - Building Portion for Submision" xfId="6541" xr:uid="{00000000-0005-0000-0000-0000140B0000}"/>
    <cellStyle name="„_BQ-Electric_shts-me(22Apr04)R2(26Apr04)_Proposal Summary -Main Building" xfId="869" xr:uid="{00000000-0005-0000-0000-0000150B0000}"/>
    <cellStyle name="„_BQ-Electric_shts-me(22Apr04)R2(26Apr04)_Proposal Summary-Optional Cost" xfId="870" xr:uid="{00000000-0005-0000-0000-0000160B0000}"/>
    <cellStyle name="„_BQ-Electric_shts-me(22Apr04)R3(29Apr04)ORI-Inv" xfId="871" xr:uid="{00000000-0005-0000-0000-0000170B0000}"/>
    <cellStyle name="„_BQ-Electric_shts-me(22Apr04)R3(29Apr04)ORI-Inv_Nichirin ME Net (260608)" xfId="6542" xr:uid="{00000000-0005-0000-0000-0000180B0000}"/>
    <cellStyle name="„_BQ-Electric_shts-me(22Apr04)R3(29Apr04)ORI-Inv_Nichirin ME Net (260608)_Tender BOQ Inax Danang - Building Portion for Submision" xfId="6543" xr:uid="{00000000-0005-0000-0000-0000190B0000}"/>
    <cellStyle name="„_BQ-Electric_shts-me(22Apr04)R3(29Apr04)ORI-Inv_Proposal Summary -Main Building" xfId="872" xr:uid="{00000000-0005-0000-0000-00001A0B0000}"/>
    <cellStyle name="„_BQ-Electric_shts-me(22Apr04)R3(29Apr04)ORI-Inv_Proposal Summary-Optional Cost" xfId="873" xr:uid="{00000000-0005-0000-0000-00001B0B0000}"/>
    <cellStyle name="„_BQ-Electric_ts-me(17Apr04)" xfId="874" xr:uid="{00000000-0005-0000-0000-00001C0B0000}"/>
    <cellStyle name="„_BQ-Electric_ts-me(17Apr04)_Nichirin ME Net (260608)" xfId="6544" xr:uid="{00000000-0005-0000-0000-00001D0B0000}"/>
    <cellStyle name="„_BQ-Electric_ts-me(17Apr04)_Nichirin ME Net (260608)_Tender BOQ Inax Danang - Building Portion for Submision" xfId="6545" xr:uid="{00000000-0005-0000-0000-00001E0B0000}"/>
    <cellStyle name="„_BQ-Electric_ts-me(17Apr04)_Proposal Summary -Main Building" xfId="875" xr:uid="{00000000-0005-0000-0000-00001F0B0000}"/>
    <cellStyle name="„_BQ-Electric_ts-me(17Apr04)_Proposal Summary-Optional Cost" xfId="876" xr:uid="{00000000-0005-0000-0000-0000200B0000}"/>
    <cellStyle name="„_Nichirin ME Net (260608)" xfId="6546" xr:uid="{00000000-0005-0000-0000-0000210B0000}"/>
    <cellStyle name="„_Nichirin ME Net (260608)_Tender BOQ Inax Danang - Building Portion for Submision" xfId="6547" xr:uid="{00000000-0005-0000-0000-0000220B0000}"/>
    <cellStyle name="„_Proposal Summary -Main Building" xfId="877" xr:uid="{00000000-0005-0000-0000-0000230B0000}"/>
    <cellStyle name="„_Proposal Summary-Optional Cost" xfId="878" xr:uid="{00000000-0005-0000-0000-0000240B0000}"/>
    <cellStyle name="–¢’è‹`" xfId="879" xr:uid="{00000000-0005-0000-0000-0000250B0000}"/>
    <cellStyle name="¤@?e_TEST-1 " xfId="880" xr:uid="{00000000-0005-0000-0000-0000260B0000}"/>
    <cellStyle name="+,-,0" xfId="6548" xr:uid="{00000000-0005-0000-0000-0000270B0000}"/>
    <cellStyle name="=C:\WINDOWS\SYSTEM32\COMMAND.COM" xfId="6549" xr:uid="{00000000-0005-0000-0000-0000280B0000}"/>
    <cellStyle name="△ []" xfId="6550" xr:uid="{00000000-0005-0000-0000-0000290B0000}"/>
    <cellStyle name="△ [0]" xfId="6551" xr:uid="{00000000-0005-0000-0000-00002A0B0000}"/>
    <cellStyle name="©öe¨¬¨¢A©÷_¡¾aA¢¬" xfId="6552" xr:uid="{00000000-0005-0000-0000-00002B0B0000}"/>
    <cellStyle name="°ia¤¼o " xfId="881" xr:uid="{00000000-0005-0000-0000-00002C0B0000}"/>
    <cellStyle name="°ia¤aa " xfId="882" xr:uid="{00000000-0005-0000-0000-00002D0B0000}"/>
    <cellStyle name="_x0001_µÑTÖ " xfId="883" xr:uid="{00000000-0005-0000-0000-00002E0B0000}"/>
    <cellStyle name="_x0001_µÑTÖ_" xfId="884" xr:uid="{00000000-0005-0000-0000-00002F0B0000}"/>
    <cellStyle name="…" xfId="885" xr:uid="{00000000-0005-0000-0000-0000300B0000}"/>
    <cellStyle name="…_BQ-ELC LOC" xfId="886" xr:uid="{00000000-0005-0000-0000-0000310B0000}"/>
    <cellStyle name="…_BQ-ELC LOC_Nichirin ME Net (260608)" xfId="6553" xr:uid="{00000000-0005-0000-0000-0000320B0000}"/>
    <cellStyle name="…_BQ-ELC LOC_Nichirin ME Net (260608)_Tender BOQ Inax Danang - Building Portion for Submision" xfId="6554" xr:uid="{00000000-0005-0000-0000-0000330B0000}"/>
    <cellStyle name="…_BQ-ELC LOC_Proposal Summary -Main Building" xfId="887" xr:uid="{00000000-0005-0000-0000-0000340B0000}"/>
    <cellStyle name="…_BQ-ELC LOC_Proposal Summary-Optional Cost" xfId="888" xr:uid="{00000000-0005-0000-0000-0000350B0000}"/>
    <cellStyle name="…_BQ-elec-kiic4(D) " xfId="6555" xr:uid="{00000000-0005-0000-0000-0000360B0000}"/>
    <cellStyle name="…_BQ-Elect-Rev1-A" xfId="889" xr:uid="{00000000-0005-0000-0000-0000370B0000}"/>
    <cellStyle name="…_BQ-Elect-Rev1-A_Nichirin ME Net (260608)" xfId="6556" xr:uid="{00000000-0005-0000-0000-0000380B0000}"/>
    <cellStyle name="…_BQ-Elect-Rev1-A_Nichirin ME Net (260608)_Tender BOQ Inax Danang - Building Portion for Submision" xfId="6557" xr:uid="{00000000-0005-0000-0000-0000390B0000}"/>
    <cellStyle name="…_BQ-Elect-Rev1-A_Proposal Summary -Main Building" xfId="890" xr:uid="{00000000-0005-0000-0000-00003A0B0000}"/>
    <cellStyle name="…_BQ-Elect-Rev1-A_Proposal Summary-Optional Cost" xfId="891" xr:uid="{00000000-0005-0000-0000-00003B0B0000}"/>
    <cellStyle name="…_BQ-Electric" xfId="892" xr:uid="{00000000-0005-0000-0000-00003C0B0000}"/>
    <cellStyle name="…_BQ-Electric_BQ-ELC-R2" xfId="893" xr:uid="{00000000-0005-0000-0000-00003D0B0000}"/>
    <cellStyle name="…_BQ-Electric_BQ-ELC-R2_Nichirin ME Net (260608)" xfId="6558" xr:uid="{00000000-0005-0000-0000-00003E0B0000}"/>
    <cellStyle name="…_BQ-Electric_BQ-ELC-R2_Nichirin ME Net (260608)_Tender BOQ Inax Danang - Building Portion for Submision" xfId="6559" xr:uid="{00000000-0005-0000-0000-00003F0B0000}"/>
    <cellStyle name="…_BQ-Electric_BQ-ELC-R2_Proposal Summary -Main Building" xfId="894" xr:uid="{00000000-0005-0000-0000-0000400B0000}"/>
    <cellStyle name="…_BQ-Electric_BQ-ELC-R2_Proposal Summary-Optional Cost" xfId="895" xr:uid="{00000000-0005-0000-0000-0000410B0000}"/>
    <cellStyle name="…_BQ-Electric_BQ-ELC-R2-VE" xfId="896" xr:uid="{00000000-0005-0000-0000-0000420B0000}"/>
    <cellStyle name="…_BQ-Electric_BQ-ELC-R2-VE_Nichirin ME Net (260608)" xfId="6560" xr:uid="{00000000-0005-0000-0000-0000430B0000}"/>
    <cellStyle name="…_BQ-Electric_BQ-ELC-R2-VE_Nichirin ME Net (260608)_Tender BOQ Inax Danang - Building Portion for Submision" xfId="6561" xr:uid="{00000000-0005-0000-0000-0000440B0000}"/>
    <cellStyle name="…_BQ-Electric_BQ-ELC-R2-VE_Proposal Summary -Main Building" xfId="897" xr:uid="{00000000-0005-0000-0000-0000450B0000}"/>
    <cellStyle name="…_BQ-Electric_BQ-ELC-R2-VE_Proposal Summary-Optional Cost" xfId="898" xr:uid="{00000000-0005-0000-0000-0000460B0000}"/>
    <cellStyle name="…_BQ-Electric_BQ-ELC-VE" xfId="899" xr:uid="{00000000-0005-0000-0000-0000470B0000}"/>
    <cellStyle name="…_BQ-Electric_BQ-ELC-VE_Final - BQ Apart-Net" xfId="900" xr:uid="{00000000-0005-0000-0000-0000480B0000}"/>
    <cellStyle name="…_BQ-Electric_BQ-ELC-VE_Final - BQ Apart-Net_Nichirin ME Net (260608)" xfId="6562" xr:uid="{00000000-0005-0000-0000-0000490B0000}"/>
    <cellStyle name="…_BQ-Electric_BQ-ELC-VE_Final - BQ Apart-Net_Nichirin ME Net (260608)_Tender BOQ Inax Danang - Building Portion for Submision" xfId="6563" xr:uid="{00000000-0005-0000-0000-00004A0B0000}"/>
    <cellStyle name="…_BQ-Electric_BQ-ELC-VE_Final - BQ Apart-Net_Proposal Summary -Main Building" xfId="901" xr:uid="{00000000-0005-0000-0000-00004B0B0000}"/>
    <cellStyle name="…_BQ-Electric_BQ-ELC-VE_Final - BQ Apart-Net_Proposal Summary-Optional Cost" xfId="902" xr:uid="{00000000-0005-0000-0000-00004C0B0000}"/>
    <cellStyle name="…_BQ-Electric_BQ-ELC-VE_Nichirin ME Net (260608)" xfId="6564" xr:uid="{00000000-0005-0000-0000-00004D0B0000}"/>
    <cellStyle name="…_BQ-Electric_BQ-ELC-VE_Nichirin ME Net (260608)_Tender BOQ Inax Danang - Building Portion for Submision" xfId="6565" xr:uid="{00000000-0005-0000-0000-00004E0B0000}"/>
    <cellStyle name="…_BQ-Electric_BQ-ELC-VE_Proposal Summary -Main Building" xfId="903" xr:uid="{00000000-0005-0000-0000-00004F0B0000}"/>
    <cellStyle name="…_BQ-Electric_BQ-ELC-VE_Proposal Summary-Optional Cost" xfId="904" xr:uid="{00000000-0005-0000-0000-0000500B0000}"/>
    <cellStyle name="…_BQ-Electric_Nichirin ME Net (260608)" xfId="6566" xr:uid="{00000000-0005-0000-0000-0000510B0000}"/>
    <cellStyle name="…_BQ-Electric_Nichirin ME Net (260608)_Tender BOQ Inax Danang - Building Portion for Submision" xfId="6567" xr:uid="{00000000-0005-0000-0000-0000520B0000}"/>
    <cellStyle name="…_BQ-Electric_Proposal Summary -Main Building" xfId="905" xr:uid="{00000000-0005-0000-0000-0000530B0000}"/>
    <cellStyle name="…_BQ-Electric_Proposal Summary-Optional Cost" xfId="906" xr:uid="{00000000-0005-0000-0000-0000540B0000}"/>
    <cellStyle name="…_BQ-Electric_shts-me(22Apr04)R2(26Apr04)" xfId="907" xr:uid="{00000000-0005-0000-0000-0000550B0000}"/>
    <cellStyle name="…_BQ-Electric_shts-me(22Apr04)R2(26Apr04)_Nichirin ME Net (260608)" xfId="6568" xr:uid="{00000000-0005-0000-0000-0000560B0000}"/>
    <cellStyle name="…_BQ-Electric_shts-me(22Apr04)R2(26Apr04)_Nichirin ME Net (260608)_Tender BOQ Inax Danang - Building Portion for Submision" xfId="6569" xr:uid="{00000000-0005-0000-0000-0000570B0000}"/>
    <cellStyle name="…_BQ-Electric_shts-me(22Apr04)R2(26Apr04)_Proposal Summary -Main Building" xfId="908" xr:uid="{00000000-0005-0000-0000-0000580B0000}"/>
    <cellStyle name="…_BQ-Electric_shts-me(22Apr04)R2(26Apr04)_Proposal Summary-Optional Cost" xfId="909" xr:uid="{00000000-0005-0000-0000-0000590B0000}"/>
    <cellStyle name="…_BQ-Electric_shts-me(22Apr04)R3(29Apr04)ORI-Inv" xfId="910" xr:uid="{00000000-0005-0000-0000-00005A0B0000}"/>
    <cellStyle name="…_BQ-Electric_shts-me(22Apr04)R3(29Apr04)ORI-Inv_Nichirin ME Net (260608)" xfId="6570" xr:uid="{00000000-0005-0000-0000-00005B0B0000}"/>
    <cellStyle name="…_BQ-Electric_shts-me(22Apr04)R3(29Apr04)ORI-Inv_Nichirin ME Net (260608)_Tender BOQ Inax Danang - Building Portion for Submision" xfId="6571" xr:uid="{00000000-0005-0000-0000-00005C0B0000}"/>
    <cellStyle name="…_BQ-Electric_shts-me(22Apr04)R3(29Apr04)ORI-Inv_Proposal Summary -Main Building" xfId="911" xr:uid="{00000000-0005-0000-0000-00005D0B0000}"/>
    <cellStyle name="…_BQ-Electric_shts-me(22Apr04)R3(29Apr04)ORI-Inv_Proposal Summary-Optional Cost" xfId="912" xr:uid="{00000000-0005-0000-0000-00005E0B0000}"/>
    <cellStyle name="…_BQ-Electric_ts-me(17Apr04)" xfId="913" xr:uid="{00000000-0005-0000-0000-00005F0B0000}"/>
    <cellStyle name="…_BQ-Electric_ts-me(17Apr04)_Nichirin ME Net (260608)" xfId="6572" xr:uid="{00000000-0005-0000-0000-0000600B0000}"/>
    <cellStyle name="…_BQ-Electric_ts-me(17Apr04)_Nichirin ME Net (260608)_Tender BOQ Inax Danang - Building Portion for Submision" xfId="6573" xr:uid="{00000000-0005-0000-0000-0000610B0000}"/>
    <cellStyle name="…_BQ-Electric_ts-me(17Apr04)_Proposal Summary -Main Building" xfId="914" xr:uid="{00000000-0005-0000-0000-0000620B0000}"/>
    <cellStyle name="…_BQ-Electric_ts-me(17Apr04)_Proposal Summary-Optional Cost" xfId="915" xr:uid="{00000000-0005-0000-0000-0000630B0000}"/>
    <cellStyle name="…_Nichirin ME Net (260608)" xfId="6574" xr:uid="{00000000-0005-0000-0000-0000640B0000}"/>
    <cellStyle name="…_Nichirin ME Net (260608)_Tender BOQ Inax Danang - Building Portion for Submision" xfId="6575" xr:uid="{00000000-0005-0000-0000-0000650B0000}"/>
    <cellStyle name="…_Proposal Summary -Main Building" xfId="916" xr:uid="{00000000-0005-0000-0000-0000660B0000}"/>
    <cellStyle name="…_Proposal Summary-Optional Cost" xfId="917" xr:uid="{00000000-0005-0000-0000-0000670B0000}"/>
    <cellStyle name="†" xfId="918" xr:uid="{00000000-0005-0000-0000-0000680B0000}"/>
    <cellStyle name="†_BQ-ELC LOC" xfId="919" xr:uid="{00000000-0005-0000-0000-0000690B0000}"/>
    <cellStyle name="†_BQ-ELC LOC_Nichirin ME Net (260608)" xfId="6576" xr:uid="{00000000-0005-0000-0000-00006A0B0000}"/>
    <cellStyle name="†_BQ-ELC LOC_Nichirin ME Net (260608)_Tender BOQ Inax Danang - Building Portion for Submision" xfId="6577" xr:uid="{00000000-0005-0000-0000-00006B0B0000}"/>
    <cellStyle name="†_BQ-ELC LOC_Proposal Summary -Main Building" xfId="920" xr:uid="{00000000-0005-0000-0000-00006C0B0000}"/>
    <cellStyle name="†_BQ-ELC LOC_Proposal Summary-Optional Cost" xfId="921" xr:uid="{00000000-0005-0000-0000-00006D0B0000}"/>
    <cellStyle name="†_BQ-elec-kiic4(D) " xfId="6578" xr:uid="{00000000-0005-0000-0000-00006E0B0000}"/>
    <cellStyle name="†_BQ-Elect-Rev1-A" xfId="922" xr:uid="{00000000-0005-0000-0000-00006F0B0000}"/>
    <cellStyle name="†_BQ-Elect-Rev1-A_Nichirin ME Net (260608)" xfId="6579" xr:uid="{00000000-0005-0000-0000-0000700B0000}"/>
    <cellStyle name="†_BQ-Elect-Rev1-A_Nichirin ME Net (260608)_Tender BOQ Inax Danang - Building Portion for Submision" xfId="6580" xr:uid="{00000000-0005-0000-0000-0000710B0000}"/>
    <cellStyle name="†_BQ-Elect-Rev1-A_Proposal Summary -Main Building" xfId="923" xr:uid="{00000000-0005-0000-0000-0000720B0000}"/>
    <cellStyle name="†_BQ-Elect-Rev1-A_Proposal Summary-Optional Cost" xfId="924" xr:uid="{00000000-0005-0000-0000-0000730B0000}"/>
    <cellStyle name="†_BQ-Electric" xfId="925" xr:uid="{00000000-0005-0000-0000-0000740B0000}"/>
    <cellStyle name="†_BQ-Electric_BQ-ELC-R2" xfId="926" xr:uid="{00000000-0005-0000-0000-0000750B0000}"/>
    <cellStyle name="†_BQ-Electric_BQ-ELC-R2_Nichirin ME Net (260608)" xfId="6581" xr:uid="{00000000-0005-0000-0000-0000760B0000}"/>
    <cellStyle name="†_BQ-Electric_BQ-ELC-R2_Nichirin ME Net (260608)_Tender BOQ Inax Danang - Building Portion for Submision" xfId="6582" xr:uid="{00000000-0005-0000-0000-0000770B0000}"/>
    <cellStyle name="†_BQ-Electric_BQ-ELC-R2_Proposal Summary -Main Building" xfId="927" xr:uid="{00000000-0005-0000-0000-0000780B0000}"/>
    <cellStyle name="†_BQ-Electric_BQ-ELC-R2_Proposal Summary-Optional Cost" xfId="928" xr:uid="{00000000-0005-0000-0000-0000790B0000}"/>
    <cellStyle name="†_BQ-Electric_BQ-ELC-R2-VE" xfId="929" xr:uid="{00000000-0005-0000-0000-00007A0B0000}"/>
    <cellStyle name="†_BQ-Electric_BQ-ELC-R2-VE_Nichirin ME Net (260608)" xfId="6583" xr:uid="{00000000-0005-0000-0000-00007B0B0000}"/>
    <cellStyle name="†_BQ-Electric_BQ-ELC-R2-VE_Nichirin ME Net (260608)_Tender BOQ Inax Danang - Building Portion for Submision" xfId="6584" xr:uid="{00000000-0005-0000-0000-00007C0B0000}"/>
    <cellStyle name="†_BQ-Electric_BQ-ELC-R2-VE_Proposal Summary -Main Building" xfId="930" xr:uid="{00000000-0005-0000-0000-00007D0B0000}"/>
    <cellStyle name="†_BQ-Electric_BQ-ELC-R2-VE_Proposal Summary-Optional Cost" xfId="931" xr:uid="{00000000-0005-0000-0000-00007E0B0000}"/>
    <cellStyle name="†_BQ-Electric_BQ-ELC-VE" xfId="932" xr:uid="{00000000-0005-0000-0000-00007F0B0000}"/>
    <cellStyle name="†_BQ-Electric_BQ-ELC-VE_Final - BQ Apart-Net" xfId="933" xr:uid="{00000000-0005-0000-0000-0000800B0000}"/>
    <cellStyle name="†_BQ-Electric_BQ-ELC-VE_Final - BQ Apart-Net_Nichirin ME Net (260608)" xfId="6585" xr:uid="{00000000-0005-0000-0000-0000810B0000}"/>
    <cellStyle name="†_BQ-Electric_BQ-ELC-VE_Final - BQ Apart-Net_Nichirin ME Net (260608)_Tender BOQ Inax Danang - Building Portion for Submision" xfId="6586" xr:uid="{00000000-0005-0000-0000-0000820B0000}"/>
    <cellStyle name="†_BQ-Electric_BQ-ELC-VE_Final - BQ Apart-Net_Proposal Summary -Main Building" xfId="934" xr:uid="{00000000-0005-0000-0000-0000830B0000}"/>
    <cellStyle name="†_BQ-Electric_BQ-ELC-VE_Final - BQ Apart-Net_Proposal Summary-Optional Cost" xfId="935" xr:uid="{00000000-0005-0000-0000-0000840B0000}"/>
    <cellStyle name="†_BQ-Electric_BQ-ELC-VE_Nichirin ME Net (260608)" xfId="6587" xr:uid="{00000000-0005-0000-0000-0000850B0000}"/>
    <cellStyle name="†_BQ-Electric_BQ-ELC-VE_Nichirin ME Net (260608)_Tender BOQ Inax Danang - Building Portion for Submision" xfId="6588" xr:uid="{00000000-0005-0000-0000-0000860B0000}"/>
    <cellStyle name="†_BQ-Electric_BQ-ELC-VE_Proposal Summary -Main Building" xfId="936" xr:uid="{00000000-0005-0000-0000-0000870B0000}"/>
    <cellStyle name="†_BQ-Electric_BQ-ELC-VE_Proposal Summary-Optional Cost" xfId="937" xr:uid="{00000000-0005-0000-0000-0000880B0000}"/>
    <cellStyle name="†_BQ-Electric_Nichirin ME Net (260608)" xfId="6589" xr:uid="{00000000-0005-0000-0000-0000890B0000}"/>
    <cellStyle name="†_BQ-Electric_Nichirin ME Net (260608)_Tender BOQ Inax Danang - Building Portion for Submision" xfId="6590" xr:uid="{00000000-0005-0000-0000-00008A0B0000}"/>
    <cellStyle name="†_BQ-Electric_Proposal Summary -Main Building" xfId="938" xr:uid="{00000000-0005-0000-0000-00008B0B0000}"/>
    <cellStyle name="†_BQ-Electric_Proposal Summary-Optional Cost" xfId="939" xr:uid="{00000000-0005-0000-0000-00008C0B0000}"/>
    <cellStyle name="†_BQ-Electric_shts-me(22Apr04)R2(26Apr04)" xfId="940" xr:uid="{00000000-0005-0000-0000-00008D0B0000}"/>
    <cellStyle name="†_BQ-Electric_shts-me(22Apr04)R2(26Apr04)_Nichirin ME Net (260608)" xfId="6591" xr:uid="{00000000-0005-0000-0000-00008E0B0000}"/>
    <cellStyle name="†_BQ-Electric_shts-me(22Apr04)R2(26Apr04)_Nichirin ME Net (260608)_Tender BOQ Inax Danang - Building Portion for Submision" xfId="6592" xr:uid="{00000000-0005-0000-0000-00008F0B0000}"/>
    <cellStyle name="†_BQ-Electric_shts-me(22Apr04)R2(26Apr04)_Proposal Summary -Main Building" xfId="941" xr:uid="{00000000-0005-0000-0000-0000900B0000}"/>
    <cellStyle name="†_BQ-Electric_shts-me(22Apr04)R2(26Apr04)_Proposal Summary-Optional Cost" xfId="942" xr:uid="{00000000-0005-0000-0000-0000910B0000}"/>
    <cellStyle name="†_BQ-Electric_shts-me(22Apr04)R3(29Apr04)ORI-Inv" xfId="943" xr:uid="{00000000-0005-0000-0000-0000920B0000}"/>
    <cellStyle name="†_BQ-Electric_shts-me(22Apr04)R3(29Apr04)ORI-Inv_Nichirin ME Net (260608)" xfId="6593" xr:uid="{00000000-0005-0000-0000-0000930B0000}"/>
    <cellStyle name="†_BQ-Electric_shts-me(22Apr04)R3(29Apr04)ORI-Inv_Nichirin ME Net (260608)_Tender BOQ Inax Danang - Building Portion for Submision" xfId="6594" xr:uid="{00000000-0005-0000-0000-0000940B0000}"/>
    <cellStyle name="†_BQ-Electric_shts-me(22Apr04)R3(29Apr04)ORI-Inv_Proposal Summary -Main Building" xfId="944" xr:uid="{00000000-0005-0000-0000-0000950B0000}"/>
    <cellStyle name="†_BQ-Electric_shts-me(22Apr04)R3(29Apr04)ORI-Inv_Proposal Summary-Optional Cost" xfId="945" xr:uid="{00000000-0005-0000-0000-0000960B0000}"/>
    <cellStyle name="†_BQ-Electric_ts-me(17Apr04)" xfId="946" xr:uid="{00000000-0005-0000-0000-0000970B0000}"/>
    <cellStyle name="†_BQ-Electric_ts-me(17Apr04)_Nichirin ME Net (260608)" xfId="6595" xr:uid="{00000000-0005-0000-0000-0000980B0000}"/>
    <cellStyle name="†_BQ-Electric_ts-me(17Apr04)_Nichirin ME Net (260608)_Tender BOQ Inax Danang - Building Portion for Submision" xfId="6596" xr:uid="{00000000-0005-0000-0000-0000990B0000}"/>
    <cellStyle name="†_BQ-Electric_ts-me(17Apr04)_Proposal Summary -Main Building" xfId="947" xr:uid="{00000000-0005-0000-0000-00009A0B0000}"/>
    <cellStyle name="†_BQ-Electric_ts-me(17Apr04)_Proposal Summary-Optional Cost" xfId="948" xr:uid="{00000000-0005-0000-0000-00009B0B0000}"/>
    <cellStyle name="†_Nichirin ME Net (260608)" xfId="6597" xr:uid="{00000000-0005-0000-0000-00009C0B0000}"/>
    <cellStyle name="†_Nichirin ME Net (260608)_Tender BOQ Inax Danang - Building Portion for Submision" xfId="6598" xr:uid="{00000000-0005-0000-0000-00009D0B0000}"/>
    <cellStyle name="†_Proposal Summary -Main Building" xfId="949" xr:uid="{00000000-0005-0000-0000-00009E0B0000}"/>
    <cellStyle name="†_Proposal Summary-Optional Cost" xfId="950" xr:uid="{00000000-0005-0000-0000-00009F0B0000}"/>
    <cellStyle name="‡" xfId="951" xr:uid="{00000000-0005-0000-0000-0000A00B0000}"/>
    <cellStyle name="‡_BOOK1" xfId="952" xr:uid="{00000000-0005-0000-0000-0000A10B0000}"/>
    <cellStyle name="‡_BOOK1_BQ-ELC LOC" xfId="953" xr:uid="{00000000-0005-0000-0000-0000A20B0000}"/>
    <cellStyle name="‡_BOOK1_BQ-ELC LOC_Nichirin ME Net (260608)" xfId="6599" xr:uid="{00000000-0005-0000-0000-0000A30B0000}"/>
    <cellStyle name="‡_BOOK1_BQ-ELC LOC_Proposal Summary -Main Building" xfId="954" xr:uid="{00000000-0005-0000-0000-0000A40B0000}"/>
    <cellStyle name="‡_BOOK1_BQ-ELC LOC_Proposal Summary-Optional Cost" xfId="955" xr:uid="{00000000-0005-0000-0000-0000A50B0000}"/>
    <cellStyle name="‡_BOOK1_BQ-ELC-R2" xfId="956" xr:uid="{00000000-0005-0000-0000-0000A60B0000}"/>
    <cellStyle name="‡_BOOK1_BQ-ELC-R2_Final - BQ Apart-Net" xfId="957" xr:uid="{00000000-0005-0000-0000-0000A70B0000}"/>
    <cellStyle name="‡_BOOK1_BQ-ELC-R2_Final - BQ Apart-Net_Nichirin ME Net (260608)" xfId="6600" xr:uid="{00000000-0005-0000-0000-0000A80B0000}"/>
    <cellStyle name="‡_BOOK1_BQ-ELC-R2_Final - BQ Apart-Net_Proposal Summary -Main Building" xfId="958" xr:uid="{00000000-0005-0000-0000-0000A90B0000}"/>
    <cellStyle name="‡_BOOK1_BQ-ELC-R2_Final - BQ Apart-Net_Proposal Summary-Optional Cost" xfId="959" xr:uid="{00000000-0005-0000-0000-0000AA0B0000}"/>
    <cellStyle name="‡_BOOK1_BQ-ELC-R2_Nichirin ME Net (260608)" xfId="6601" xr:uid="{00000000-0005-0000-0000-0000AB0B0000}"/>
    <cellStyle name="‡_BOOK1_BQ-ELC-R2_Proposal Summary -Main Building" xfId="960" xr:uid="{00000000-0005-0000-0000-0000AC0B0000}"/>
    <cellStyle name="‡_BOOK1_BQ-ELC-R2_Proposal Summary-Optional Cost" xfId="961" xr:uid="{00000000-0005-0000-0000-0000AD0B0000}"/>
    <cellStyle name="‡_BOOK1_BQ-ELC-R2-VE" xfId="962" xr:uid="{00000000-0005-0000-0000-0000AE0B0000}"/>
    <cellStyle name="‡_BOOK1_BQ-ELC-R2-VE_Final - BQ Apart-Net" xfId="963" xr:uid="{00000000-0005-0000-0000-0000AF0B0000}"/>
    <cellStyle name="‡_BOOK1_BQ-ELC-R2-VE_Final - BQ Apart-Net_Nichirin ME Net (260608)" xfId="6602" xr:uid="{00000000-0005-0000-0000-0000B00B0000}"/>
    <cellStyle name="‡_BOOK1_BQ-ELC-R2-VE_Final - BQ Apart-Net_Proposal Summary -Main Building" xfId="964" xr:uid="{00000000-0005-0000-0000-0000B10B0000}"/>
    <cellStyle name="‡_BOOK1_BQ-ELC-R2-VE_Final - BQ Apart-Net_Proposal Summary-Optional Cost" xfId="965" xr:uid="{00000000-0005-0000-0000-0000B20B0000}"/>
    <cellStyle name="‡_BOOK1_BQ-ELC-R2-VE_Nichirin ME Net (260608)" xfId="6603" xr:uid="{00000000-0005-0000-0000-0000B30B0000}"/>
    <cellStyle name="‡_BOOK1_BQ-ELC-R2-VE_Proposal Summary -Main Building" xfId="966" xr:uid="{00000000-0005-0000-0000-0000B40B0000}"/>
    <cellStyle name="‡_BOOK1_BQ-ELC-R2-VE_Proposal Summary-Optional Cost" xfId="967" xr:uid="{00000000-0005-0000-0000-0000B50B0000}"/>
    <cellStyle name="‡_BOOK1_BQ-ELC-VE" xfId="968" xr:uid="{00000000-0005-0000-0000-0000B60B0000}"/>
    <cellStyle name="‡_BOOK1_BQ-ELC-VE_Final - BQ Apart-Net" xfId="969" xr:uid="{00000000-0005-0000-0000-0000B70B0000}"/>
    <cellStyle name="‡_BOOK1_BQ-ELC-VE_Final - BQ Apart-Net_Nichirin ME Net (260608)" xfId="6604" xr:uid="{00000000-0005-0000-0000-0000B80B0000}"/>
    <cellStyle name="‡_BOOK1_BQ-ELC-VE_Final - BQ Apart-Net_Proposal Summary -Main Building" xfId="970" xr:uid="{00000000-0005-0000-0000-0000B90B0000}"/>
    <cellStyle name="‡_BOOK1_BQ-ELC-VE_Final - BQ Apart-Net_Proposal Summary-Optional Cost" xfId="971" xr:uid="{00000000-0005-0000-0000-0000BA0B0000}"/>
    <cellStyle name="‡_BOOK1_BQ-ELC-VE_Nichirin ME Net (260608)" xfId="6605" xr:uid="{00000000-0005-0000-0000-0000BB0B0000}"/>
    <cellStyle name="‡_BOOK1_BQ-ELC-VE_Proposal Summary -Main Building" xfId="972" xr:uid="{00000000-0005-0000-0000-0000BC0B0000}"/>
    <cellStyle name="‡_BOOK1_BQ-ELC-VE_Proposal Summary-Optional Cost" xfId="973" xr:uid="{00000000-0005-0000-0000-0000BD0B0000}"/>
    <cellStyle name="‡_BOOK1_BQ-elec-kiic4(D) " xfId="6606" xr:uid="{00000000-0005-0000-0000-0000BE0B0000}"/>
    <cellStyle name="‡_BOOK1_BQ-Elect-Rev1-A" xfId="974" xr:uid="{00000000-0005-0000-0000-0000BF0B0000}"/>
    <cellStyle name="‡_BOOK1_BQ-Elect-Rev1-A_BQ-ELC-R2" xfId="975" xr:uid="{00000000-0005-0000-0000-0000C00B0000}"/>
    <cellStyle name="‡_BOOK1_BQ-Elect-Rev1-A_BQ-ELC-R2_Final - BQ Apart-Net" xfId="976" xr:uid="{00000000-0005-0000-0000-0000C10B0000}"/>
    <cellStyle name="‡_BOOK1_BQ-Elect-Rev1-A_BQ-ELC-R2_Final - BQ Apart-Net_Nichirin ME Net (260608)" xfId="6607" xr:uid="{00000000-0005-0000-0000-0000C20B0000}"/>
    <cellStyle name="‡_BOOK1_BQ-Elect-Rev1-A_BQ-ELC-R2_Final - BQ Apart-Net_Proposal Summary -Main Building" xfId="977" xr:uid="{00000000-0005-0000-0000-0000C30B0000}"/>
    <cellStyle name="‡_BOOK1_BQ-Elect-Rev1-A_BQ-ELC-R2_Final - BQ Apart-Net_Proposal Summary-Optional Cost" xfId="978" xr:uid="{00000000-0005-0000-0000-0000C40B0000}"/>
    <cellStyle name="‡_BOOK1_BQ-Elect-Rev1-A_BQ-ELC-R2_Nichirin ME Net (260608)" xfId="6608" xr:uid="{00000000-0005-0000-0000-0000C50B0000}"/>
    <cellStyle name="‡_BOOK1_BQ-Elect-Rev1-A_BQ-ELC-R2_Proposal Summary -Main Building" xfId="979" xr:uid="{00000000-0005-0000-0000-0000C60B0000}"/>
    <cellStyle name="‡_BOOK1_BQ-Elect-Rev1-A_BQ-ELC-R2_Proposal Summary-Optional Cost" xfId="980" xr:uid="{00000000-0005-0000-0000-0000C70B0000}"/>
    <cellStyle name="‡_BOOK1_BQ-Elect-Rev1-A_BQ-ELC-R2-VE" xfId="981" xr:uid="{00000000-0005-0000-0000-0000C80B0000}"/>
    <cellStyle name="‡_BOOK1_BQ-Elect-Rev1-A_BQ-ELC-R2-VE_Final - BQ Apart-Net" xfId="982" xr:uid="{00000000-0005-0000-0000-0000C90B0000}"/>
    <cellStyle name="‡_BOOK1_BQ-Elect-Rev1-A_BQ-ELC-R2-VE_Final - BQ Apart-Net_Nichirin ME Net (260608)" xfId="6609" xr:uid="{00000000-0005-0000-0000-0000CA0B0000}"/>
    <cellStyle name="‡_BOOK1_BQ-Elect-Rev1-A_BQ-ELC-R2-VE_Final - BQ Apart-Net_Proposal Summary -Main Building" xfId="983" xr:uid="{00000000-0005-0000-0000-0000CB0B0000}"/>
    <cellStyle name="‡_BOOK1_BQ-Elect-Rev1-A_BQ-ELC-R2-VE_Final - BQ Apart-Net_Proposal Summary-Optional Cost" xfId="984" xr:uid="{00000000-0005-0000-0000-0000CC0B0000}"/>
    <cellStyle name="‡_BOOK1_BQ-Elect-Rev1-A_BQ-ELC-R2-VE_Nichirin ME Net (260608)" xfId="6610" xr:uid="{00000000-0005-0000-0000-0000CD0B0000}"/>
    <cellStyle name="‡_BOOK1_BQ-Elect-Rev1-A_BQ-ELC-R2-VE_Proposal Summary -Main Building" xfId="985" xr:uid="{00000000-0005-0000-0000-0000CE0B0000}"/>
    <cellStyle name="‡_BOOK1_BQ-Elect-Rev1-A_BQ-ELC-R2-VE_Proposal Summary-Optional Cost" xfId="986" xr:uid="{00000000-0005-0000-0000-0000CF0B0000}"/>
    <cellStyle name="‡_BOOK1_BQ-Elect-Rev1-A_BQ-ELC-VE" xfId="987" xr:uid="{00000000-0005-0000-0000-0000D00B0000}"/>
    <cellStyle name="‡_BOOK1_BQ-Elect-Rev1-A_BQ-ELC-VE_Final - BQ Apart-Net" xfId="988" xr:uid="{00000000-0005-0000-0000-0000D10B0000}"/>
    <cellStyle name="‡_BOOK1_BQ-Elect-Rev1-A_BQ-ELC-VE_Final - BQ Apart-Net_Nichirin ME Net (260608)" xfId="6611" xr:uid="{00000000-0005-0000-0000-0000D20B0000}"/>
    <cellStyle name="‡_BOOK1_BQ-Elect-Rev1-A_BQ-ELC-VE_Final - BQ Apart-Net_Proposal Summary -Main Building" xfId="989" xr:uid="{00000000-0005-0000-0000-0000D30B0000}"/>
    <cellStyle name="‡_BOOK1_BQ-Elect-Rev1-A_BQ-ELC-VE_Final - BQ Apart-Net_Proposal Summary-Optional Cost" xfId="990" xr:uid="{00000000-0005-0000-0000-0000D40B0000}"/>
    <cellStyle name="‡_BOOK1_BQ-Elect-Rev1-A_BQ-ELC-VE_Nichirin ME Net (260608)" xfId="6612" xr:uid="{00000000-0005-0000-0000-0000D50B0000}"/>
    <cellStyle name="‡_BOOK1_BQ-Elect-Rev1-A_BQ-ELC-VE_Proposal Summary -Main Building" xfId="991" xr:uid="{00000000-0005-0000-0000-0000D60B0000}"/>
    <cellStyle name="‡_BOOK1_BQ-Elect-Rev1-A_BQ-ELC-VE_Proposal Summary-Optional Cost" xfId="992" xr:uid="{00000000-0005-0000-0000-0000D70B0000}"/>
    <cellStyle name="‡_BOOK1_BQ-Elect-Rev1-A_Final - BQ Apart-Net" xfId="993" xr:uid="{00000000-0005-0000-0000-0000D80B0000}"/>
    <cellStyle name="‡_BOOK1_BQ-Elect-Rev1-A_Final - BQ Apart-Net_Nichirin ME Net (260608)" xfId="6613" xr:uid="{00000000-0005-0000-0000-0000D90B0000}"/>
    <cellStyle name="‡_BOOK1_BQ-Elect-Rev1-A_Final - BQ Apart-Net_Proposal Summary -Main Building" xfId="994" xr:uid="{00000000-0005-0000-0000-0000DA0B0000}"/>
    <cellStyle name="‡_BOOK1_BQ-Elect-Rev1-A_Final - BQ Apart-Net_Proposal Summary-Optional Cost" xfId="995" xr:uid="{00000000-0005-0000-0000-0000DB0B0000}"/>
    <cellStyle name="‡_BOOK1_BQ-Elect-Rev1-A_Nichirin ME Net (260608)" xfId="6614" xr:uid="{00000000-0005-0000-0000-0000DC0B0000}"/>
    <cellStyle name="‡_BOOK1_BQ-Elect-Rev1-A_Proposal Summary -Main Building" xfId="996" xr:uid="{00000000-0005-0000-0000-0000DD0B0000}"/>
    <cellStyle name="‡_BOOK1_BQ-Elect-Rev1-A_Proposal Summary-Optional Cost" xfId="997" xr:uid="{00000000-0005-0000-0000-0000DE0B0000}"/>
    <cellStyle name="‡_BOOK1_BQ-Elect-Rev1-A_shts-me(22Apr04)R2(26Apr04)" xfId="998" xr:uid="{00000000-0005-0000-0000-0000DF0B0000}"/>
    <cellStyle name="‡_BOOK1_BQ-Elect-Rev1-A_shts-me(22Apr04)R2(26Apr04)_Final - BQ Apart-Net" xfId="999" xr:uid="{00000000-0005-0000-0000-0000E00B0000}"/>
    <cellStyle name="‡_BOOK1_BQ-Elect-Rev1-A_shts-me(22Apr04)R2(26Apr04)_Final - BQ Apart-Net_Nichirin ME Net (260608)" xfId="6615" xr:uid="{00000000-0005-0000-0000-0000E10B0000}"/>
    <cellStyle name="‡_BOOK1_BQ-Elect-Rev1-A_shts-me(22Apr04)R2(26Apr04)_Final - BQ Apart-Net_Proposal Summary -Main Building" xfId="1000" xr:uid="{00000000-0005-0000-0000-0000E20B0000}"/>
    <cellStyle name="‡_BOOK1_BQ-Elect-Rev1-A_shts-me(22Apr04)R2(26Apr04)_Final - BQ Apart-Net_Proposal Summary-Optional Cost" xfId="1001" xr:uid="{00000000-0005-0000-0000-0000E30B0000}"/>
    <cellStyle name="‡_BOOK1_BQ-Elect-Rev1-A_shts-me(22Apr04)R2(26Apr04)_Nichirin ME Net (260608)" xfId="6616" xr:uid="{00000000-0005-0000-0000-0000E40B0000}"/>
    <cellStyle name="‡_BOOK1_BQ-Elect-Rev1-A_shts-me(22Apr04)R2(26Apr04)_Proposal Summary -Main Building" xfId="1002" xr:uid="{00000000-0005-0000-0000-0000E50B0000}"/>
    <cellStyle name="‡_BOOK1_BQ-Elect-Rev1-A_shts-me(22Apr04)R2(26Apr04)_Proposal Summary-Optional Cost" xfId="1003" xr:uid="{00000000-0005-0000-0000-0000E60B0000}"/>
    <cellStyle name="‡_BOOK1_BQ-Elect-Rev1-A_shts-me(22Apr04)R3(29Apr04)ORI-Inv" xfId="1004" xr:uid="{00000000-0005-0000-0000-0000E70B0000}"/>
    <cellStyle name="‡_BOOK1_BQ-Elect-Rev1-A_shts-me(22Apr04)R3(29Apr04)ORI-Inv_Final - BQ Apart-Net" xfId="1005" xr:uid="{00000000-0005-0000-0000-0000E80B0000}"/>
    <cellStyle name="‡_BOOK1_BQ-Elect-Rev1-A_shts-me(22Apr04)R3(29Apr04)ORI-Inv_Final - BQ Apart-Net_Nichirin ME Net (260608)" xfId="6617" xr:uid="{00000000-0005-0000-0000-0000E90B0000}"/>
    <cellStyle name="‡_BOOK1_BQ-Elect-Rev1-A_shts-me(22Apr04)R3(29Apr04)ORI-Inv_Final - BQ Apart-Net_Proposal Summary -Main Building" xfId="1006" xr:uid="{00000000-0005-0000-0000-0000EA0B0000}"/>
    <cellStyle name="‡_BOOK1_BQ-Elect-Rev1-A_shts-me(22Apr04)R3(29Apr04)ORI-Inv_Final - BQ Apart-Net_Proposal Summary-Optional Cost" xfId="1007" xr:uid="{00000000-0005-0000-0000-0000EB0B0000}"/>
    <cellStyle name="‡_BOOK1_BQ-Elect-Rev1-A_shts-me(22Apr04)R3(29Apr04)ORI-Inv_Nichirin ME Net (260608)" xfId="6618" xr:uid="{00000000-0005-0000-0000-0000EC0B0000}"/>
    <cellStyle name="‡_BOOK1_BQ-Elect-Rev1-A_shts-me(22Apr04)R3(29Apr04)ORI-Inv_Proposal Summary -Main Building" xfId="1008" xr:uid="{00000000-0005-0000-0000-0000ED0B0000}"/>
    <cellStyle name="‡_BOOK1_BQ-Elect-Rev1-A_shts-me(22Apr04)R3(29Apr04)ORI-Inv_Proposal Summary-Optional Cost" xfId="1009" xr:uid="{00000000-0005-0000-0000-0000EE0B0000}"/>
    <cellStyle name="‡_BOOK1_BQ-Elect-Rev1-A_ts-me(17Apr04)" xfId="1010" xr:uid="{00000000-0005-0000-0000-0000EF0B0000}"/>
    <cellStyle name="‡_BOOK1_BQ-Elect-Rev1-A_ts-me(17Apr04)_Final - BQ Apart-Net" xfId="1011" xr:uid="{00000000-0005-0000-0000-0000F00B0000}"/>
    <cellStyle name="‡_BOOK1_BQ-Elect-Rev1-A_ts-me(17Apr04)_Final - BQ Apart-Net_Nichirin ME Net (260608)" xfId="6619" xr:uid="{00000000-0005-0000-0000-0000F10B0000}"/>
    <cellStyle name="‡_BOOK1_BQ-Elect-Rev1-A_ts-me(17Apr04)_Final - BQ Apart-Net_Proposal Summary -Main Building" xfId="1012" xr:uid="{00000000-0005-0000-0000-0000F20B0000}"/>
    <cellStyle name="‡_BOOK1_BQ-Elect-Rev1-A_ts-me(17Apr04)_Final - BQ Apart-Net_Proposal Summary-Optional Cost" xfId="1013" xr:uid="{00000000-0005-0000-0000-0000F30B0000}"/>
    <cellStyle name="‡_BOOK1_BQ-Elect-Rev1-A_ts-me(17Apr04)_Nichirin ME Net (260608)" xfId="6620" xr:uid="{00000000-0005-0000-0000-0000F40B0000}"/>
    <cellStyle name="‡_BOOK1_BQ-Elect-Rev1-A_ts-me(17Apr04)_Proposal Summary -Main Building" xfId="1014" xr:uid="{00000000-0005-0000-0000-0000F50B0000}"/>
    <cellStyle name="‡_BOOK1_BQ-Elect-Rev1-A_ts-me(17Apr04)_Proposal Summary-Optional Cost" xfId="1015" xr:uid="{00000000-0005-0000-0000-0000F60B0000}"/>
    <cellStyle name="‡_BOOK1_BQ-Electric" xfId="1016" xr:uid="{00000000-0005-0000-0000-0000F70B0000}"/>
    <cellStyle name="‡_BOOK1_BQ-Electric_BQ-ELC-VE" xfId="1017" xr:uid="{00000000-0005-0000-0000-0000F80B0000}"/>
    <cellStyle name="‡_BOOK1_BQ-Electric_BQ-ELC-VE_Nichirin ME Net (260608)" xfId="6621" xr:uid="{00000000-0005-0000-0000-0000F90B0000}"/>
    <cellStyle name="‡_BOOK1_BQ-Electric_BQ-ELC-VE_Proposal Summary -Main Building" xfId="1018" xr:uid="{00000000-0005-0000-0000-0000FA0B0000}"/>
    <cellStyle name="‡_BOOK1_BQ-Electric_BQ-ELC-VE_Proposal Summary-Optional Cost" xfId="1019" xr:uid="{00000000-0005-0000-0000-0000FB0B0000}"/>
    <cellStyle name="‡_BOOK1_BQ-Electric_Final - BQ Apart-Net" xfId="1020" xr:uid="{00000000-0005-0000-0000-0000FC0B0000}"/>
    <cellStyle name="‡_BOOK1_BQ-Electric_Final - BQ Apart-Net_Nichirin ME Net (260608)" xfId="6622" xr:uid="{00000000-0005-0000-0000-0000FD0B0000}"/>
    <cellStyle name="‡_BOOK1_BQ-Electric_Final - BQ Apart-Net_Proposal Summary -Main Building" xfId="1021" xr:uid="{00000000-0005-0000-0000-0000FE0B0000}"/>
    <cellStyle name="‡_BOOK1_BQ-Electric_Final - BQ Apart-Net_Proposal Summary-Optional Cost" xfId="1022" xr:uid="{00000000-0005-0000-0000-0000FF0B0000}"/>
    <cellStyle name="‡_BOOK1_BQ-Electric_Nichirin ME Net (260608)" xfId="6623" xr:uid="{00000000-0005-0000-0000-0000000C0000}"/>
    <cellStyle name="‡_BOOK1_BQ-Electric_Proposal Summary -Main Building" xfId="1023" xr:uid="{00000000-0005-0000-0000-0000010C0000}"/>
    <cellStyle name="‡_BOOK1_BQ-Electric_Proposal Summary-Optional Cost" xfId="1024" xr:uid="{00000000-0005-0000-0000-0000020C0000}"/>
    <cellStyle name="‡_BOOK1_Final - BQ Apart-Net" xfId="1025" xr:uid="{00000000-0005-0000-0000-0000030C0000}"/>
    <cellStyle name="‡_BOOK1_Final - BQ Apart-Net_Nichirin ME Net (260608)" xfId="6624" xr:uid="{00000000-0005-0000-0000-0000040C0000}"/>
    <cellStyle name="‡_BOOK1_Final - BQ Apart-Net_Proposal Summary -Main Building" xfId="1026" xr:uid="{00000000-0005-0000-0000-0000050C0000}"/>
    <cellStyle name="‡_BOOK1_Final - BQ Apart-Net_Proposal Summary-Optional Cost" xfId="1027" xr:uid="{00000000-0005-0000-0000-0000060C0000}"/>
    <cellStyle name="‡_BOOK1_Nichirin ME Net (260608)" xfId="6625" xr:uid="{00000000-0005-0000-0000-0000070C0000}"/>
    <cellStyle name="‡_BOOK1_Proposal Summary -Main Building" xfId="1028" xr:uid="{00000000-0005-0000-0000-0000080C0000}"/>
    <cellStyle name="‡_BOOK1_Proposal Summary-Optional Cost" xfId="1029" xr:uid="{00000000-0005-0000-0000-0000090C0000}"/>
    <cellStyle name="‡_BOOK1_shts-me(22Apr04)R2(26Apr04)" xfId="1030" xr:uid="{00000000-0005-0000-0000-00000A0C0000}"/>
    <cellStyle name="‡_BOOK1_shts-me(22Apr04)R2(26Apr04)_Final - BQ Apart-Net" xfId="1031" xr:uid="{00000000-0005-0000-0000-00000B0C0000}"/>
    <cellStyle name="‡_BOOK1_shts-me(22Apr04)R2(26Apr04)_Final - BQ Apart-Net_Nichirin ME Net (260608)" xfId="6626" xr:uid="{00000000-0005-0000-0000-00000C0C0000}"/>
    <cellStyle name="‡_BOOK1_shts-me(22Apr04)R2(26Apr04)_Final - BQ Apart-Net_Proposal Summary -Main Building" xfId="1032" xr:uid="{00000000-0005-0000-0000-00000D0C0000}"/>
    <cellStyle name="‡_BOOK1_shts-me(22Apr04)R2(26Apr04)_Final - BQ Apart-Net_Proposal Summary-Optional Cost" xfId="1033" xr:uid="{00000000-0005-0000-0000-00000E0C0000}"/>
    <cellStyle name="‡_BOOK1_shts-me(22Apr04)R2(26Apr04)_Nichirin ME Net (260608)" xfId="6627" xr:uid="{00000000-0005-0000-0000-00000F0C0000}"/>
    <cellStyle name="‡_BOOK1_shts-me(22Apr04)R2(26Apr04)_Proposal Summary -Main Building" xfId="1034" xr:uid="{00000000-0005-0000-0000-0000100C0000}"/>
    <cellStyle name="‡_BOOK1_shts-me(22Apr04)R2(26Apr04)_Proposal Summary-Optional Cost" xfId="1035" xr:uid="{00000000-0005-0000-0000-0000110C0000}"/>
    <cellStyle name="‡_BOOK1_shts-me(22Apr04)R3(29Apr04)ORI-Inv" xfId="1036" xr:uid="{00000000-0005-0000-0000-0000120C0000}"/>
    <cellStyle name="‡_BOOK1_shts-me(22Apr04)R3(29Apr04)ORI-Inv_Final - BQ Apart-Net" xfId="1037" xr:uid="{00000000-0005-0000-0000-0000130C0000}"/>
    <cellStyle name="‡_BOOK1_shts-me(22Apr04)R3(29Apr04)ORI-Inv_Final - BQ Apart-Net_Nichirin ME Net (260608)" xfId="6628" xr:uid="{00000000-0005-0000-0000-0000140C0000}"/>
    <cellStyle name="‡_BOOK1_shts-me(22Apr04)R3(29Apr04)ORI-Inv_Final - BQ Apart-Net_Proposal Summary -Main Building" xfId="1038" xr:uid="{00000000-0005-0000-0000-0000150C0000}"/>
    <cellStyle name="‡_BOOK1_shts-me(22Apr04)R3(29Apr04)ORI-Inv_Final - BQ Apart-Net_Proposal Summary-Optional Cost" xfId="1039" xr:uid="{00000000-0005-0000-0000-0000160C0000}"/>
    <cellStyle name="‡_BOOK1_shts-me(22Apr04)R3(29Apr04)ORI-Inv_Nichirin ME Net (260608)" xfId="6629" xr:uid="{00000000-0005-0000-0000-0000170C0000}"/>
    <cellStyle name="‡_BOOK1_shts-me(22Apr04)R3(29Apr04)ORI-Inv_Proposal Summary -Main Building" xfId="1040" xr:uid="{00000000-0005-0000-0000-0000180C0000}"/>
    <cellStyle name="‡_BOOK1_shts-me(22Apr04)R3(29Apr04)ORI-Inv_Proposal Summary-Optional Cost" xfId="1041" xr:uid="{00000000-0005-0000-0000-0000190C0000}"/>
    <cellStyle name="‡_BOOK1_ts-me(17Apr04)" xfId="1042" xr:uid="{00000000-0005-0000-0000-00001A0C0000}"/>
    <cellStyle name="‡_BOOK1_ts-me(17Apr04)_Final - BQ Apart-Net" xfId="1043" xr:uid="{00000000-0005-0000-0000-00001B0C0000}"/>
    <cellStyle name="‡_BOOK1_ts-me(17Apr04)_Final - BQ Apart-Net_Nichirin ME Net (260608)" xfId="6630" xr:uid="{00000000-0005-0000-0000-00001C0C0000}"/>
    <cellStyle name="‡_BOOK1_ts-me(17Apr04)_Final - BQ Apart-Net_Proposal Summary -Main Building" xfId="1044" xr:uid="{00000000-0005-0000-0000-00001D0C0000}"/>
    <cellStyle name="‡_BOOK1_ts-me(17Apr04)_Final - BQ Apart-Net_Proposal Summary-Optional Cost" xfId="1045" xr:uid="{00000000-0005-0000-0000-00001E0C0000}"/>
    <cellStyle name="‡_BOOK1_ts-me(17Apr04)_Nichirin ME Net (260608)" xfId="6631" xr:uid="{00000000-0005-0000-0000-00001F0C0000}"/>
    <cellStyle name="‡_BOOK1_ts-me(17Apr04)_Proposal Summary -Main Building" xfId="1046" xr:uid="{00000000-0005-0000-0000-0000200C0000}"/>
    <cellStyle name="‡_BOOK1_ts-me(17Apr04)_Proposal Summary-Optional Cost" xfId="1047" xr:uid="{00000000-0005-0000-0000-0000210C0000}"/>
    <cellStyle name="‡_BQ-ELC LOC" xfId="1048" xr:uid="{00000000-0005-0000-0000-0000220C0000}"/>
    <cellStyle name="‡_BQ-ELC LOC_Nichirin ME Net (260608)" xfId="6632" xr:uid="{00000000-0005-0000-0000-0000230C0000}"/>
    <cellStyle name="‡_BQ-ELC LOC_Nichirin ME Net (260608)_Tender BOQ Inax Danang - Building Portion for Submision" xfId="6633" xr:uid="{00000000-0005-0000-0000-0000240C0000}"/>
    <cellStyle name="‡_BQ-ELC LOC_Proposal Summary -Main Building" xfId="1049" xr:uid="{00000000-0005-0000-0000-0000250C0000}"/>
    <cellStyle name="‡_BQ-ELC LOC_Proposal Summary-Optional Cost" xfId="1050" xr:uid="{00000000-0005-0000-0000-0000260C0000}"/>
    <cellStyle name="‡_BQ-elec-kiic4(D) " xfId="6634" xr:uid="{00000000-0005-0000-0000-0000270C0000}"/>
    <cellStyle name="‡_BQ-Elect-Rev1-A" xfId="1051" xr:uid="{00000000-0005-0000-0000-0000280C0000}"/>
    <cellStyle name="‡_BQ-Elect-Rev1-A_Nichirin ME Net (260608)" xfId="6635" xr:uid="{00000000-0005-0000-0000-0000290C0000}"/>
    <cellStyle name="‡_BQ-Elect-Rev1-A_Nichirin ME Net (260608)_Tender BOQ Inax Danang - Building Portion for Submision" xfId="6636" xr:uid="{00000000-0005-0000-0000-00002A0C0000}"/>
    <cellStyle name="‡_BQ-Elect-Rev1-A_Proposal Summary -Main Building" xfId="1052" xr:uid="{00000000-0005-0000-0000-00002B0C0000}"/>
    <cellStyle name="‡_BQ-Elect-Rev1-A_Proposal Summary-Optional Cost" xfId="1053" xr:uid="{00000000-0005-0000-0000-00002C0C0000}"/>
    <cellStyle name="‡_BQ-Electric" xfId="1054" xr:uid="{00000000-0005-0000-0000-00002D0C0000}"/>
    <cellStyle name="‡_BQ-Electric_BQ-ELC-R2" xfId="1055" xr:uid="{00000000-0005-0000-0000-00002E0C0000}"/>
    <cellStyle name="‡_BQ-Electric_BQ-ELC-R2_Nichirin ME Net (260608)" xfId="6637" xr:uid="{00000000-0005-0000-0000-00002F0C0000}"/>
    <cellStyle name="‡_BQ-Electric_BQ-ELC-R2_Nichirin ME Net (260608)_Tender BOQ Inax Danang - Building Portion for Submision" xfId="6638" xr:uid="{00000000-0005-0000-0000-0000300C0000}"/>
    <cellStyle name="‡_BQ-Electric_BQ-ELC-R2_Proposal Summary -Main Building" xfId="1056" xr:uid="{00000000-0005-0000-0000-0000310C0000}"/>
    <cellStyle name="‡_BQ-Electric_BQ-ELC-R2_Proposal Summary-Optional Cost" xfId="1057" xr:uid="{00000000-0005-0000-0000-0000320C0000}"/>
    <cellStyle name="‡_BQ-Electric_BQ-ELC-R2-VE" xfId="1058" xr:uid="{00000000-0005-0000-0000-0000330C0000}"/>
    <cellStyle name="‡_BQ-Electric_BQ-ELC-R2-VE_Nichirin ME Net (260608)" xfId="6639" xr:uid="{00000000-0005-0000-0000-0000340C0000}"/>
    <cellStyle name="‡_BQ-Electric_BQ-ELC-R2-VE_Nichirin ME Net (260608)_Tender BOQ Inax Danang - Building Portion for Submision" xfId="6640" xr:uid="{00000000-0005-0000-0000-0000350C0000}"/>
    <cellStyle name="‡_BQ-Electric_BQ-ELC-R2-VE_Proposal Summary -Main Building" xfId="1059" xr:uid="{00000000-0005-0000-0000-0000360C0000}"/>
    <cellStyle name="‡_BQ-Electric_BQ-ELC-R2-VE_Proposal Summary-Optional Cost" xfId="1060" xr:uid="{00000000-0005-0000-0000-0000370C0000}"/>
    <cellStyle name="‡_BQ-Electric_BQ-ELC-VE" xfId="1061" xr:uid="{00000000-0005-0000-0000-0000380C0000}"/>
    <cellStyle name="‡_BQ-Electric_BQ-ELC-VE_Final - BQ Apart-Net" xfId="1062" xr:uid="{00000000-0005-0000-0000-0000390C0000}"/>
    <cellStyle name="‡_BQ-Electric_BQ-ELC-VE_Final - BQ Apart-Net_Nichirin ME Net (260608)" xfId="6641" xr:uid="{00000000-0005-0000-0000-00003A0C0000}"/>
    <cellStyle name="‡_BQ-Electric_BQ-ELC-VE_Final - BQ Apart-Net_Nichirin ME Net (260608)_Tender BOQ Inax Danang - Building Portion for Submision" xfId="6642" xr:uid="{00000000-0005-0000-0000-00003B0C0000}"/>
    <cellStyle name="‡_BQ-Electric_BQ-ELC-VE_Final - BQ Apart-Net_Proposal Summary -Main Building" xfId="1063" xr:uid="{00000000-0005-0000-0000-00003C0C0000}"/>
    <cellStyle name="‡_BQ-Electric_BQ-ELC-VE_Final - BQ Apart-Net_Proposal Summary-Optional Cost" xfId="1064" xr:uid="{00000000-0005-0000-0000-00003D0C0000}"/>
    <cellStyle name="‡_BQ-Electric_BQ-ELC-VE_Nichirin ME Net (260608)" xfId="6643" xr:uid="{00000000-0005-0000-0000-00003E0C0000}"/>
    <cellStyle name="‡_BQ-Electric_BQ-ELC-VE_Nichirin ME Net (260608)_Tender BOQ Inax Danang - Building Portion for Submision" xfId="6644" xr:uid="{00000000-0005-0000-0000-00003F0C0000}"/>
    <cellStyle name="‡_BQ-Electric_BQ-ELC-VE_Proposal Summary -Main Building" xfId="1065" xr:uid="{00000000-0005-0000-0000-0000400C0000}"/>
    <cellStyle name="‡_BQ-Electric_BQ-ELC-VE_Proposal Summary-Optional Cost" xfId="1066" xr:uid="{00000000-0005-0000-0000-0000410C0000}"/>
    <cellStyle name="‡_BQ-Electric_Nichirin ME Net (260608)" xfId="6645" xr:uid="{00000000-0005-0000-0000-0000420C0000}"/>
    <cellStyle name="‡_BQ-Electric_Nichirin ME Net (260608)_Tender BOQ Inax Danang - Building Portion for Submision" xfId="6646" xr:uid="{00000000-0005-0000-0000-0000430C0000}"/>
    <cellStyle name="‡_BQ-Electric_Proposal Summary -Main Building" xfId="1067" xr:uid="{00000000-0005-0000-0000-0000440C0000}"/>
    <cellStyle name="‡_BQ-Electric_Proposal Summary-Optional Cost" xfId="1068" xr:uid="{00000000-0005-0000-0000-0000450C0000}"/>
    <cellStyle name="‡_BQ-Electric_shts-me(22Apr04)R2(26Apr04)" xfId="1069" xr:uid="{00000000-0005-0000-0000-0000460C0000}"/>
    <cellStyle name="‡_BQ-Electric_shts-me(22Apr04)R2(26Apr04)_Nichirin ME Net (260608)" xfId="6647" xr:uid="{00000000-0005-0000-0000-0000470C0000}"/>
    <cellStyle name="‡_BQ-Electric_shts-me(22Apr04)R2(26Apr04)_Nichirin ME Net (260608)_Tender BOQ Inax Danang - Building Portion for Submision" xfId="6648" xr:uid="{00000000-0005-0000-0000-0000480C0000}"/>
    <cellStyle name="‡_BQ-Electric_shts-me(22Apr04)R2(26Apr04)_Proposal Summary -Main Building" xfId="1070" xr:uid="{00000000-0005-0000-0000-0000490C0000}"/>
    <cellStyle name="‡_BQ-Electric_shts-me(22Apr04)R2(26Apr04)_Proposal Summary-Optional Cost" xfId="1071" xr:uid="{00000000-0005-0000-0000-00004A0C0000}"/>
    <cellStyle name="‡_BQ-Electric_shts-me(22Apr04)R3(29Apr04)ORI-Inv" xfId="1072" xr:uid="{00000000-0005-0000-0000-00004B0C0000}"/>
    <cellStyle name="‡_BQ-Electric_shts-me(22Apr04)R3(29Apr04)ORI-Inv_Nichirin ME Net (260608)" xfId="6649" xr:uid="{00000000-0005-0000-0000-00004C0C0000}"/>
    <cellStyle name="‡_BQ-Electric_shts-me(22Apr04)R3(29Apr04)ORI-Inv_Nichirin ME Net (260608)_Tender BOQ Inax Danang - Building Portion for Submision" xfId="6650" xr:uid="{00000000-0005-0000-0000-00004D0C0000}"/>
    <cellStyle name="‡_BQ-Electric_shts-me(22Apr04)R3(29Apr04)ORI-Inv_Proposal Summary -Main Building" xfId="1073" xr:uid="{00000000-0005-0000-0000-00004E0C0000}"/>
    <cellStyle name="‡_BQ-Electric_shts-me(22Apr04)R3(29Apr04)ORI-Inv_Proposal Summary-Optional Cost" xfId="1074" xr:uid="{00000000-0005-0000-0000-00004F0C0000}"/>
    <cellStyle name="‡_BQ-Electric_ts-me(17Apr04)" xfId="1075" xr:uid="{00000000-0005-0000-0000-0000500C0000}"/>
    <cellStyle name="‡_BQ-Electric_ts-me(17Apr04)_Nichirin ME Net (260608)" xfId="6651" xr:uid="{00000000-0005-0000-0000-0000510C0000}"/>
    <cellStyle name="‡_BQ-Electric_ts-me(17Apr04)_Nichirin ME Net (260608)_Tender BOQ Inax Danang - Building Portion for Submision" xfId="6652" xr:uid="{00000000-0005-0000-0000-0000520C0000}"/>
    <cellStyle name="‡_BQ-Electric_ts-me(17Apr04)_Proposal Summary -Main Building" xfId="1076" xr:uid="{00000000-0005-0000-0000-0000530C0000}"/>
    <cellStyle name="‡_BQ-Electric_ts-me(17Apr04)_Proposal Summary-Optional Cost" xfId="1077" xr:uid="{00000000-0005-0000-0000-0000540C0000}"/>
    <cellStyle name="‡_Nichirin ME Net (260608)" xfId="6653" xr:uid="{00000000-0005-0000-0000-0000550C0000}"/>
    <cellStyle name="‡_Nichirin ME Net (260608)_Tender BOQ Inax Danang - Building Portion for Submision" xfId="6654" xr:uid="{00000000-0005-0000-0000-0000560C0000}"/>
    <cellStyle name="‡_PLDT" xfId="1078" xr:uid="{00000000-0005-0000-0000-0000570C0000}"/>
    <cellStyle name="‡_PLDT_BQ-ELC LOC" xfId="1079" xr:uid="{00000000-0005-0000-0000-0000580C0000}"/>
    <cellStyle name="‡_PLDT_BQ-ELC LOC_Nichirin ME Net (260608)" xfId="6655" xr:uid="{00000000-0005-0000-0000-0000590C0000}"/>
    <cellStyle name="‡_PLDT_BQ-ELC LOC_Nichirin ME Net (260608)_Tender BOQ Inax Danang - Building Portion for Submision" xfId="6656" xr:uid="{00000000-0005-0000-0000-00005A0C0000}"/>
    <cellStyle name="‡_PLDT_BQ-ELC LOC_Proposal Summary -Main Building" xfId="1080" xr:uid="{00000000-0005-0000-0000-00005B0C0000}"/>
    <cellStyle name="‡_PLDT_BQ-ELC LOC_Proposal Summary-Optional Cost" xfId="1081" xr:uid="{00000000-0005-0000-0000-00005C0C0000}"/>
    <cellStyle name="‡_PLDT_BQ-elec-kiic4(D) " xfId="6657" xr:uid="{00000000-0005-0000-0000-00005D0C0000}"/>
    <cellStyle name="‡_PLDT_BQ-Elect-Rev1-A" xfId="1082" xr:uid="{00000000-0005-0000-0000-00005E0C0000}"/>
    <cellStyle name="‡_PLDT_BQ-Elect-Rev1-A_Nichirin ME Net (260608)" xfId="6658" xr:uid="{00000000-0005-0000-0000-00005F0C0000}"/>
    <cellStyle name="‡_PLDT_BQ-Elect-Rev1-A_Nichirin ME Net (260608)_Tender BOQ Inax Danang - Building Portion for Submision" xfId="6659" xr:uid="{00000000-0005-0000-0000-0000600C0000}"/>
    <cellStyle name="‡_PLDT_BQ-Elect-Rev1-A_Proposal Summary -Main Building" xfId="1083" xr:uid="{00000000-0005-0000-0000-0000610C0000}"/>
    <cellStyle name="‡_PLDT_BQ-Elect-Rev1-A_Proposal Summary-Optional Cost" xfId="1084" xr:uid="{00000000-0005-0000-0000-0000620C0000}"/>
    <cellStyle name="‡_PLDT_BQ-Electric" xfId="1085" xr:uid="{00000000-0005-0000-0000-0000630C0000}"/>
    <cellStyle name="‡_PLDT_BQ-Electric_BQ-ELC-R2" xfId="1086" xr:uid="{00000000-0005-0000-0000-0000640C0000}"/>
    <cellStyle name="‡_PLDT_BQ-Electric_BQ-ELC-R2_Nichirin ME Net (260608)" xfId="6660" xr:uid="{00000000-0005-0000-0000-0000650C0000}"/>
    <cellStyle name="‡_PLDT_BQ-Electric_BQ-ELC-R2_Nichirin ME Net (260608)_Tender BOQ Inax Danang - Building Portion for Submision" xfId="6661" xr:uid="{00000000-0005-0000-0000-0000660C0000}"/>
    <cellStyle name="‡_PLDT_BQ-Electric_BQ-ELC-R2_Proposal Summary -Main Building" xfId="1087" xr:uid="{00000000-0005-0000-0000-0000670C0000}"/>
    <cellStyle name="‡_PLDT_BQ-Electric_BQ-ELC-R2_Proposal Summary-Optional Cost" xfId="1088" xr:uid="{00000000-0005-0000-0000-0000680C0000}"/>
    <cellStyle name="‡_PLDT_BQ-Electric_BQ-ELC-R2-VE" xfId="1089" xr:uid="{00000000-0005-0000-0000-0000690C0000}"/>
    <cellStyle name="‡_PLDT_BQ-Electric_BQ-ELC-R2-VE_Nichirin ME Net (260608)" xfId="6662" xr:uid="{00000000-0005-0000-0000-00006A0C0000}"/>
    <cellStyle name="‡_PLDT_BQ-Electric_BQ-ELC-R2-VE_Nichirin ME Net (260608)_Tender BOQ Inax Danang - Building Portion for Submision" xfId="6663" xr:uid="{00000000-0005-0000-0000-00006B0C0000}"/>
    <cellStyle name="‡_PLDT_BQ-Electric_BQ-ELC-R2-VE_Proposal Summary -Main Building" xfId="1090" xr:uid="{00000000-0005-0000-0000-00006C0C0000}"/>
    <cellStyle name="‡_PLDT_BQ-Electric_BQ-ELC-R2-VE_Proposal Summary-Optional Cost" xfId="1091" xr:uid="{00000000-0005-0000-0000-00006D0C0000}"/>
    <cellStyle name="‡_PLDT_BQ-Electric_BQ-ELC-VE" xfId="1092" xr:uid="{00000000-0005-0000-0000-00006E0C0000}"/>
    <cellStyle name="‡_PLDT_BQ-Electric_BQ-ELC-VE_Final - BQ Apart-Net" xfId="1093" xr:uid="{00000000-0005-0000-0000-00006F0C0000}"/>
    <cellStyle name="‡_PLDT_BQ-Electric_BQ-ELC-VE_Final - BQ Apart-Net_Nichirin ME Net (260608)" xfId="6664" xr:uid="{00000000-0005-0000-0000-0000700C0000}"/>
    <cellStyle name="‡_PLDT_BQ-Electric_BQ-ELC-VE_Final - BQ Apart-Net_Nichirin ME Net (260608)_Tender BOQ Inax Danang - Building Portion for Submision" xfId="6665" xr:uid="{00000000-0005-0000-0000-0000710C0000}"/>
    <cellStyle name="‡_PLDT_BQ-Electric_BQ-ELC-VE_Final - BQ Apart-Net_Proposal Summary -Main Building" xfId="1094" xr:uid="{00000000-0005-0000-0000-0000720C0000}"/>
    <cellStyle name="‡_PLDT_BQ-Electric_BQ-ELC-VE_Final - BQ Apart-Net_Proposal Summary-Optional Cost" xfId="1095" xr:uid="{00000000-0005-0000-0000-0000730C0000}"/>
    <cellStyle name="‡_PLDT_BQ-Electric_BQ-ELC-VE_Nichirin ME Net (260608)" xfId="6666" xr:uid="{00000000-0005-0000-0000-0000740C0000}"/>
    <cellStyle name="‡_PLDT_BQ-Electric_BQ-ELC-VE_Nichirin ME Net (260608)_Tender BOQ Inax Danang - Building Portion for Submision" xfId="6667" xr:uid="{00000000-0005-0000-0000-0000750C0000}"/>
    <cellStyle name="‡_PLDT_BQ-Electric_BQ-ELC-VE_Proposal Summary -Main Building" xfId="1096" xr:uid="{00000000-0005-0000-0000-0000760C0000}"/>
    <cellStyle name="‡_PLDT_BQ-Electric_BQ-ELC-VE_Proposal Summary-Optional Cost" xfId="1097" xr:uid="{00000000-0005-0000-0000-0000770C0000}"/>
    <cellStyle name="‡_PLDT_BQ-Electric_Nichirin ME Net (260608)" xfId="6668" xr:uid="{00000000-0005-0000-0000-0000780C0000}"/>
    <cellStyle name="‡_PLDT_BQ-Electric_Nichirin ME Net (260608)_Tender BOQ Inax Danang - Building Portion for Submision" xfId="6669" xr:uid="{00000000-0005-0000-0000-0000790C0000}"/>
    <cellStyle name="‡_PLDT_BQ-Electric_Proposal Summary -Main Building" xfId="1098" xr:uid="{00000000-0005-0000-0000-00007A0C0000}"/>
    <cellStyle name="‡_PLDT_BQ-Electric_Proposal Summary-Optional Cost" xfId="1099" xr:uid="{00000000-0005-0000-0000-00007B0C0000}"/>
    <cellStyle name="‡_PLDT_BQ-Electric_shts-me(22Apr04)R2(26Apr04)" xfId="1100" xr:uid="{00000000-0005-0000-0000-00007C0C0000}"/>
    <cellStyle name="‡_PLDT_BQ-Electric_shts-me(22Apr04)R2(26Apr04)_Nichirin ME Net (260608)" xfId="6670" xr:uid="{00000000-0005-0000-0000-00007D0C0000}"/>
    <cellStyle name="‡_PLDT_BQ-Electric_shts-me(22Apr04)R2(26Apr04)_Nichirin ME Net (260608)_Tender BOQ Inax Danang - Building Portion for Submision" xfId="6671" xr:uid="{00000000-0005-0000-0000-00007E0C0000}"/>
    <cellStyle name="‡_PLDT_BQ-Electric_shts-me(22Apr04)R2(26Apr04)_Proposal Summary -Main Building" xfId="1101" xr:uid="{00000000-0005-0000-0000-00007F0C0000}"/>
    <cellStyle name="‡_PLDT_BQ-Electric_shts-me(22Apr04)R2(26Apr04)_Proposal Summary-Optional Cost" xfId="1102" xr:uid="{00000000-0005-0000-0000-0000800C0000}"/>
    <cellStyle name="‡_PLDT_BQ-Electric_shts-me(22Apr04)R3(29Apr04)ORI-Inv" xfId="1103" xr:uid="{00000000-0005-0000-0000-0000810C0000}"/>
    <cellStyle name="‡_PLDT_BQ-Electric_shts-me(22Apr04)R3(29Apr04)ORI-Inv_Nichirin ME Net (260608)" xfId="6672" xr:uid="{00000000-0005-0000-0000-0000820C0000}"/>
    <cellStyle name="‡_PLDT_BQ-Electric_shts-me(22Apr04)R3(29Apr04)ORI-Inv_Nichirin ME Net (260608)_Tender BOQ Inax Danang - Building Portion for Submision" xfId="6673" xr:uid="{00000000-0005-0000-0000-0000830C0000}"/>
    <cellStyle name="‡_PLDT_BQ-Electric_shts-me(22Apr04)R3(29Apr04)ORI-Inv_Proposal Summary -Main Building" xfId="1104" xr:uid="{00000000-0005-0000-0000-0000840C0000}"/>
    <cellStyle name="‡_PLDT_BQ-Electric_shts-me(22Apr04)R3(29Apr04)ORI-Inv_Proposal Summary-Optional Cost" xfId="1105" xr:uid="{00000000-0005-0000-0000-0000850C0000}"/>
    <cellStyle name="‡_PLDT_BQ-Electric_ts-me(17Apr04)" xfId="1106" xr:uid="{00000000-0005-0000-0000-0000860C0000}"/>
    <cellStyle name="‡_PLDT_BQ-Electric_ts-me(17Apr04)_Nichirin ME Net (260608)" xfId="6674" xr:uid="{00000000-0005-0000-0000-0000870C0000}"/>
    <cellStyle name="‡_PLDT_BQ-Electric_ts-me(17Apr04)_Nichirin ME Net (260608)_Tender BOQ Inax Danang - Building Portion for Submision" xfId="6675" xr:uid="{00000000-0005-0000-0000-0000880C0000}"/>
    <cellStyle name="‡_PLDT_BQ-Electric_ts-me(17Apr04)_Proposal Summary -Main Building" xfId="1107" xr:uid="{00000000-0005-0000-0000-0000890C0000}"/>
    <cellStyle name="‡_PLDT_BQ-Electric_ts-me(17Apr04)_Proposal Summary-Optional Cost" xfId="1108" xr:uid="{00000000-0005-0000-0000-00008A0C0000}"/>
    <cellStyle name="‡_PLDT_Nichirin ME Net (260608)" xfId="6676" xr:uid="{00000000-0005-0000-0000-00008B0C0000}"/>
    <cellStyle name="‡_PLDT_Nichirin ME Net (260608)_Tender BOQ Inax Danang - Building Portion for Submision" xfId="6677" xr:uid="{00000000-0005-0000-0000-00008C0C0000}"/>
    <cellStyle name="‡_PLDT_Proposal Summary -Main Building" xfId="1109" xr:uid="{00000000-0005-0000-0000-00008D0C0000}"/>
    <cellStyle name="‡_PLDT_Proposal Summary-Optional Cost" xfId="1110" xr:uid="{00000000-0005-0000-0000-00008E0C0000}"/>
    <cellStyle name="‡_Proposal Summary -Main Building" xfId="1111" xr:uid="{00000000-0005-0000-0000-00008F0C0000}"/>
    <cellStyle name="‡_Proposal Summary-Optional Cost" xfId="1112" xr:uid="{00000000-0005-0000-0000-0000900C0000}"/>
    <cellStyle name="‡_STA-DRP" xfId="1113" xr:uid="{00000000-0005-0000-0000-0000910C0000}"/>
    <cellStyle name="‡_STA-DRP_BOOK1" xfId="1114" xr:uid="{00000000-0005-0000-0000-0000920C0000}"/>
    <cellStyle name="‡_STA-DRP_BOOK1_BQ-ELC LOC" xfId="1115" xr:uid="{00000000-0005-0000-0000-0000930C0000}"/>
    <cellStyle name="‡_STA-DRP_BOOK1_BQ-ELC LOC_Nichirin ME Net (260608)" xfId="6678" xr:uid="{00000000-0005-0000-0000-0000940C0000}"/>
    <cellStyle name="‡_STA-DRP_BOOK1_BQ-ELC LOC_Proposal Summary -Main Building" xfId="1116" xr:uid="{00000000-0005-0000-0000-0000950C0000}"/>
    <cellStyle name="‡_STA-DRP_BOOK1_BQ-ELC LOC_Proposal Summary-Optional Cost" xfId="1117" xr:uid="{00000000-0005-0000-0000-0000960C0000}"/>
    <cellStyle name="‡_STA-DRP_BOOK1_BQ-ELC-R2" xfId="1118" xr:uid="{00000000-0005-0000-0000-0000970C0000}"/>
    <cellStyle name="‡_STA-DRP_BOOK1_BQ-ELC-R2_Final - BQ Apart-Net" xfId="1119" xr:uid="{00000000-0005-0000-0000-0000980C0000}"/>
    <cellStyle name="‡_STA-DRP_BOOK1_BQ-ELC-R2_Final - BQ Apart-Net_Nichirin ME Net (260608)" xfId="6679" xr:uid="{00000000-0005-0000-0000-0000990C0000}"/>
    <cellStyle name="‡_STA-DRP_BOOK1_BQ-ELC-R2_Final - BQ Apart-Net_Proposal Summary -Main Building" xfId="1120" xr:uid="{00000000-0005-0000-0000-00009A0C0000}"/>
    <cellStyle name="‡_STA-DRP_BOOK1_BQ-ELC-R2_Final - BQ Apart-Net_Proposal Summary-Optional Cost" xfId="1121" xr:uid="{00000000-0005-0000-0000-00009B0C0000}"/>
    <cellStyle name="‡_STA-DRP_BOOK1_BQ-ELC-R2_Nichirin ME Net (260608)" xfId="6680" xr:uid="{00000000-0005-0000-0000-00009C0C0000}"/>
    <cellStyle name="‡_STA-DRP_BOOK1_BQ-ELC-R2_Proposal Summary -Main Building" xfId="1122" xr:uid="{00000000-0005-0000-0000-00009D0C0000}"/>
    <cellStyle name="‡_STA-DRP_BOOK1_BQ-ELC-R2_Proposal Summary-Optional Cost" xfId="1123" xr:uid="{00000000-0005-0000-0000-00009E0C0000}"/>
    <cellStyle name="‡_STA-DRP_BOOK1_BQ-ELC-R2-VE" xfId="1124" xr:uid="{00000000-0005-0000-0000-00009F0C0000}"/>
    <cellStyle name="‡_STA-DRP_BOOK1_BQ-ELC-R2-VE_Final - BQ Apart-Net" xfId="1125" xr:uid="{00000000-0005-0000-0000-0000A00C0000}"/>
    <cellStyle name="‡_STA-DRP_BOOK1_BQ-ELC-R2-VE_Final - BQ Apart-Net_Nichirin ME Net (260608)" xfId="6681" xr:uid="{00000000-0005-0000-0000-0000A10C0000}"/>
    <cellStyle name="‡_STA-DRP_BOOK1_BQ-ELC-R2-VE_Final - BQ Apart-Net_Proposal Summary -Main Building" xfId="1126" xr:uid="{00000000-0005-0000-0000-0000A20C0000}"/>
    <cellStyle name="‡_STA-DRP_BOOK1_BQ-ELC-R2-VE_Final - BQ Apart-Net_Proposal Summary-Optional Cost" xfId="1127" xr:uid="{00000000-0005-0000-0000-0000A30C0000}"/>
    <cellStyle name="‡_STA-DRP_BOOK1_BQ-ELC-R2-VE_Nichirin ME Net (260608)" xfId="6682" xr:uid="{00000000-0005-0000-0000-0000A40C0000}"/>
    <cellStyle name="‡_STA-DRP_BOOK1_BQ-ELC-R2-VE_Proposal Summary -Main Building" xfId="1128" xr:uid="{00000000-0005-0000-0000-0000A50C0000}"/>
    <cellStyle name="‡_STA-DRP_BOOK1_BQ-ELC-R2-VE_Proposal Summary-Optional Cost" xfId="1129" xr:uid="{00000000-0005-0000-0000-0000A60C0000}"/>
    <cellStyle name="‡_STA-DRP_BOOK1_BQ-ELC-VE" xfId="1130" xr:uid="{00000000-0005-0000-0000-0000A70C0000}"/>
    <cellStyle name="‡_STA-DRP_BOOK1_BQ-ELC-VE_Final - BQ Apart-Net" xfId="1131" xr:uid="{00000000-0005-0000-0000-0000A80C0000}"/>
    <cellStyle name="‡_STA-DRP_BOOK1_BQ-ELC-VE_Final - BQ Apart-Net_Nichirin ME Net (260608)" xfId="6683" xr:uid="{00000000-0005-0000-0000-0000A90C0000}"/>
    <cellStyle name="‡_STA-DRP_BOOK1_BQ-ELC-VE_Final - BQ Apart-Net_Proposal Summary -Main Building" xfId="1132" xr:uid="{00000000-0005-0000-0000-0000AA0C0000}"/>
    <cellStyle name="‡_STA-DRP_BOOK1_BQ-ELC-VE_Final - BQ Apart-Net_Proposal Summary-Optional Cost" xfId="1133" xr:uid="{00000000-0005-0000-0000-0000AB0C0000}"/>
    <cellStyle name="‡_STA-DRP_BOOK1_BQ-ELC-VE_Nichirin ME Net (260608)" xfId="6684" xr:uid="{00000000-0005-0000-0000-0000AC0C0000}"/>
    <cellStyle name="‡_STA-DRP_BOOK1_BQ-ELC-VE_Proposal Summary -Main Building" xfId="1134" xr:uid="{00000000-0005-0000-0000-0000AD0C0000}"/>
    <cellStyle name="‡_STA-DRP_BOOK1_BQ-ELC-VE_Proposal Summary-Optional Cost" xfId="1135" xr:uid="{00000000-0005-0000-0000-0000AE0C0000}"/>
    <cellStyle name="‡_STA-DRP_BOOK1_BQ-elec-kiic4(D) " xfId="6685" xr:uid="{00000000-0005-0000-0000-0000AF0C0000}"/>
    <cellStyle name="‡_STA-DRP_BOOK1_BQ-Elect-Rev1-A" xfId="1136" xr:uid="{00000000-0005-0000-0000-0000B00C0000}"/>
    <cellStyle name="‡_STA-DRP_BOOK1_BQ-Elect-Rev1-A_BQ-ELC-R2" xfId="1137" xr:uid="{00000000-0005-0000-0000-0000B10C0000}"/>
    <cellStyle name="‡_STA-DRP_BOOK1_BQ-Elect-Rev1-A_BQ-ELC-R2_Final - BQ Apart-Net" xfId="1138" xr:uid="{00000000-0005-0000-0000-0000B20C0000}"/>
    <cellStyle name="‡_STA-DRP_BOOK1_BQ-Elect-Rev1-A_BQ-ELC-R2_Final - BQ Apart-Net_Nichirin ME Net (260608)" xfId="6686" xr:uid="{00000000-0005-0000-0000-0000B30C0000}"/>
    <cellStyle name="‡_STA-DRP_BOOK1_BQ-Elect-Rev1-A_BQ-ELC-R2_Final - BQ Apart-Net_Proposal Summary -Main Building" xfId="1139" xr:uid="{00000000-0005-0000-0000-0000B40C0000}"/>
    <cellStyle name="‡_STA-DRP_BOOK1_BQ-Elect-Rev1-A_BQ-ELC-R2_Final - BQ Apart-Net_Proposal Summary-Optional Cost" xfId="1140" xr:uid="{00000000-0005-0000-0000-0000B50C0000}"/>
    <cellStyle name="‡_STA-DRP_BOOK1_BQ-Elect-Rev1-A_BQ-ELC-R2_Nichirin ME Net (260608)" xfId="6687" xr:uid="{00000000-0005-0000-0000-0000B60C0000}"/>
    <cellStyle name="‡_STA-DRP_BOOK1_BQ-Elect-Rev1-A_BQ-ELC-R2_Proposal Summary -Main Building" xfId="1141" xr:uid="{00000000-0005-0000-0000-0000B70C0000}"/>
    <cellStyle name="‡_STA-DRP_BOOK1_BQ-Elect-Rev1-A_BQ-ELC-R2_Proposal Summary-Optional Cost" xfId="1142" xr:uid="{00000000-0005-0000-0000-0000B80C0000}"/>
    <cellStyle name="‡_STA-DRP_BOOK1_BQ-Elect-Rev1-A_BQ-ELC-R2-VE" xfId="1143" xr:uid="{00000000-0005-0000-0000-0000B90C0000}"/>
    <cellStyle name="‡_STA-DRP_BOOK1_BQ-Elect-Rev1-A_BQ-ELC-R2-VE_Final - BQ Apart-Net" xfId="1144" xr:uid="{00000000-0005-0000-0000-0000BA0C0000}"/>
    <cellStyle name="‡_STA-DRP_BOOK1_BQ-Elect-Rev1-A_BQ-ELC-R2-VE_Final - BQ Apart-Net_Nichirin ME Net (260608)" xfId="6688" xr:uid="{00000000-0005-0000-0000-0000BB0C0000}"/>
    <cellStyle name="‡_STA-DRP_BOOK1_BQ-Elect-Rev1-A_BQ-ELC-R2-VE_Final - BQ Apart-Net_Proposal Summary -Main Building" xfId="1145" xr:uid="{00000000-0005-0000-0000-0000BC0C0000}"/>
    <cellStyle name="‡_STA-DRP_BOOK1_BQ-Elect-Rev1-A_BQ-ELC-R2-VE_Final - BQ Apart-Net_Proposal Summary-Optional Cost" xfId="1146" xr:uid="{00000000-0005-0000-0000-0000BD0C0000}"/>
    <cellStyle name="‡_STA-DRP_BOOK1_BQ-Elect-Rev1-A_BQ-ELC-R2-VE_Nichirin ME Net (260608)" xfId="6689" xr:uid="{00000000-0005-0000-0000-0000BE0C0000}"/>
    <cellStyle name="‡_STA-DRP_BOOK1_BQ-Elect-Rev1-A_BQ-ELC-R2-VE_Proposal Summary -Main Building" xfId="1147" xr:uid="{00000000-0005-0000-0000-0000BF0C0000}"/>
    <cellStyle name="‡_STA-DRP_BOOK1_BQ-Elect-Rev1-A_BQ-ELC-R2-VE_Proposal Summary-Optional Cost" xfId="1148" xr:uid="{00000000-0005-0000-0000-0000C00C0000}"/>
    <cellStyle name="‡_STA-DRP_BOOK1_BQ-Elect-Rev1-A_BQ-ELC-VE" xfId="1149" xr:uid="{00000000-0005-0000-0000-0000C10C0000}"/>
    <cellStyle name="‡_STA-DRP_BOOK1_BQ-Elect-Rev1-A_BQ-ELC-VE_Final - BQ Apart-Net" xfId="1150" xr:uid="{00000000-0005-0000-0000-0000C20C0000}"/>
    <cellStyle name="‡_STA-DRP_BOOK1_BQ-Elect-Rev1-A_BQ-ELC-VE_Final - BQ Apart-Net_Nichirin ME Net (260608)" xfId="6690" xr:uid="{00000000-0005-0000-0000-0000C30C0000}"/>
    <cellStyle name="‡_STA-DRP_BOOK1_BQ-Elect-Rev1-A_BQ-ELC-VE_Final - BQ Apart-Net_Proposal Summary -Main Building" xfId="1151" xr:uid="{00000000-0005-0000-0000-0000C40C0000}"/>
    <cellStyle name="‡_STA-DRP_BOOK1_BQ-Elect-Rev1-A_BQ-ELC-VE_Final - BQ Apart-Net_Proposal Summary-Optional Cost" xfId="1152" xr:uid="{00000000-0005-0000-0000-0000C50C0000}"/>
    <cellStyle name="‡_STA-DRP_BOOK1_BQ-Elect-Rev1-A_BQ-ELC-VE_Nichirin ME Net (260608)" xfId="6691" xr:uid="{00000000-0005-0000-0000-0000C60C0000}"/>
    <cellStyle name="‡_STA-DRP_BOOK1_BQ-Elect-Rev1-A_BQ-ELC-VE_Proposal Summary -Main Building" xfId="1153" xr:uid="{00000000-0005-0000-0000-0000C70C0000}"/>
    <cellStyle name="‡_STA-DRP_BOOK1_BQ-Elect-Rev1-A_BQ-ELC-VE_Proposal Summary-Optional Cost" xfId="1154" xr:uid="{00000000-0005-0000-0000-0000C80C0000}"/>
    <cellStyle name="‡_STA-DRP_BOOK1_BQ-Elect-Rev1-A_Final - BQ Apart-Net" xfId="1155" xr:uid="{00000000-0005-0000-0000-0000C90C0000}"/>
    <cellStyle name="‡_STA-DRP_BOOK1_BQ-Elect-Rev1-A_Final - BQ Apart-Net_Nichirin ME Net (260608)" xfId="6692" xr:uid="{00000000-0005-0000-0000-0000CA0C0000}"/>
    <cellStyle name="‡_STA-DRP_BOOK1_BQ-Elect-Rev1-A_Final - BQ Apart-Net_Proposal Summary -Main Building" xfId="1156" xr:uid="{00000000-0005-0000-0000-0000CB0C0000}"/>
    <cellStyle name="‡_STA-DRP_BOOK1_BQ-Elect-Rev1-A_Final - BQ Apart-Net_Proposal Summary-Optional Cost" xfId="1157" xr:uid="{00000000-0005-0000-0000-0000CC0C0000}"/>
    <cellStyle name="‡_STA-DRP_BOOK1_BQ-Elect-Rev1-A_Nichirin ME Net (260608)" xfId="6693" xr:uid="{00000000-0005-0000-0000-0000CD0C0000}"/>
    <cellStyle name="‡_STA-DRP_BOOK1_BQ-Elect-Rev1-A_Proposal Summary -Main Building" xfId="1158" xr:uid="{00000000-0005-0000-0000-0000CE0C0000}"/>
    <cellStyle name="‡_STA-DRP_BOOK1_BQ-Elect-Rev1-A_Proposal Summary-Optional Cost" xfId="1159" xr:uid="{00000000-0005-0000-0000-0000CF0C0000}"/>
    <cellStyle name="‡_STA-DRP_BOOK1_BQ-Elect-Rev1-A_shts-me(22Apr04)R2(26Apr04)" xfId="1160" xr:uid="{00000000-0005-0000-0000-0000D00C0000}"/>
    <cellStyle name="‡_STA-DRP_BOOK1_BQ-Elect-Rev1-A_shts-me(22Apr04)R2(26Apr04)_Final - BQ Apart-Net" xfId="1161" xr:uid="{00000000-0005-0000-0000-0000D10C0000}"/>
    <cellStyle name="‡_STA-DRP_BOOK1_BQ-Elect-Rev1-A_shts-me(22Apr04)R2(26Apr04)_Final - BQ Apart-Net_Nichirin ME Net (260608)" xfId="6694" xr:uid="{00000000-0005-0000-0000-0000D20C0000}"/>
    <cellStyle name="‡_STA-DRP_BOOK1_BQ-Elect-Rev1-A_shts-me(22Apr04)R2(26Apr04)_Final - BQ Apart-Net_Proposal Summary -Main Building" xfId="1162" xr:uid="{00000000-0005-0000-0000-0000D30C0000}"/>
    <cellStyle name="‡_STA-DRP_BOOK1_BQ-Elect-Rev1-A_shts-me(22Apr04)R2(26Apr04)_Final - BQ Apart-Net_Proposal Summary-Optional Cost" xfId="1163" xr:uid="{00000000-0005-0000-0000-0000D40C0000}"/>
    <cellStyle name="‡_STA-DRP_BOOK1_BQ-Elect-Rev1-A_shts-me(22Apr04)R2(26Apr04)_Nichirin ME Net (260608)" xfId="6695" xr:uid="{00000000-0005-0000-0000-0000D50C0000}"/>
    <cellStyle name="‡_STA-DRP_BOOK1_BQ-Elect-Rev1-A_shts-me(22Apr04)R2(26Apr04)_Proposal Summary -Main Building" xfId="1164" xr:uid="{00000000-0005-0000-0000-0000D60C0000}"/>
    <cellStyle name="‡_STA-DRP_BOOK1_BQ-Elect-Rev1-A_shts-me(22Apr04)R2(26Apr04)_Proposal Summary-Optional Cost" xfId="1165" xr:uid="{00000000-0005-0000-0000-0000D70C0000}"/>
    <cellStyle name="‡_STA-DRP_BOOK1_BQ-Elect-Rev1-A_shts-me(22Apr04)R3(29Apr04)ORI-Inv" xfId="1166" xr:uid="{00000000-0005-0000-0000-0000D80C0000}"/>
    <cellStyle name="‡_STA-DRP_BOOK1_BQ-Elect-Rev1-A_shts-me(22Apr04)R3(29Apr04)ORI-Inv_Final - BQ Apart-Net" xfId="1167" xr:uid="{00000000-0005-0000-0000-0000D90C0000}"/>
    <cellStyle name="‡_STA-DRP_BOOK1_BQ-Elect-Rev1-A_shts-me(22Apr04)R3(29Apr04)ORI-Inv_Final - BQ Apart-Net_Nichirin ME Net (260608)" xfId="6696" xr:uid="{00000000-0005-0000-0000-0000DA0C0000}"/>
    <cellStyle name="‡_STA-DRP_BOOK1_BQ-Elect-Rev1-A_shts-me(22Apr04)R3(29Apr04)ORI-Inv_Final - BQ Apart-Net_Proposal Summary -Main Building" xfId="1168" xr:uid="{00000000-0005-0000-0000-0000DB0C0000}"/>
    <cellStyle name="‡_STA-DRP_BOOK1_BQ-Elect-Rev1-A_shts-me(22Apr04)R3(29Apr04)ORI-Inv_Final - BQ Apart-Net_Proposal Summary-Optional Cost" xfId="1169" xr:uid="{00000000-0005-0000-0000-0000DC0C0000}"/>
    <cellStyle name="‡_STA-DRP_BOOK1_BQ-Elect-Rev1-A_shts-me(22Apr04)R3(29Apr04)ORI-Inv_Nichirin ME Net (260608)" xfId="6697" xr:uid="{00000000-0005-0000-0000-0000DD0C0000}"/>
    <cellStyle name="‡_STA-DRP_BOOK1_BQ-Elect-Rev1-A_shts-me(22Apr04)R3(29Apr04)ORI-Inv_Proposal Summary -Main Building" xfId="1170" xr:uid="{00000000-0005-0000-0000-0000DE0C0000}"/>
    <cellStyle name="‡_STA-DRP_BOOK1_BQ-Elect-Rev1-A_shts-me(22Apr04)R3(29Apr04)ORI-Inv_Proposal Summary-Optional Cost" xfId="1171" xr:uid="{00000000-0005-0000-0000-0000DF0C0000}"/>
    <cellStyle name="‡_STA-DRP_BOOK1_BQ-Elect-Rev1-A_ts-me(17Apr04)" xfId="1172" xr:uid="{00000000-0005-0000-0000-0000E00C0000}"/>
    <cellStyle name="‡_STA-DRP_BOOK1_BQ-Elect-Rev1-A_ts-me(17Apr04)_Final - BQ Apart-Net" xfId="1173" xr:uid="{00000000-0005-0000-0000-0000E10C0000}"/>
    <cellStyle name="‡_STA-DRP_BOOK1_BQ-Elect-Rev1-A_ts-me(17Apr04)_Final - BQ Apart-Net_Nichirin ME Net (260608)" xfId="6698" xr:uid="{00000000-0005-0000-0000-0000E20C0000}"/>
    <cellStyle name="‡_STA-DRP_BOOK1_BQ-Elect-Rev1-A_ts-me(17Apr04)_Final - BQ Apart-Net_Proposal Summary -Main Building" xfId="1174" xr:uid="{00000000-0005-0000-0000-0000E30C0000}"/>
    <cellStyle name="‡_STA-DRP_BOOK1_BQ-Elect-Rev1-A_ts-me(17Apr04)_Final - BQ Apart-Net_Proposal Summary-Optional Cost" xfId="1175" xr:uid="{00000000-0005-0000-0000-0000E40C0000}"/>
    <cellStyle name="‡_STA-DRP_BOOK1_BQ-Elect-Rev1-A_ts-me(17Apr04)_Nichirin ME Net (260608)" xfId="6699" xr:uid="{00000000-0005-0000-0000-0000E50C0000}"/>
    <cellStyle name="‡_STA-DRP_BOOK1_BQ-Elect-Rev1-A_ts-me(17Apr04)_Proposal Summary -Main Building" xfId="1176" xr:uid="{00000000-0005-0000-0000-0000E60C0000}"/>
    <cellStyle name="‡_STA-DRP_BOOK1_BQ-Elect-Rev1-A_ts-me(17Apr04)_Proposal Summary-Optional Cost" xfId="1177" xr:uid="{00000000-0005-0000-0000-0000E70C0000}"/>
    <cellStyle name="‡_STA-DRP_BOOK1_BQ-Electric" xfId="1178" xr:uid="{00000000-0005-0000-0000-0000E80C0000}"/>
    <cellStyle name="‡_STA-DRP_BOOK1_BQ-Electric_BQ-ELC-VE" xfId="1179" xr:uid="{00000000-0005-0000-0000-0000E90C0000}"/>
    <cellStyle name="‡_STA-DRP_BOOK1_BQ-Electric_BQ-ELC-VE_Nichirin ME Net (260608)" xfId="6700" xr:uid="{00000000-0005-0000-0000-0000EA0C0000}"/>
    <cellStyle name="‡_STA-DRP_BOOK1_BQ-Electric_BQ-ELC-VE_Proposal Summary -Main Building" xfId="1180" xr:uid="{00000000-0005-0000-0000-0000EB0C0000}"/>
    <cellStyle name="‡_STA-DRP_BOOK1_BQ-Electric_BQ-ELC-VE_Proposal Summary-Optional Cost" xfId="1181" xr:uid="{00000000-0005-0000-0000-0000EC0C0000}"/>
    <cellStyle name="‡_STA-DRP_BOOK1_BQ-Electric_Final - BQ Apart-Net" xfId="1182" xr:uid="{00000000-0005-0000-0000-0000ED0C0000}"/>
    <cellStyle name="‡_STA-DRP_BOOK1_BQ-Electric_Final - BQ Apart-Net_Nichirin ME Net (260608)" xfId="6701" xr:uid="{00000000-0005-0000-0000-0000EE0C0000}"/>
    <cellStyle name="‡_STA-DRP_BOOK1_BQ-Electric_Final - BQ Apart-Net_Proposal Summary -Main Building" xfId="1183" xr:uid="{00000000-0005-0000-0000-0000EF0C0000}"/>
    <cellStyle name="‡_STA-DRP_BOOK1_BQ-Electric_Final - BQ Apart-Net_Proposal Summary-Optional Cost" xfId="1184" xr:uid="{00000000-0005-0000-0000-0000F00C0000}"/>
    <cellStyle name="‡_STA-DRP_BOOK1_BQ-Electric_Nichirin ME Net (260608)" xfId="6702" xr:uid="{00000000-0005-0000-0000-0000F10C0000}"/>
    <cellStyle name="‡_STA-DRP_BOOK1_BQ-Electric_Proposal Summary -Main Building" xfId="1185" xr:uid="{00000000-0005-0000-0000-0000F20C0000}"/>
    <cellStyle name="‡_STA-DRP_BOOK1_BQ-Electric_Proposal Summary-Optional Cost" xfId="1186" xr:uid="{00000000-0005-0000-0000-0000F30C0000}"/>
    <cellStyle name="‡_STA-DRP_BOOK1_Final - BQ Apart-Net" xfId="1187" xr:uid="{00000000-0005-0000-0000-0000F40C0000}"/>
    <cellStyle name="‡_STA-DRP_BOOK1_Final - BQ Apart-Net_Nichirin ME Net (260608)" xfId="6703" xr:uid="{00000000-0005-0000-0000-0000F50C0000}"/>
    <cellStyle name="‡_STA-DRP_BOOK1_Final - BQ Apart-Net_Proposal Summary -Main Building" xfId="1188" xr:uid="{00000000-0005-0000-0000-0000F60C0000}"/>
    <cellStyle name="‡_STA-DRP_BOOK1_Final - BQ Apart-Net_Proposal Summary-Optional Cost" xfId="1189" xr:uid="{00000000-0005-0000-0000-0000F70C0000}"/>
    <cellStyle name="‡_STA-DRP_BOOK1_Nichirin ME Net (260608)" xfId="6704" xr:uid="{00000000-0005-0000-0000-0000F80C0000}"/>
    <cellStyle name="‡_STA-DRP_BOOK1_Proposal Summary -Main Building" xfId="1190" xr:uid="{00000000-0005-0000-0000-0000F90C0000}"/>
    <cellStyle name="‡_STA-DRP_BOOK1_Proposal Summary-Optional Cost" xfId="1191" xr:uid="{00000000-0005-0000-0000-0000FA0C0000}"/>
    <cellStyle name="‡_STA-DRP_BOOK1_shts-me(22Apr04)R2(26Apr04)" xfId="1192" xr:uid="{00000000-0005-0000-0000-0000FB0C0000}"/>
    <cellStyle name="‡_STA-DRP_BOOK1_shts-me(22Apr04)R2(26Apr04)_Final - BQ Apart-Net" xfId="1193" xr:uid="{00000000-0005-0000-0000-0000FC0C0000}"/>
    <cellStyle name="‡_STA-DRP_BOOK1_shts-me(22Apr04)R2(26Apr04)_Final - BQ Apart-Net_Nichirin ME Net (260608)" xfId="6705" xr:uid="{00000000-0005-0000-0000-0000FD0C0000}"/>
    <cellStyle name="‡_STA-DRP_BOOK1_shts-me(22Apr04)R2(26Apr04)_Final - BQ Apart-Net_Proposal Summary -Main Building" xfId="1194" xr:uid="{00000000-0005-0000-0000-0000FE0C0000}"/>
    <cellStyle name="‡_STA-DRP_BOOK1_shts-me(22Apr04)R2(26Apr04)_Final - BQ Apart-Net_Proposal Summary-Optional Cost" xfId="1195" xr:uid="{00000000-0005-0000-0000-0000FF0C0000}"/>
    <cellStyle name="‡_STA-DRP_BOOK1_shts-me(22Apr04)R2(26Apr04)_Nichirin ME Net (260608)" xfId="6706" xr:uid="{00000000-0005-0000-0000-0000000D0000}"/>
    <cellStyle name="‡_STA-DRP_BOOK1_shts-me(22Apr04)R2(26Apr04)_Proposal Summary -Main Building" xfId="1196" xr:uid="{00000000-0005-0000-0000-0000010D0000}"/>
    <cellStyle name="‡_STA-DRP_BOOK1_shts-me(22Apr04)R2(26Apr04)_Proposal Summary-Optional Cost" xfId="1197" xr:uid="{00000000-0005-0000-0000-0000020D0000}"/>
    <cellStyle name="‡_STA-DRP_BOOK1_shts-me(22Apr04)R3(29Apr04)ORI-Inv" xfId="1198" xr:uid="{00000000-0005-0000-0000-0000030D0000}"/>
    <cellStyle name="‡_STA-DRP_BOOK1_shts-me(22Apr04)R3(29Apr04)ORI-Inv_Final - BQ Apart-Net" xfId="1199" xr:uid="{00000000-0005-0000-0000-0000040D0000}"/>
    <cellStyle name="‡_STA-DRP_BOOK1_shts-me(22Apr04)R3(29Apr04)ORI-Inv_Final - BQ Apart-Net_Nichirin ME Net (260608)" xfId="6707" xr:uid="{00000000-0005-0000-0000-0000050D0000}"/>
    <cellStyle name="‡_STA-DRP_BOOK1_shts-me(22Apr04)R3(29Apr04)ORI-Inv_Final - BQ Apart-Net_Proposal Summary -Main Building" xfId="1200" xr:uid="{00000000-0005-0000-0000-0000060D0000}"/>
    <cellStyle name="‡_STA-DRP_BOOK1_shts-me(22Apr04)R3(29Apr04)ORI-Inv_Final - BQ Apart-Net_Proposal Summary-Optional Cost" xfId="1201" xr:uid="{00000000-0005-0000-0000-0000070D0000}"/>
    <cellStyle name="‡_STA-DRP_BOOK1_shts-me(22Apr04)R3(29Apr04)ORI-Inv_Nichirin ME Net (260608)" xfId="6708" xr:uid="{00000000-0005-0000-0000-0000080D0000}"/>
    <cellStyle name="‡_STA-DRP_BOOK1_shts-me(22Apr04)R3(29Apr04)ORI-Inv_Proposal Summary -Main Building" xfId="1202" xr:uid="{00000000-0005-0000-0000-0000090D0000}"/>
    <cellStyle name="‡_STA-DRP_BOOK1_shts-me(22Apr04)R3(29Apr04)ORI-Inv_Proposal Summary-Optional Cost" xfId="1203" xr:uid="{00000000-0005-0000-0000-00000A0D0000}"/>
    <cellStyle name="‡_STA-DRP_BOOK1_ts-me(17Apr04)" xfId="1204" xr:uid="{00000000-0005-0000-0000-00000B0D0000}"/>
    <cellStyle name="‡_STA-DRP_BOOK1_ts-me(17Apr04)_Final - BQ Apart-Net" xfId="1205" xr:uid="{00000000-0005-0000-0000-00000C0D0000}"/>
    <cellStyle name="‡_STA-DRP_BOOK1_ts-me(17Apr04)_Final - BQ Apart-Net_Nichirin ME Net (260608)" xfId="6709" xr:uid="{00000000-0005-0000-0000-00000D0D0000}"/>
    <cellStyle name="‡_STA-DRP_BOOK1_ts-me(17Apr04)_Final - BQ Apart-Net_Proposal Summary -Main Building" xfId="1206" xr:uid="{00000000-0005-0000-0000-00000E0D0000}"/>
    <cellStyle name="‡_STA-DRP_BOOK1_ts-me(17Apr04)_Final - BQ Apart-Net_Proposal Summary-Optional Cost" xfId="1207" xr:uid="{00000000-0005-0000-0000-00000F0D0000}"/>
    <cellStyle name="‡_STA-DRP_BOOK1_ts-me(17Apr04)_Nichirin ME Net (260608)" xfId="6710" xr:uid="{00000000-0005-0000-0000-0000100D0000}"/>
    <cellStyle name="‡_STA-DRP_BOOK1_ts-me(17Apr04)_Proposal Summary -Main Building" xfId="1208" xr:uid="{00000000-0005-0000-0000-0000110D0000}"/>
    <cellStyle name="‡_STA-DRP_BOOK1_ts-me(17Apr04)_Proposal Summary-Optional Cost" xfId="1209" xr:uid="{00000000-0005-0000-0000-0000120D0000}"/>
    <cellStyle name="‡_STA-DRP_BQ-ELC LOC" xfId="1210" xr:uid="{00000000-0005-0000-0000-0000130D0000}"/>
    <cellStyle name="‡_STA-DRP_BQ-ELC LOC_Nichirin ME Net (260608)" xfId="6711" xr:uid="{00000000-0005-0000-0000-0000140D0000}"/>
    <cellStyle name="‡_STA-DRP_BQ-ELC LOC_Nichirin ME Net (260608)_Tender BOQ Inax Danang - Building Portion for Submision" xfId="6712" xr:uid="{00000000-0005-0000-0000-0000150D0000}"/>
    <cellStyle name="‡_STA-DRP_BQ-ELC LOC_Proposal Summary -Main Building" xfId="1211" xr:uid="{00000000-0005-0000-0000-0000160D0000}"/>
    <cellStyle name="‡_STA-DRP_BQ-ELC LOC_Proposal Summary-Optional Cost" xfId="1212" xr:uid="{00000000-0005-0000-0000-0000170D0000}"/>
    <cellStyle name="‡_STA-DRP_BQ-elec-kiic4(D) " xfId="6713" xr:uid="{00000000-0005-0000-0000-0000180D0000}"/>
    <cellStyle name="‡_STA-DRP_BQ-Elect-Rev1-A" xfId="1213" xr:uid="{00000000-0005-0000-0000-0000190D0000}"/>
    <cellStyle name="‡_STA-DRP_BQ-Elect-Rev1-A_Nichirin ME Net (260608)" xfId="6714" xr:uid="{00000000-0005-0000-0000-00001A0D0000}"/>
    <cellStyle name="‡_STA-DRP_BQ-Elect-Rev1-A_Nichirin ME Net (260608)_Tender BOQ Inax Danang - Building Portion for Submision" xfId="6715" xr:uid="{00000000-0005-0000-0000-00001B0D0000}"/>
    <cellStyle name="‡_STA-DRP_BQ-Elect-Rev1-A_Proposal Summary -Main Building" xfId="1214" xr:uid="{00000000-0005-0000-0000-00001C0D0000}"/>
    <cellStyle name="‡_STA-DRP_BQ-Elect-Rev1-A_Proposal Summary-Optional Cost" xfId="1215" xr:uid="{00000000-0005-0000-0000-00001D0D0000}"/>
    <cellStyle name="‡_STA-DRP_BQ-Electric" xfId="1216" xr:uid="{00000000-0005-0000-0000-00001E0D0000}"/>
    <cellStyle name="‡_STA-DRP_BQ-Electric_BQ-ELC-R2" xfId="1217" xr:uid="{00000000-0005-0000-0000-00001F0D0000}"/>
    <cellStyle name="‡_STA-DRP_BQ-Electric_BQ-ELC-R2_Nichirin ME Net (260608)" xfId="6716" xr:uid="{00000000-0005-0000-0000-0000200D0000}"/>
    <cellStyle name="‡_STA-DRP_BQ-Electric_BQ-ELC-R2_Nichirin ME Net (260608)_Tender BOQ Inax Danang - Building Portion for Submision" xfId="6717" xr:uid="{00000000-0005-0000-0000-0000210D0000}"/>
    <cellStyle name="‡_STA-DRP_BQ-Electric_BQ-ELC-R2_Proposal Summary -Main Building" xfId="1218" xr:uid="{00000000-0005-0000-0000-0000220D0000}"/>
    <cellStyle name="‡_STA-DRP_BQ-Electric_BQ-ELC-R2_Proposal Summary-Optional Cost" xfId="1219" xr:uid="{00000000-0005-0000-0000-0000230D0000}"/>
    <cellStyle name="‡_STA-DRP_BQ-Electric_BQ-ELC-R2-VE" xfId="1220" xr:uid="{00000000-0005-0000-0000-0000240D0000}"/>
    <cellStyle name="‡_STA-DRP_BQ-Electric_BQ-ELC-R2-VE_Nichirin ME Net (260608)" xfId="6718" xr:uid="{00000000-0005-0000-0000-0000250D0000}"/>
    <cellStyle name="‡_STA-DRP_BQ-Electric_BQ-ELC-R2-VE_Nichirin ME Net (260608)_Tender BOQ Inax Danang - Building Portion for Submision" xfId="6719" xr:uid="{00000000-0005-0000-0000-0000260D0000}"/>
    <cellStyle name="‡_STA-DRP_BQ-Electric_BQ-ELC-R2-VE_Proposal Summary -Main Building" xfId="1221" xr:uid="{00000000-0005-0000-0000-0000270D0000}"/>
    <cellStyle name="‡_STA-DRP_BQ-Electric_BQ-ELC-R2-VE_Proposal Summary-Optional Cost" xfId="1222" xr:uid="{00000000-0005-0000-0000-0000280D0000}"/>
    <cellStyle name="‡_STA-DRP_BQ-Electric_BQ-ELC-VE" xfId="1223" xr:uid="{00000000-0005-0000-0000-0000290D0000}"/>
    <cellStyle name="‡_STA-DRP_BQ-Electric_BQ-ELC-VE_Final - BQ Apart-Net" xfId="1224" xr:uid="{00000000-0005-0000-0000-00002A0D0000}"/>
    <cellStyle name="‡_STA-DRP_BQ-Electric_BQ-ELC-VE_Final - BQ Apart-Net_Nichirin ME Net (260608)" xfId="6720" xr:uid="{00000000-0005-0000-0000-00002B0D0000}"/>
    <cellStyle name="‡_STA-DRP_BQ-Electric_BQ-ELC-VE_Final - BQ Apart-Net_Nichirin ME Net (260608)_Tender BOQ Inax Danang - Building Portion for Submision" xfId="6721" xr:uid="{00000000-0005-0000-0000-00002C0D0000}"/>
    <cellStyle name="‡_STA-DRP_BQ-Electric_BQ-ELC-VE_Final - BQ Apart-Net_Proposal Summary -Main Building" xfId="1225" xr:uid="{00000000-0005-0000-0000-00002D0D0000}"/>
    <cellStyle name="‡_STA-DRP_BQ-Electric_BQ-ELC-VE_Final - BQ Apart-Net_Proposal Summary-Optional Cost" xfId="1226" xr:uid="{00000000-0005-0000-0000-00002E0D0000}"/>
    <cellStyle name="‡_STA-DRP_BQ-Electric_BQ-ELC-VE_Nichirin ME Net (260608)" xfId="6722" xr:uid="{00000000-0005-0000-0000-00002F0D0000}"/>
    <cellStyle name="‡_STA-DRP_BQ-Electric_BQ-ELC-VE_Nichirin ME Net (260608)_Tender BOQ Inax Danang - Building Portion for Submision" xfId="6723" xr:uid="{00000000-0005-0000-0000-0000300D0000}"/>
    <cellStyle name="‡_STA-DRP_BQ-Electric_BQ-ELC-VE_Proposal Summary -Main Building" xfId="1227" xr:uid="{00000000-0005-0000-0000-0000310D0000}"/>
    <cellStyle name="‡_STA-DRP_BQ-Electric_BQ-ELC-VE_Proposal Summary-Optional Cost" xfId="1228" xr:uid="{00000000-0005-0000-0000-0000320D0000}"/>
    <cellStyle name="‡_STA-DRP_BQ-Electric_Nichirin ME Net (260608)" xfId="6724" xr:uid="{00000000-0005-0000-0000-0000330D0000}"/>
    <cellStyle name="‡_STA-DRP_BQ-Electric_Nichirin ME Net (260608)_Tender BOQ Inax Danang - Building Portion for Submision" xfId="6725" xr:uid="{00000000-0005-0000-0000-0000340D0000}"/>
    <cellStyle name="‡_STA-DRP_BQ-Electric_Proposal Summary -Main Building" xfId="1229" xr:uid="{00000000-0005-0000-0000-0000350D0000}"/>
    <cellStyle name="‡_STA-DRP_BQ-Electric_Proposal Summary-Optional Cost" xfId="1230" xr:uid="{00000000-0005-0000-0000-0000360D0000}"/>
    <cellStyle name="‡_STA-DRP_BQ-Electric_shts-me(22Apr04)R2(26Apr04)" xfId="1231" xr:uid="{00000000-0005-0000-0000-0000370D0000}"/>
    <cellStyle name="‡_STA-DRP_BQ-Electric_shts-me(22Apr04)R2(26Apr04)_Nichirin ME Net (260608)" xfId="6726" xr:uid="{00000000-0005-0000-0000-0000380D0000}"/>
    <cellStyle name="‡_STA-DRP_BQ-Electric_shts-me(22Apr04)R2(26Apr04)_Nichirin ME Net (260608)_Tender BOQ Inax Danang - Building Portion for Submision" xfId="6727" xr:uid="{00000000-0005-0000-0000-0000390D0000}"/>
    <cellStyle name="‡_STA-DRP_BQ-Electric_shts-me(22Apr04)R2(26Apr04)_Proposal Summary -Main Building" xfId="1232" xr:uid="{00000000-0005-0000-0000-00003A0D0000}"/>
    <cellStyle name="‡_STA-DRP_BQ-Electric_shts-me(22Apr04)R2(26Apr04)_Proposal Summary-Optional Cost" xfId="1233" xr:uid="{00000000-0005-0000-0000-00003B0D0000}"/>
    <cellStyle name="‡_STA-DRP_BQ-Electric_shts-me(22Apr04)R3(29Apr04)ORI-Inv" xfId="1234" xr:uid="{00000000-0005-0000-0000-00003C0D0000}"/>
    <cellStyle name="‡_STA-DRP_BQ-Electric_shts-me(22Apr04)R3(29Apr04)ORI-Inv_Nichirin ME Net (260608)" xfId="6728" xr:uid="{00000000-0005-0000-0000-00003D0D0000}"/>
    <cellStyle name="‡_STA-DRP_BQ-Electric_shts-me(22Apr04)R3(29Apr04)ORI-Inv_Nichirin ME Net (260608)_Tender BOQ Inax Danang - Building Portion for Submision" xfId="6729" xr:uid="{00000000-0005-0000-0000-00003E0D0000}"/>
    <cellStyle name="‡_STA-DRP_BQ-Electric_shts-me(22Apr04)R3(29Apr04)ORI-Inv_Proposal Summary -Main Building" xfId="1235" xr:uid="{00000000-0005-0000-0000-00003F0D0000}"/>
    <cellStyle name="‡_STA-DRP_BQ-Electric_shts-me(22Apr04)R3(29Apr04)ORI-Inv_Proposal Summary-Optional Cost" xfId="1236" xr:uid="{00000000-0005-0000-0000-0000400D0000}"/>
    <cellStyle name="‡_STA-DRP_BQ-Electric_ts-me(17Apr04)" xfId="1237" xr:uid="{00000000-0005-0000-0000-0000410D0000}"/>
    <cellStyle name="‡_STA-DRP_BQ-Electric_ts-me(17Apr04)_Nichirin ME Net (260608)" xfId="6730" xr:uid="{00000000-0005-0000-0000-0000420D0000}"/>
    <cellStyle name="‡_STA-DRP_BQ-Electric_ts-me(17Apr04)_Nichirin ME Net (260608)_Tender BOQ Inax Danang - Building Portion for Submision" xfId="6731" xr:uid="{00000000-0005-0000-0000-0000430D0000}"/>
    <cellStyle name="‡_STA-DRP_BQ-Electric_ts-me(17Apr04)_Proposal Summary -Main Building" xfId="1238" xr:uid="{00000000-0005-0000-0000-0000440D0000}"/>
    <cellStyle name="‡_STA-DRP_BQ-Electric_ts-me(17Apr04)_Proposal Summary-Optional Cost" xfId="1239" xr:uid="{00000000-0005-0000-0000-0000450D0000}"/>
    <cellStyle name="‡_STA-DRP_Nichirin ME Net (260608)" xfId="6732" xr:uid="{00000000-0005-0000-0000-0000460D0000}"/>
    <cellStyle name="‡_STA-DRP_Nichirin ME Net (260608)_Tender BOQ Inax Danang - Building Portion for Submision" xfId="6733" xr:uid="{00000000-0005-0000-0000-0000470D0000}"/>
    <cellStyle name="‡_STA-DRP_Proposal Summary -Main Building" xfId="1240" xr:uid="{00000000-0005-0000-0000-0000480D0000}"/>
    <cellStyle name="‡_STA-DRP_Proposal Summary-Optional Cost" xfId="1241" xr:uid="{00000000-0005-0000-0000-0000490D0000}"/>
    <cellStyle name="•\¦Ï‚Ý‚ÌƒnƒCƒp[ƒŠƒ“ƒN" xfId="1242" xr:uid="{00000000-0005-0000-0000-00004A0D0000}"/>
    <cellStyle name="•\Z¦Ï‚Ý‚ÌƒnƒCƒp[ƒŠƒ“ƒN" xfId="1243" xr:uid="{00000000-0005-0000-0000-00004B0D0000}"/>
    <cellStyle name="•\Ž¦Ï‚Ý‚ÌƒnƒCƒp[ƒŠƒ“ƒN" xfId="1244" xr:uid="{00000000-0005-0000-0000-00004C0D0000}"/>
    <cellStyle name="•W?_‹Zp‹Æ–±" xfId="1245" xr:uid="{00000000-0005-0000-0000-00004D0D0000}"/>
    <cellStyle name="•W€_’ •[01" xfId="1246" xr:uid="{00000000-0005-0000-0000-00004E0D0000}"/>
    <cellStyle name="•W_ˆ¥A‚Æ•\†‚Æ–ÚŸ" xfId="1247" xr:uid="{00000000-0005-0000-0000-00004F0D0000}"/>
    <cellStyle name="" xfId="1248" xr:uid="{00000000-0005-0000-0000-0000500D0000}"/>
    <cellStyle name="" xfId="1249" xr:uid="{00000000-0005-0000-0000-0000510D0000}"/>
    <cellStyle name="\¦ÏÝÌnCp[N" xfId="1250" xr:uid="{00000000-0005-0000-0000-0000520D0000}"/>
    <cellStyle name="_BQ-ELC LOC" xfId="1251" xr:uid="{00000000-0005-0000-0000-0000530D0000}"/>
    <cellStyle name="_BQ-ELC LOC" xfId="1252" xr:uid="{00000000-0005-0000-0000-0000540D0000}"/>
    <cellStyle name="_BQ-ELC LOC_Nichirin ME Net (260608)" xfId="6734" xr:uid="{00000000-0005-0000-0000-0000550D0000}"/>
    <cellStyle name="_BQ-ELC LOC_Nichirin ME Net (260608)" xfId="6735" xr:uid="{00000000-0005-0000-0000-0000560D0000}"/>
    <cellStyle name="_BQ-ELC LOC_Nichirin ME Net (260608)_Tender BOQ Inax Danang - Building Portion for Submision" xfId="6736" xr:uid="{00000000-0005-0000-0000-0000570D0000}"/>
    <cellStyle name="_BQ-ELC LOC_Nichirin ME Net (260608)_Tender BOQ Inax Danang - Building Portion for Submision" xfId="6737" xr:uid="{00000000-0005-0000-0000-0000580D0000}"/>
    <cellStyle name="_BQ-ELC LOC_Proposal Summary -Main Building" xfId="1253" xr:uid="{00000000-0005-0000-0000-0000590D0000}"/>
    <cellStyle name="_BQ-ELC LOC_Proposal Summary -Main Building" xfId="1254" xr:uid="{00000000-0005-0000-0000-00005A0D0000}"/>
    <cellStyle name="_BQ-ELC LOC_Proposal Summary-Optional Cost" xfId="1255" xr:uid="{00000000-0005-0000-0000-00005B0D0000}"/>
    <cellStyle name="_BQ-ELC LOC_Proposal Summary-Optional Cost" xfId="1256" xr:uid="{00000000-0005-0000-0000-00005C0D0000}"/>
    <cellStyle name="_BQ-elec-kiic4(D) " xfId="6738" xr:uid="{00000000-0005-0000-0000-00005D0D0000}"/>
    <cellStyle name="_BQ-elec-kiic4(D) " xfId="6739" xr:uid="{00000000-0005-0000-0000-00005E0D0000}"/>
    <cellStyle name="_BQ-Elect-Rev1-A" xfId="1257" xr:uid="{00000000-0005-0000-0000-00005F0D0000}"/>
    <cellStyle name="_BQ-Elect-Rev1-A" xfId="1258" xr:uid="{00000000-0005-0000-0000-0000600D0000}"/>
    <cellStyle name="_BQ-Elect-Rev1-A_Nichirin ME Net (260608)" xfId="6740" xr:uid="{00000000-0005-0000-0000-0000610D0000}"/>
    <cellStyle name="_BQ-Elect-Rev1-A_Nichirin ME Net (260608)" xfId="6741" xr:uid="{00000000-0005-0000-0000-0000620D0000}"/>
    <cellStyle name="_BQ-Elect-Rev1-A_Nichirin ME Net (260608)_Tender BOQ Inax Danang - Building Portion for Submision" xfId="6742" xr:uid="{00000000-0005-0000-0000-0000630D0000}"/>
    <cellStyle name="_BQ-Elect-Rev1-A_Nichirin ME Net (260608)_Tender BOQ Inax Danang - Building Portion for Submision" xfId="6743" xr:uid="{00000000-0005-0000-0000-0000640D0000}"/>
    <cellStyle name="_BQ-Elect-Rev1-A_Proposal Summary -Main Building" xfId="1259" xr:uid="{00000000-0005-0000-0000-0000650D0000}"/>
    <cellStyle name="_BQ-Elect-Rev1-A_Proposal Summary -Main Building" xfId="1260" xr:uid="{00000000-0005-0000-0000-0000660D0000}"/>
    <cellStyle name="_BQ-Elect-Rev1-A_Proposal Summary-Optional Cost" xfId="1261" xr:uid="{00000000-0005-0000-0000-0000670D0000}"/>
    <cellStyle name="_BQ-Elect-Rev1-A_Proposal Summary-Optional Cost" xfId="1262" xr:uid="{00000000-0005-0000-0000-0000680D0000}"/>
    <cellStyle name="_BQ-Electric" xfId="1263" xr:uid="{00000000-0005-0000-0000-0000690D0000}"/>
    <cellStyle name="_BQ-Electric" xfId="1264" xr:uid="{00000000-0005-0000-0000-00006A0D0000}"/>
    <cellStyle name="_BQ-Electric_BQ-ELC-R2" xfId="1265" xr:uid="{00000000-0005-0000-0000-00006B0D0000}"/>
    <cellStyle name="_BQ-Electric_BQ-ELC-R2" xfId="1266" xr:uid="{00000000-0005-0000-0000-00006C0D0000}"/>
    <cellStyle name="_BQ-Electric_BQ-ELC-R2_Nichirin ME Net (260608)" xfId="6744" xr:uid="{00000000-0005-0000-0000-00006D0D0000}"/>
    <cellStyle name="_BQ-Electric_BQ-ELC-R2_Nichirin ME Net (260608)" xfId="6745" xr:uid="{00000000-0005-0000-0000-00006E0D0000}"/>
    <cellStyle name="_BQ-Electric_BQ-ELC-R2_Nichirin ME Net (260608)_Tender BOQ Inax Danang - Building Portion for Submision" xfId="6746" xr:uid="{00000000-0005-0000-0000-00006F0D0000}"/>
    <cellStyle name="_BQ-Electric_BQ-ELC-R2_Nichirin ME Net (260608)_Tender BOQ Inax Danang - Building Portion for Submision" xfId="6747" xr:uid="{00000000-0005-0000-0000-0000700D0000}"/>
    <cellStyle name="_BQ-Electric_BQ-ELC-R2_Proposal Summary -Main Building" xfId="1267" xr:uid="{00000000-0005-0000-0000-0000710D0000}"/>
    <cellStyle name="_BQ-Electric_BQ-ELC-R2_Proposal Summary -Main Building" xfId="1268" xr:uid="{00000000-0005-0000-0000-0000720D0000}"/>
    <cellStyle name="_BQ-Electric_BQ-ELC-R2_Proposal Summary-Optional Cost" xfId="1269" xr:uid="{00000000-0005-0000-0000-0000730D0000}"/>
    <cellStyle name="_BQ-Electric_BQ-ELC-R2_Proposal Summary-Optional Cost" xfId="1270" xr:uid="{00000000-0005-0000-0000-0000740D0000}"/>
    <cellStyle name="_BQ-Electric_BQ-ELC-R2-VE" xfId="1271" xr:uid="{00000000-0005-0000-0000-0000750D0000}"/>
    <cellStyle name="_BQ-Electric_BQ-ELC-R2-VE" xfId="1272" xr:uid="{00000000-0005-0000-0000-0000760D0000}"/>
    <cellStyle name="_BQ-Electric_BQ-ELC-R2-VE_Nichirin ME Net (260608)" xfId="6748" xr:uid="{00000000-0005-0000-0000-0000770D0000}"/>
    <cellStyle name="_BQ-Electric_BQ-ELC-R2-VE_Nichirin ME Net (260608)" xfId="6749" xr:uid="{00000000-0005-0000-0000-0000780D0000}"/>
    <cellStyle name="_BQ-Electric_BQ-ELC-R2-VE_Nichirin ME Net (260608)_Tender BOQ Inax Danang - Building Portion for Submision" xfId="6750" xr:uid="{00000000-0005-0000-0000-0000790D0000}"/>
    <cellStyle name="_BQ-Electric_BQ-ELC-R2-VE_Nichirin ME Net (260608)_Tender BOQ Inax Danang - Building Portion for Submision" xfId="6751" xr:uid="{00000000-0005-0000-0000-00007A0D0000}"/>
    <cellStyle name="_BQ-Electric_BQ-ELC-R2-VE_Proposal Summary -Main Building" xfId="1273" xr:uid="{00000000-0005-0000-0000-00007B0D0000}"/>
    <cellStyle name="_BQ-Electric_BQ-ELC-R2-VE_Proposal Summary -Main Building" xfId="1274" xr:uid="{00000000-0005-0000-0000-00007C0D0000}"/>
    <cellStyle name="_BQ-Electric_BQ-ELC-R2-VE_Proposal Summary-Optional Cost" xfId="1275" xr:uid="{00000000-0005-0000-0000-00007D0D0000}"/>
    <cellStyle name="_BQ-Electric_BQ-ELC-R2-VE_Proposal Summary-Optional Cost" xfId="1276" xr:uid="{00000000-0005-0000-0000-00007E0D0000}"/>
    <cellStyle name="_BQ-Electric_BQ-ELC-VE" xfId="1277" xr:uid="{00000000-0005-0000-0000-00007F0D0000}"/>
    <cellStyle name="_BQ-Electric_BQ-ELC-VE" xfId="1278" xr:uid="{00000000-0005-0000-0000-0000800D0000}"/>
    <cellStyle name="_BQ-Electric_BQ-ELC-VE_Final - BQ Apart-Net" xfId="1279" xr:uid="{00000000-0005-0000-0000-0000810D0000}"/>
    <cellStyle name="_BQ-Electric_BQ-ELC-VE_Final - BQ Apart-Net" xfId="1280" xr:uid="{00000000-0005-0000-0000-0000820D0000}"/>
    <cellStyle name="_BQ-Electric_BQ-ELC-VE_Final - BQ Apart-Net_Nichirin ME Net (260608)" xfId="6752" xr:uid="{00000000-0005-0000-0000-0000830D0000}"/>
    <cellStyle name="_BQ-Electric_BQ-ELC-VE_Final - BQ Apart-Net_Nichirin ME Net (260608)" xfId="6753" xr:uid="{00000000-0005-0000-0000-0000840D0000}"/>
    <cellStyle name="_BQ-Electric_BQ-ELC-VE_Final - BQ Apart-Net_Nichirin ME Net (260608)_Tender BOQ Inax Danang - Building Portion for Submision" xfId="6754" xr:uid="{00000000-0005-0000-0000-0000850D0000}"/>
    <cellStyle name="_BQ-Electric_BQ-ELC-VE_Final - BQ Apart-Net_Nichirin ME Net (260608)_Tender BOQ Inax Danang - Building Portion for Submision" xfId="6755" xr:uid="{00000000-0005-0000-0000-0000860D0000}"/>
    <cellStyle name="_BQ-Electric_BQ-ELC-VE_Final - BQ Apart-Net_Proposal Summary -Main Building" xfId="1281" xr:uid="{00000000-0005-0000-0000-0000870D0000}"/>
    <cellStyle name="_BQ-Electric_BQ-ELC-VE_Final - BQ Apart-Net_Proposal Summary -Main Building" xfId="1282" xr:uid="{00000000-0005-0000-0000-0000880D0000}"/>
    <cellStyle name="_BQ-Electric_BQ-ELC-VE_Final - BQ Apart-Net_Proposal Summary-Optional Cost" xfId="1283" xr:uid="{00000000-0005-0000-0000-0000890D0000}"/>
    <cellStyle name="_BQ-Electric_BQ-ELC-VE_Final - BQ Apart-Net_Proposal Summary-Optional Cost" xfId="1284" xr:uid="{00000000-0005-0000-0000-00008A0D0000}"/>
    <cellStyle name="_BQ-Electric_BQ-ELC-VE_Nichirin ME Net (260608)" xfId="6756" xr:uid="{00000000-0005-0000-0000-00008B0D0000}"/>
    <cellStyle name="_BQ-Electric_BQ-ELC-VE_Nichirin ME Net (260608)" xfId="6757" xr:uid="{00000000-0005-0000-0000-00008C0D0000}"/>
    <cellStyle name="_BQ-Electric_BQ-ELC-VE_Nichirin ME Net (260608)_Tender BOQ Inax Danang - Building Portion for Submision" xfId="6758" xr:uid="{00000000-0005-0000-0000-00008D0D0000}"/>
    <cellStyle name="_BQ-Electric_BQ-ELC-VE_Nichirin ME Net (260608)_Tender BOQ Inax Danang - Building Portion for Submision" xfId="6759" xr:uid="{00000000-0005-0000-0000-00008E0D0000}"/>
    <cellStyle name="_BQ-Electric_BQ-ELC-VE_Proposal Summary -Main Building" xfId="1285" xr:uid="{00000000-0005-0000-0000-00008F0D0000}"/>
    <cellStyle name="_BQ-Electric_BQ-ELC-VE_Proposal Summary -Main Building" xfId="1286" xr:uid="{00000000-0005-0000-0000-0000900D0000}"/>
    <cellStyle name="_BQ-Electric_BQ-ELC-VE_Proposal Summary-Optional Cost" xfId="1287" xr:uid="{00000000-0005-0000-0000-0000910D0000}"/>
    <cellStyle name="_BQ-Electric_BQ-ELC-VE_Proposal Summary-Optional Cost" xfId="1288" xr:uid="{00000000-0005-0000-0000-0000920D0000}"/>
    <cellStyle name="_BQ-Electric_Nichirin ME Net (260608)" xfId="6760" xr:uid="{00000000-0005-0000-0000-0000930D0000}"/>
    <cellStyle name="_BQ-Electric_Nichirin ME Net (260608)" xfId="6761" xr:uid="{00000000-0005-0000-0000-0000940D0000}"/>
    <cellStyle name="_BQ-Electric_Nichirin ME Net (260608)_Tender BOQ Inax Danang - Building Portion for Submision" xfId="6762" xr:uid="{00000000-0005-0000-0000-0000950D0000}"/>
    <cellStyle name="_BQ-Electric_Nichirin ME Net (260608)_Tender BOQ Inax Danang - Building Portion for Submision" xfId="6763" xr:uid="{00000000-0005-0000-0000-0000960D0000}"/>
    <cellStyle name="_BQ-Electric_Proposal Summary -Main Building" xfId="1289" xr:uid="{00000000-0005-0000-0000-0000970D0000}"/>
    <cellStyle name="_BQ-Electric_Proposal Summary -Main Building" xfId="1290" xr:uid="{00000000-0005-0000-0000-0000980D0000}"/>
    <cellStyle name="_BQ-Electric_Proposal Summary-Optional Cost" xfId="1291" xr:uid="{00000000-0005-0000-0000-0000990D0000}"/>
    <cellStyle name="_BQ-Electric_Proposal Summary-Optional Cost" xfId="1292" xr:uid="{00000000-0005-0000-0000-00009A0D0000}"/>
    <cellStyle name="_BQ-Electric_shts-me(22Apr04)R2(26Apr04)" xfId="1293" xr:uid="{00000000-0005-0000-0000-00009B0D0000}"/>
    <cellStyle name="_BQ-Electric_shts-me(22Apr04)R2(26Apr04)" xfId="1294" xr:uid="{00000000-0005-0000-0000-00009C0D0000}"/>
    <cellStyle name="_BQ-Electric_shts-me(22Apr04)R2(26Apr04)_Nichirin ME Net (260608)" xfId="6764" xr:uid="{00000000-0005-0000-0000-00009D0D0000}"/>
    <cellStyle name="_BQ-Electric_shts-me(22Apr04)R2(26Apr04)_Nichirin ME Net (260608)" xfId="6765" xr:uid="{00000000-0005-0000-0000-00009E0D0000}"/>
    <cellStyle name="_BQ-Electric_shts-me(22Apr04)R2(26Apr04)_Nichirin ME Net (260608)_Tender BOQ Inax Danang - Building Portion for Submision" xfId="6766" xr:uid="{00000000-0005-0000-0000-00009F0D0000}"/>
    <cellStyle name="_BQ-Electric_shts-me(22Apr04)R2(26Apr04)_Nichirin ME Net (260608)_Tender BOQ Inax Danang - Building Portion for Submision" xfId="6767" xr:uid="{00000000-0005-0000-0000-0000A00D0000}"/>
    <cellStyle name="_BQ-Electric_shts-me(22Apr04)R2(26Apr04)_Proposal Summary -Main Building" xfId="1295" xr:uid="{00000000-0005-0000-0000-0000A10D0000}"/>
    <cellStyle name="_BQ-Electric_shts-me(22Apr04)R2(26Apr04)_Proposal Summary -Main Building" xfId="1296" xr:uid="{00000000-0005-0000-0000-0000A20D0000}"/>
    <cellStyle name="_BQ-Electric_shts-me(22Apr04)R2(26Apr04)_Proposal Summary-Optional Cost" xfId="1297" xr:uid="{00000000-0005-0000-0000-0000A30D0000}"/>
    <cellStyle name="_BQ-Electric_shts-me(22Apr04)R2(26Apr04)_Proposal Summary-Optional Cost" xfId="1298" xr:uid="{00000000-0005-0000-0000-0000A40D0000}"/>
    <cellStyle name="_BQ-Electric_shts-me(22Apr04)R3(29Apr04)ORI-Inv" xfId="1299" xr:uid="{00000000-0005-0000-0000-0000A50D0000}"/>
    <cellStyle name="_BQ-Electric_shts-me(22Apr04)R3(29Apr04)ORI-Inv" xfId="1300" xr:uid="{00000000-0005-0000-0000-0000A60D0000}"/>
    <cellStyle name="_BQ-Electric_shts-me(22Apr04)R3(29Apr04)ORI-Inv_Nichirin ME Net (260608)" xfId="6768" xr:uid="{00000000-0005-0000-0000-0000A70D0000}"/>
    <cellStyle name="_BQ-Electric_shts-me(22Apr04)R3(29Apr04)ORI-Inv_Nichirin ME Net (260608)" xfId="6769" xr:uid="{00000000-0005-0000-0000-0000A80D0000}"/>
    <cellStyle name="_BQ-Electric_shts-me(22Apr04)R3(29Apr04)ORI-Inv_Nichirin ME Net (260608)_Tender BOQ Inax Danang - Building Portion for Submision" xfId="6770" xr:uid="{00000000-0005-0000-0000-0000A90D0000}"/>
    <cellStyle name="_BQ-Electric_shts-me(22Apr04)R3(29Apr04)ORI-Inv_Nichirin ME Net (260608)_Tender BOQ Inax Danang - Building Portion for Submision" xfId="6771" xr:uid="{00000000-0005-0000-0000-0000AA0D0000}"/>
    <cellStyle name="_BQ-Electric_shts-me(22Apr04)R3(29Apr04)ORI-Inv_Proposal Summary -Main Building" xfId="1301" xr:uid="{00000000-0005-0000-0000-0000AB0D0000}"/>
    <cellStyle name="_BQ-Electric_shts-me(22Apr04)R3(29Apr04)ORI-Inv_Proposal Summary -Main Building" xfId="1302" xr:uid="{00000000-0005-0000-0000-0000AC0D0000}"/>
    <cellStyle name="_BQ-Electric_shts-me(22Apr04)R3(29Apr04)ORI-Inv_Proposal Summary-Optional Cost" xfId="1303" xr:uid="{00000000-0005-0000-0000-0000AD0D0000}"/>
    <cellStyle name="_BQ-Electric_shts-me(22Apr04)R3(29Apr04)ORI-Inv_Proposal Summary-Optional Cost" xfId="1304" xr:uid="{00000000-0005-0000-0000-0000AE0D0000}"/>
    <cellStyle name="_BQ-Electric_ts-me(17Apr04)" xfId="1305" xr:uid="{00000000-0005-0000-0000-0000AF0D0000}"/>
    <cellStyle name="_BQ-Electric_ts-me(17Apr04)" xfId="1306" xr:uid="{00000000-0005-0000-0000-0000B00D0000}"/>
    <cellStyle name="_BQ-Electric_ts-me(17Apr04)_Nichirin ME Net (260608)" xfId="6772" xr:uid="{00000000-0005-0000-0000-0000B10D0000}"/>
    <cellStyle name="_BQ-Electric_ts-me(17Apr04)_Nichirin ME Net (260608)" xfId="6773" xr:uid="{00000000-0005-0000-0000-0000B20D0000}"/>
    <cellStyle name="_BQ-Electric_ts-me(17Apr04)_Nichirin ME Net (260608)_Tender BOQ Inax Danang - Building Portion for Submision" xfId="6774" xr:uid="{00000000-0005-0000-0000-0000B30D0000}"/>
    <cellStyle name="_BQ-Electric_ts-me(17Apr04)_Nichirin ME Net (260608)_Tender BOQ Inax Danang - Building Portion for Submision" xfId="6775" xr:uid="{00000000-0005-0000-0000-0000B40D0000}"/>
    <cellStyle name="_BQ-Electric_ts-me(17Apr04)_Proposal Summary -Main Building" xfId="1307" xr:uid="{00000000-0005-0000-0000-0000B50D0000}"/>
    <cellStyle name="_BQ-Electric_ts-me(17Apr04)_Proposal Summary -Main Building" xfId="1308" xr:uid="{00000000-0005-0000-0000-0000B60D0000}"/>
    <cellStyle name="_BQ-Electric_ts-me(17Apr04)_Proposal Summary-Optional Cost" xfId="1309" xr:uid="{00000000-0005-0000-0000-0000B70D0000}"/>
    <cellStyle name="_BQ-Electric_ts-me(17Apr04)_Proposal Summary-Optional Cost" xfId="1310" xr:uid="{00000000-0005-0000-0000-0000B80D0000}"/>
    <cellStyle name="_Nichirin ME Net (260608)" xfId="6776" xr:uid="{00000000-0005-0000-0000-0000B90D0000}"/>
    <cellStyle name="_Nichirin ME Net (260608)" xfId="6777" xr:uid="{00000000-0005-0000-0000-0000BA0D0000}"/>
    <cellStyle name="_Nichirin ME Net (260608) (2)" xfId="6778" xr:uid="{00000000-0005-0000-0000-0000BB0D0000}"/>
    <cellStyle name="_Nichirin ME Net (260608) (2)_Tender BOQ Inax Danang - Building Portion for Submision" xfId="6779" xr:uid="{00000000-0005-0000-0000-0000BC0D0000}"/>
    <cellStyle name="_Nichirin ME Net (260608)_Tender BOQ Inax Danang - Building Portion for Submision" xfId="6780" xr:uid="{00000000-0005-0000-0000-0000BD0D0000}"/>
    <cellStyle name="_Nichirin ME Net (260608)_Tender BOQ Inax Danang - Building Portion for Submision" xfId="6781" xr:uid="{00000000-0005-0000-0000-0000BE0D0000}"/>
    <cellStyle name="_Proposal Summary -Main Building" xfId="1311" xr:uid="{00000000-0005-0000-0000-0000BF0D0000}"/>
    <cellStyle name="_Proposal Summary -Main Building" xfId="1312" xr:uid="{00000000-0005-0000-0000-0000C00D0000}"/>
    <cellStyle name="_Proposal Summary-Optional Cost" xfId="1313" xr:uid="{00000000-0005-0000-0000-0000C10D0000}"/>
    <cellStyle name="_Proposal Summary-Optional Cost" xfId="1314" xr:uid="{00000000-0005-0000-0000-0000C20D0000}"/>
    <cellStyle name="¢è`" xfId="1315" xr:uid="{00000000-0005-0000-0000-0000C30D0000}"/>
    <cellStyle name="…ๆุ่ [0.00]_001-P" xfId="1316" xr:uid="{00000000-0005-0000-0000-0000C40D0000}"/>
    <cellStyle name="…ๆุ่_001-P" xfId="1317" xr:uid="{00000000-0005-0000-0000-0000C50D0000}"/>
    <cellStyle name="aOe [0.00]_s-ns-bq" xfId="1318" xr:uid="{00000000-0005-0000-0000-0000C60D0000}"/>
    <cellStyle name="aOe_s-ns-bq" xfId="1319" xr:uid="{00000000-0005-0000-0000-0000C70D0000}"/>
    <cellStyle name="æØè [0.00]_¥AÆ\ÆÚ" xfId="1320" xr:uid="{00000000-0005-0000-0000-0000C80D0000}"/>
    <cellStyle name="æØè_¥AÆ\ÆÚ" xfId="1321" xr:uid="{00000000-0005-0000-0000-0000C90D0000}"/>
    <cellStyle name="EY [0.00]_CONDITION (2)" xfId="1323" xr:uid="{00000000-0005-0000-0000-0000CA0D0000}"/>
    <cellStyle name="EY_CONDITION (2)" xfId="1325" xr:uid="{00000000-0005-0000-0000-0000CB0D0000}"/>
    <cellStyle name="ÊÝ [0.00]_¥AÆ\ÆÚ" xfId="1322" xr:uid="{00000000-0005-0000-0000-0000CC0D0000}"/>
    <cellStyle name="ÊÝ_¥AÆ\ÆÚ" xfId="1324" xr:uid="{00000000-0005-0000-0000-0000CD0D0000}"/>
    <cellStyle name="ñ\¦" xfId="1326" xr:uid="{00000000-0005-0000-0000-0000CE0D0000}"/>
    <cellStyle name="nCp[N" xfId="1327" xr:uid="{00000000-0005-0000-0000-0000CF0D0000}"/>
    <cellStyle name="W_ [01" xfId="1328" xr:uid="{00000000-0005-0000-0000-0000D00D0000}"/>
    <cellStyle name="ฌ”P…" xfId="1329" xr:uid="{00000000-0005-0000-0000-0000D10D0000}"/>
    <cellStyle name="ฎ”" xfId="1330" xr:uid="{00000000-0005-0000-0000-0000D20D0000}"/>
    <cellStyle name="0" xfId="1331" xr:uid="{00000000-0005-0000-0000-0000D30D0000}"/>
    <cellStyle name="0,0" xfId="6782" xr:uid="{00000000-0005-0000-0000-0000D40D0000}"/>
    <cellStyle name="0,0_x000a__x000a_NA_x000a__x000a_" xfId="6783" xr:uid="{00000000-0005-0000-0000-0000D50D0000}"/>
    <cellStyle name="0,0_x000d__x000a_NA_x000d__x000a_" xfId="1332" xr:uid="{00000000-0005-0000-0000-0000D60D0000}"/>
    <cellStyle name="0,0_x000d__x000a_NA_x000d__x000a_ 2" xfId="6784" xr:uid="{00000000-0005-0000-0000-0000D70D0000}"/>
    <cellStyle name="0,0_x000d__x000a_NA_x000d__x000a_ 3" xfId="6785" xr:uid="{00000000-0005-0000-0000-0000D80D0000}"/>
    <cellStyle name="0,0_x000d__x000a_NA_x000d__x000a__070327 松下電子部品江門見積書 - 提出" xfId="6786" xr:uid="{00000000-0005-0000-0000-0000D90D0000}"/>
    <cellStyle name="0.0" xfId="1333" xr:uid="{00000000-0005-0000-0000-0000DA0D0000}"/>
    <cellStyle name="0.00" xfId="1334" xr:uid="{00000000-0005-0000-0000-0000DB0D0000}"/>
    <cellStyle name="0.0人" xfId="1335" xr:uid="{00000000-0005-0000-0000-0000DC0D0000}"/>
    <cellStyle name="0_8. GT HT mang ky thuat u tau in gia 6.804.666.862" xfId="6787" xr:uid="{00000000-0005-0000-0000-0000DD0D0000}"/>
    <cellStyle name="0_bang chi tiet giao khoan chinfon" xfId="6788" xr:uid="{00000000-0005-0000-0000-0000DE0D0000}"/>
    <cellStyle name="0_BenhvienK" xfId="6789" xr:uid="{00000000-0005-0000-0000-0000DF0D0000}"/>
    <cellStyle name="0_Bill of TEMP  EXP SC- MABUCHI -Tender12thAugust (2)" xfId="1336" xr:uid="{00000000-0005-0000-0000-0000E00D0000}"/>
    <cellStyle name="0_Bill of TEMP  EXP SC- MABUCHI -Tender12thAugust (2)_JTEC Factory comparision footing " xfId="1337" xr:uid="{00000000-0005-0000-0000-0000E10D0000}"/>
    <cellStyle name="0_Bill of TEMP  EXP SC- MABUCHI -Tender12thAugust (2)_JTEC Hanoi- Submision BoQ October 26th, 2007 for Contract" xfId="1338" xr:uid="{00000000-0005-0000-0000-0000E20D0000}"/>
    <cellStyle name="0_chiet tinh tu dien phan phoi Lilama" xfId="6790" xr:uid="{00000000-0005-0000-0000-0000E30D0000}"/>
    <cellStyle name="0_DUTHAU" xfId="6791" xr:uid="{00000000-0005-0000-0000-0000E40D0000}"/>
    <cellStyle name="0_hatangLB" xfId="6792" xr:uid="{00000000-0005-0000-0000-0000E50D0000}"/>
    <cellStyle name="0_JTEC Factory comparision footing " xfId="1339" xr:uid="{00000000-0005-0000-0000-0000E60D0000}"/>
    <cellStyle name="0_JTEC Hanoi- Submision BoQ October 26th, 2007 for Contract" xfId="1340" xr:uid="{00000000-0005-0000-0000-0000E70D0000}"/>
    <cellStyle name="0_Khoan thu 20.7.07" xfId="6793" xr:uid="{00000000-0005-0000-0000-0000E80D0000}"/>
    <cellStyle name="0_Nichirin ME Net (260608)" xfId="6794" xr:uid="{00000000-0005-0000-0000-0000E90D0000}"/>
    <cellStyle name="0_Quyet toan bang tai" xfId="6795" xr:uid="{00000000-0005-0000-0000-0000EA0D0000}"/>
    <cellStyle name="0_TH theo doi Thanh toan" xfId="6796" xr:uid="{00000000-0005-0000-0000-0000EB0D0000}"/>
    <cellStyle name="0_Thanh toan noi bo D12" xfId="6797" xr:uid="{00000000-0005-0000-0000-0000EC0D0000}"/>
    <cellStyle name="0_thietbidien" xfId="6798" xr:uid="{00000000-0005-0000-0000-0000ED0D0000}"/>
    <cellStyle name="0_이식" xfId="6799" xr:uid="{00000000-0005-0000-0000-0000EE0D0000}"/>
    <cellStyle name="0_주차장 수량총괄(25,33)-1" xfId="6800" xr:uid="{00000000-0005-0000-0000-0000EF0D0000}"/>
    <cellStyle name="00" xfId="6801" xr:uid="{00000000-0005-0000-0000-0000F00D0000}"/>
    <cellStyle name="000" xfId="6802" xr:uid="{00000000-0005-0000-0000-0000F10D0000}"/>
    <cellStyle name="1" xfId="1341" xr:uid="{00000000-0005-0000-0000-0000F20D0000}"/>
    <cellStyle name="1?b_x000d_Comma [0]_CPK?b_x0011_Comma [0]_CP" xfId="6803" xr:uid="{00000000-0005-0000-0000-0000F30D0000}"/>
    <cellStyle name="1_06.THOPkluongTINH LAI thang11-2007-2" xfId="6804" xr:uid="{00000000-0005-0000-0000-0000F40D0000}"/>
    <cellStyle name="1_6.Bang_luong_moi_XDCB" xfId="1342" xr:uid="{00000000-0005-0000-0000-0000F50D0000}"/>
    <cellStyle name="1_7 noi 48 goi C5 9 vi na" xfId="6805" xr:uid="{00000000-0005-0000-0000-0000F60D0000}"/>
    <cellStyle name="1_7 noi 48 goi C5 9 vi na_Ba Dieu(5-12-07)" xfId="6806" xr:uid="{00000000-0005-0000-0000-0000F70D0000}"/>
    <cellStyle name="1_7 noi 48 goi C5 9 vi na_Cầu Cựa Gà" xfId="6807" xr:uid="{00000000-0005-0000-0000-0000F80D0000}"/>
    <cellStyle name="1_7 noi 48 goi C5 9 vi na_Du toan san lap - 23-12-2008" xfId="6808" xr:uid="{00000000-0005-0000-0000-0000F90D0000}"/>
    <cellStyle name="1_7 noi 48 goi C5 9 vi na_Duong BT" xfId="6809" xr:uid="{00000000-0005-0000-0000-0000FA0D0000}"/>
    <cellStyle name="1_7 noi 48 goi C5 9 vi na_Duong R1 - Dai Phuoc (14-04-2009)" xfId="6810" xr:uid="{00000000-0005-0000-0000-0000FB0D0000}"/>
    <cellStyle name="1_7 noi 48 goi C5 9 vi na_Phu luc hop dong nuoc thai" xfId="6811" xr:uid="{00000000-0005-0000-0000-0000FC0D0000}"/>
    <cellStyle name="1_A che do KS +chi BQL" xfId="6812" xr:uid="{00000000-0005-0000-0000-0000FD0D0000}"/>
    <cellStyle name="1_BANG CAM COC GPMB 8km" xfId="6813" xr:uid="{00000000-0005-0000-0000-0000FE0D0000}"/>
    <cellStyle name="1_Bang tong hop khoi luong" xfId="1343" xr:uid="{00000000-0005-0000-0000-0000FF0D0000}"/>
    <cellStyle name="1_BC thang ve xay lap" xfId="6814" xr:uid="{00000000-0005-0000-0000-0000000E0000}"/>
    <cellStyle name="1_Book1" xfId="1344" xr:uid="{00000000-0005-0000-0000-0000010E0000}"/>
    <cellStyle name="1_Book1_06.THOPkluongTINH LAI thang11-2007-2" xfId="6815" xr:uid="{00000000-0005-0000-0000-0000020E0000}"/>
    <cellStyle name="1_Book1_1" xfId="1345" xr:uid="{00000000-0005-0000-0000-0000030E0000}"/>
    <cellStyle name="1_Book1_1_bang chi tiet giao khoan chinfon" xfId="6816" xr:uid="{00000000-0005-0000-0000-0000040E0000}"/>
    <cellStyle name="1_Book1_1_Book1" xfId="6817" xr:uid="{00000000-0005-0000-0000-0000050E0000}"/>
    <cellStyle name="1_Book1_1_Book1_Cầu Cựa Gà" xfId="6818" xr:uid="{00000000-0005-0000-0000-0000060E0000}"/>
    <cellStyle name="1_Book1_1_Book1_Du toan san lap - 23-12-2008" xfId="6819" xr:uid="{00000000-0005-0000-0000-0000070E0000}"/>
    <cellStyle name="1_Book1_1_Book1_Duong BT" xfId="6820" xr:uid="{00000000-0005-0000-0000-0000080E0000}"/>
    <cellStyle name="1_Book1_1_Book1_Duong R1 - Dai Phuoc (14-04-2009)" xfId="6821" xr:uid="{00000000-0005-0000-0000-0000090E0000}"/>
    <cellStyle name="1_Book1_1_Cau My Dong" xfId="6823" xr:uid="{00000000-0005-0000-0000-00000A0E0000}"/>
    <cellStyle name="1_Book1_1_Cầu Cựa Gà" xfId="6822" xr:uid="{00000000-0005-0000-0000-00000B0E0000}"/>
    <cellStyle name="1_Book1_1_DADT-16-11" xfId="6824" xr:uid="{00000000-0005-0000-0000-00000C0E0000}"/>
    <cellStyle name="1_Book1_1_dtK0-K3 _22_11_07" xfId="6825" xr:uid="{00000000-0005-0000-0000-00000D0E0000}"/>
    <cellStyle name="1_Book1_1_Du toan san lap - 23-12-2008" xfId="6826" xr:uid="{00000000-0005-0000-0000-00000E0E0000}"/>
    <cellStyle name="1_Book1_1_Duong BT" xfId="6827" xr:uid="{00000000-0005-0000-0000-00000F0E0000}"/>
    <cellStyle name="1_Book1_1_Dutoan-10-6-08-tinh lai chi phi kiem toan" xfId="6828" xr:uid="{00000000-0005-0000-0000-0000100E0000}"/>
    <cellStyle name="1_Book1_1_Goi 06-TL127 cau (12.06.07)" xfId="6829" xr:uid="{00000000-0005-0000-0000-0000110E0000}"/>
    <cellStyle name="1_Book1_1_Khoan thu 20.7.07" xfId="6830" xr:uid="{00000000-0005-0000-0000-0000120E0000}"/>
    <cellStyle name="1_Book1_1_Lai Ha" xfId="6831" xr:uid="{00000000-0005-0000-0000-0000130E0000}"/>
    <cellStyle name="1_Book1_1_Lai Ha_Rev1" xfId="6832" xr:uid="{00000000-0005-0000-0000-0000140E0000}"/>
    <cellStyle name="1_Book1_1_N6_25-11-2008_PHAN DUONG" xfId="6833" xr:uid="{00000000-0005-0000-0000-0000150E0000}"/>
    <cellStyle name="1_Book1_1_Quyet toan bang tai" xfId="6834" xr:uid="{00000000-0005-0000-0000-0000160E0000}"/>
    <cellStyle name="1_Book1_1_Thanh toan noi bo D12" xfId="6835" xr:uid="{00000000-0005-0000-0000-0000170E0000}"/>
    <cellStyle name="1_Book1_2" xfId="6836" xr:uid="{00000000-0005-0000-0000-0000180E0000}"/>
    <cellStyle name="1_Book1_Book1" xfId="1346" xr:uid="{00000000-0005-0000-0000-0000190E0000}"/>
    <cellStyle name="1_Book1_Book18" xfId="6837" xr:uid="{00000000-0005-0000-0000-00001A0E0000}"/>
    <cellStyle name="1_Book1_Book3" xfId="1347" xr:uid="{00000000-0005-0000-0000-00001B0E0000}"/>
    <cellStyle name="1_Book1_Cao do san" xfId="1348" xr:uid="{00000000-0005-0000-0000-00001C0E0000}"/>
    <cellStyle name="1_Book1_Cau Hoa Son Km 1+441.06 (22-10-2006)" xfId="1349" xr:uid="{00000000-0005-0000-0000-00001D0E0000}"/>
    <cellStyle name="1_Book1_Cau Hoa Son Km 1+441.06 (5-7-2006)" xfId="1350" xr:uid="{00000000-0005-0000-0000-00001E0E0000}"/>
    <cellStyle name="1_Book1_Cau Nam Tot(ngay 2-10-2006)" xfId="1351" xr:uid="{00000000-0005-0000-0000-00001F0E0000}"/>
    <cellStyle name="1_Book1_CAU XOP XANG II(su­a)" xfId="6838" xr:uid="{00000000-0005-0000-0000-0000200E0000}"/>
    <cellStyle name="1_Book1_Chau Thon - Tan Xuan (goi 5)" xfId="1352" xr:uid="{00000000-0005-0000-0000-0000210E0000}"/>
    <cellStyle name="1_Book1_DADT-16-11" xfId="6839" xr:uid="{00000000-0005-0000-0000-0000220E0000}"/>
    <cellStyle name="1_Book1_Dieu phoi dat goi 1" xfId="1353" xr:uid="{00000000-0005-0000-0000-0000230E0000}"/>
    <cellStyle name="1_Book1_Dieu phoi dat goi 2" xfId="1354" xr:uid="{00000000-0005-0000-0000-0000240E0000}"/>
    <cellStyle name="1_Book1_DT cau" xfId="1355" xr:uid="{00000000-0005-0000-0000-0000250E0000}"/>
    <cellStyle name="1_Book1_DT Hoang Mai(25-1-2007)" xfId="1356" xr:uid="{00000000-0005-0000-0000-0000260E0000}"/>
    <cellStyle name="1_Book1_DT Km0-5+337.16" xfId="1358" xr:uid="{00000000-0005-0000-0000-0000270E0000}"/>
    <cellStyle name="1_Book1_DT Kha thi ngay 11-2-06" xfId="1357" xr:uid="{00000000-0005-0000-0000-0000280E0000}"/>
    <cellStyle name="1_Book1_DT ngay 04-01-2006" xfId="1359" xr:uid="{00000000-0005-0000-0000-0000290E0000}"/>
    <cellStyle name="1_Book1_DT ngay 11-4-2006" xfId="1360" xr:uid="{00000000-0005-0000-0000-00002A0E0000}"/>
    <cellStyle name="1_Book1_DT ngay 15-11-05" xfId="1361" xr:uid="{00000000-0005-0000-0000-00002B0E0000}"/>
    <cellStyle name="1_Book1_DT theo DM24" xfId="1362" xr:uid="{00000000-0005-0000-0000-00002C0E0000}"/>
    <cellStyle name="1_Book1_dtK0-K3 _22_11_07" xfId="6840" xr:uid="{00000000-0005-0000-0000-00002D0E0000}"/>
    <cellStyle name="1_Book1_Du toan goi 3 ngay 16-12-2006" xfId="1363" xr:uid="{00000000-0005-0000-0000-00002E0E0000}"/>
    <cellStyle name="1_Book1_Du toan KT-TCsua theo TT 03 - YC 471" xfId="1364" xr:uid="{00000000-0005-0000-0000-00002F0E0000}"/>
    <cellStyle name="1_Book1_Du toan ngay 27-10-2006" xfId="1365" xr:uid="{00000000-0005-0000-0000-0000300E0000}"/>
    <cellStyle name="1_Book1_Du toan Phuong lam" xfId="1366" xr:uid="{00000000-0005-0000-0000-0000310E0000}"/>
    <cellStyle name="1_Book1_Du toan QL 27 (23-12-2005)" xfId="1367" xr:uid="{00000000-0005-0000-0000-0000320E0000}"/>
    <cellStyle name="1_Book1_DuAnKT ngay 11-2-2006" xfId="1368" xr:uid="{00000000-0005-0000-0000-0000330E0000}"/>
    <cellStyle name="1_Book1_Dutoan-10-6-08-tinh lai chi phi kiem toan" xfId="6841" xr:uid="{00000000-0005-0000-0000-0000340E0000}"/>
    <cellStyle name="1_Book1_Goi 1" xfId="1369" xr:uid="{00000000-0005-0000-0000-0000350E0000}"/>
    <cellStyle name="1_Book1_Goi thau so 1 (5-7-2006)" xfId="1370" xr:uid="{00000000-0005-0000-0000-0000360E0000}"/>
    <cellStyle name="1_Book1_Goi thau so 2 (20-6-2006)" xfId="1371" xr:uid="{00000000-0005-0000-0000-0000370E0000}"/>
    <cellStyle name="1_Book1_Goi02(25-05-2006)" xfId="1372" xr:uid="{00000000-0005-0000-0000-0000380E0000}"/>
    <cellStyle name="1_Book1_Gia ghi dia" xfId="6842" xr:uid="{00000000-0005-0000-0000-0000390E0000}"/>
    <cellStyle name="1_Book1_K C N - HUNG DONG L.NHUA" xfId="6843" xr:uid="{00000000-0005-0000-0000-00003A0E0000}"/>
    <cellStyle name="1_Book1_KL HOTHU" xfId="6845" xr:uid="{00000000-0005-0000-0000-00003B0E0000}"/>
    <cellStyle name="1_Book1_KL nen_s" xfId="6846" xr:uid="{00000000-0005-0000-0000-00003C0E0000}"/>
    <cellStyle name="1_Book1_Khoan thu 20.7.07" xfId="6844" xr:uid="{00000000-0005-0000-0000-00003D0E0000}"/>
    <cellStyle name="1_Book1_Khoi Luong Hoang Truong - Hoang Phu" xfId="1373" xr:uid="{00000000-0005-0000-0000-00003E0E0000}"/>
    <cellStyle name="1_Book1_LY LICH XIET BU LONG" xfId="6847" xr:uid="{00000000-0005-0000-0000-00003F0E0000}"/>
    <cellStyle name="1_Book1_Muong TL" xfId="1374" xr:uid="{00000000-0005-0000-0000-0000400E0000}"/>
    <cellStyle name="1_Book1_Phu luc hop dong nuoc thai" xfId="6848" xr:uid="{00000000-0005-0000-0000-0000410E0000}"/>
    <cellStyle name="1_Book1_Quyet toan bang tai" xfId="6849" xr:uid="{00000000-0005-0000-0000-0000420E0000}"/>
    <cellStyle name="1_Book1_Tonghopkl" xfId="6851" xr:uid="{00000000-0005-0000-0000-0000430E0000}"/>
    <cellStyle name="1_Book1_Tuyen so 1-Km0+00 - Km0+852.56" xfId="1375" xr:uid="{00000000-0005-0000-0000-0000440E0000}"/>
    <cellStyle name="1_Book1_TV sua ngay 02-08-06" xfId="1376" xr:uid="{00000000-0005-0000-0000-0000450E0000}"/>
    <cellStyle name="1_Book1_Thanh toan noi bo D12" xfId="6850" xr:uid="{00000000-0005-0000-0000-0000460E0000}"/>
    <cellStyle name="1_Book1_ÿÿÿÿÿ" xfId="1377" xr:uid="{00000000-0005-0000-0000-0000470E0000}"/>
    <cellStyle name="1_Book2" xfId="6852" xr:uid="{00000000-0005-0000-0000-0000480E0000}"/>
    <cellStyle name="1_C" xfId="1378" xr:uid="{00000000-0005-0000-0000-0000490E0000}"/>
    <cellStyle name="1_Ca may duong song" xfId="6853" xr:uid="{00000000-0005-0000-0000-00004A0E0000}"/>
    <cellStyle name="1_camayVL7-1" xfId="6854" xr:uid="{00000000-0005-0000-0000-00004B0E0000}"/>
    <cellStyle name="1_cap lieu lo" xfId="6855" xr:uid="{00000000-0005-0000-0000-00004C0E0000}"/>
    <cellStyle name="1_Cau Hoa Son Km 1+441.06 (5-7-2006)" xfId="1379" xr:uid="{00000000-0005-0000-0000-00004D0E0000}"/>
    <cellStyle name="1_Cau Hoi 115" xfId="1380" xr:uid="{00000000-0005-0000-0000-00004E0E0000}"/>
    <cellStyle name="1_Cau Hua Trai (TT 04)" xfId="1381" xr:uid="{00000000-0005-0000-0000-00004F0E0000}"/>
    <cellStyle name="1_Cau My Thinh (26-11-2006)" xfId="1382" xr:uid="{00000000-0005-0000-0000-0000500E0000}"/>
    <cellStyle name="1_Cau Nam Tot(ngay 2-10-2006)" xfId="1383" xr:uid="{00000000-0005-0000-0000-0000510E0000}"/>
    <cellStyle name="1_Cau Thanh Ha 1" xfId="1384" xr:uid="{00000000-0005-0000-0000-0000520E0000}"/>
    <cellStyle name="1_Cau thuy dien Ban La (Cu Anh)" xfId="1385" xr:uid="{00000000-0005-0000-0000-0000530E0000}"/>
    <cellStyle name="1_Cau thuy dien Ban La (Cu Anh)_Book1" xfId="6856" xr:uid="{00000000-0005-0000-0000-0000540E0000}"/>
    <cellStyle name="1_Cau thuy dien Ban La (Cu Anh)_Book1_Cầu Cựa Gà" xfId="6857" xr:uid="{00000000-0005-0000-0000-0000550E0000}"/>
    <cellStyle name="1_Cau thuy dien Ban La (Cu Anh)_Book1_Du toan san lap - 23-12-2008" xfId="6858" xr:uid="{00000000-0005-0000-0000-0000560E0000}"/>
    <cellStyle name="1_Cau thuy dien Ban La (Cu Anh)_Book1_Duong BT" xfId="6859" xr:uid="{00000000-0005-0000-0000-0000570E0000}"/>
    <cellStyle name="1_Cau thuy dien Ban La (Cu Anh)_Book1_Duong R1 - Dai Phuoc (14-04-2009)" xfId="6860" xr:uid="{00000000-0005-0000-0000-0000580E0000}"/>
    <cellStyle name="1_Cau thuy dien Ban La (Cu Anh)_Cau My Dong" xfId="6862" xr:uid="{00000000-0005-0000-0000-0000590E0000}"/>
    <cellStyle name="1_Cau thuy dien Ban La (Cu Anh)_Cầu Cựa Gà" xfId="6861" xr:uid="{00000000-0005-0000-0000-00005A0E0000}"/>
    <cellStyle name="1_Cau thuy dien Ban La (Cu Anh)_DADT-16-11" xfId="6863" xr:uid="{00000000-0005-0000-0000-00005B0E0000}"/>
    <cellStyle name="1_Cau thuy dien Ban La (Cu Anh)_dtK0-K3 _22_11_07" xfId="6864" xr:uid="{00000000-0005-0000-0000-00005C0E0000}"/>
    <cellStyle name="1_Cau thuy dien Ban La (Cu Anh)_Du toan san lap - 23-12-2008" xfId="6865" xr:uid="{00000000-0005-0000-0000-00005D0E0000}"/>
    <cellStyle name="1_Cau thuy dien Ban La (Cu Anh)_Duong BT" xfId="6866" xr:uid="{00000000-0005-0000-0000-00005E0E0000}"/>
    <cellStyle name="1_Cau thuy dien Ban La (Cu Anh)_Dutoan-10-6-08-tinh lai chi phi kiem toan" xfId="6867" xr:uid="{00000000-0005-0000-0000-00005F0E0000}"/>
    <cellStyle name="1_Cau thuy dien Ban La (Cu Anh)_Goi 06-TL127 cau (12.06.07)" xfId="6868" xr:uid="{00000000-0005-0000-0000-0000600E0000}"/>
    <cellStyle name="1_Cau thuy dien Ban La (Cu Anh)_Lai Ha" xfId="6869" xr:uid="{00000000-0005-0000-0000-0000610E0000}"/>
    <cellStyle name="1_Cau thuy dien Ban La (Cu Anh)_Lai Ha_Rev1" xfId="6870" xr:uid="{00000000-0005-0000-0000-0000620E0000}"/>
    <cellStyle name="1_Cau thuy dien Ban La (Cu Anh)_N6_25-11-2008_PHAN DUONG" xfId="6871" xr:uid="{00000000-0005-0000-0000-0000630E0000}"/>
    <cellStyle name="1_CAU XOP XANG II(su­a)" xfId="6872" xr:uid="{00000000-0005-0000-0000-0000640E0000}"/>
    <cellStyle name="1_cong" xfId="1388" xr:uid="{00000000-0005-0000-0000-0000650E0000}"/>
    <cellStyle name="1_Cong QT(ban)doan1sửa" xfId="6876" xr:uid="{00000000-0005-0000-0000-0000660E0000}"/>
    <cellStyle name="1_copy BC  SXKD QuyIII 2010" xfId="1389" xr:uid="{00000000-0005-0000-0000-0000670E0000}"/>
    <cellStyle name="1_Cung cap vat tu va lat gach Granite 600x600" xfId="1390" xr:uid="{00000000-0005-0000-0000-0000680E0000}"/>
    <cellStyle name="1_Chao gia But Son chinh" xfId="6873" xr:uid="{00000000-0005-0000-0000-0000690E0000}"/>
    <cellStyle name="1_Chao gia cau Thai nguyen" xfId="6874" xr:uid="{00000000-0005-0000-0000-00006A0E0000}"/>
    <cellStyle name="1_Chau Thon - Tan Xuan (goi 5)" xfId="1386" xr:uid="{00000000-0005-0000-0000-00006B0E0000}"/>
    <cellStyle name="1_Chi phi KS" xfId="1387" xr:uid="{00000000-0005-0000-0000-00006C0E0000}"/>
    <cellStyle name="1_Chiet tinh" xfId="6875" xr:uid="{00000000-0005-0000-0000-00006D0E0000}"/>
    <cellStyle name="1_DADT-16-11" xfId="6877" xr:uid="{00000000-0005-0000-0000-00006E0E0000}"/>
    <cellStyle name="1_DaiPhuoc_DM24_BVTC" xfId="6878" xr:uid="{00000000-0005-0000-0000-00006F0E0000}"/>
    <cellStyle name="1_DaiPhuoc_DM24_BVTC(rev)" xfId="6879" xr:uid="{00000000-0005-0000-0000-0000700E0000}"/>
    <cellStyle name="1_Dakt-Cau tinh Hua Phan" xfId="1391" xr:uid="{00000000-0005-0000-0000-0000710E0000}"/>
    <cellStyle name="1_De xuat chao gia" xfId="6880" xr:uid="{00000000-0005-0000-0000-0000720E0000}"/>
    <cellStyle name="1_DGKSDakLakvan2" xfId="6881" xr:uid="{00000000-0005-0000-0000-0000730E0000}"/>
    <cellStyle name="1_DGKSDakLakvan2_06.THOPkluongTINH LAI thang11-2007-2" xfId="6882" xr:uid="{00000000-0005-0000-0000-0000740E0000}"/>
    <cellStyle name="1_DGKSDakLakvan2_Book1" xfId="6883" xr:uid="{00000000-0005-0000-0000-0000750E0000}"/>
    <cellStyle name="1_DGKSDakLakvan2_Cầu Cựa Gà" xfId="6884" xr:uid="{00000000-0005-0000-0000-0000760E0000}"/>
    <cellStyle name="1_DGKSDakLakvan2_DADT-16-11" xfId="6885" xr:uid="{00000000-0005-0000-0000-0000770E0000}"/>
    <cellStyle name="1_DGKSDakLakvan2_DTGoi2-T12ngay14sualuong" xfId="6886" xr:uid="{00000000-0005-0000-0000-0000780E0000}"/>
    <cellStyle name="1_DGKSDakLakvan2_Du toan san lap - 23-12-2008" xfId="6887" xr:uid="{00000000-0005-0000-0000-0000790E0000}"/>
    <cellStyle name="1_DGKSDakLakvan2_Duong BT" xfId="6888" xr:uid="{00000000-0005-0000-0000-00007A0E0000}"/>
    <cellStyle name="1_DGKSDakLakvan2_Duong R1 - Dai Phuoc (14-04-2009)" xfId="6889" xr:uid="{00000000-0005-0000-0000-00007B0E0000}"/>
    <cellStyle name="1_DIEN" xfId="1392" xr:uid="{00000000-0005-0000-0000-00007C0E0000}"/>
    <cellStyle name="1_Dieu phoi dat goi 1" xfId="1393" xr:uid="{00000000-0005-0000-0000-00007D0E0000}"/>
    <cellStyle name="1_Dieu phoi dat goi 2" xfId="1394" xr:uid="{00000000-0005-0000-0000-00007E0E0000}"/>
    <cellStyle name="1_Dinh muc thiet ke" xfId="1395" xr:uid="{00000000-0005-0000-0000-00007F0E0000}"/>
    <cellStyle name="1_DOAN4" xfId="6890" xr:uid="{00000000-0005-0000-0000-0000800E0000}"/>
    <cellStyle name="1_DONGIA" xfId="6891" xr:uid="{00000000-0005-0000-0000-0000810E0000}"/>
    <cellStyle name="1_DT cau" xfId="1396" xr:uid="{00000000-0005-0000-0000-0000820E0000}"/>
    <cellStyle name="1_DT Ga Dao Ly ngay 01-03-2006" xfId="1397" xr:uid="{00000000-0005-0000-0000-0000830E0000}"/>
    <cellStyle name="1_DT Hoang Mai(25-1-2007)" xfId="1398" xr:uid="{00000000-0005-0000-0000-0000840E0000}"/>
    <cellStyle name="1_DT Km0-5+337.16" xfId="1400" xr:uid="{00000000-0005-0000-0000-0000850E0000}"/>
    <cellStyle name="1_DT KT ngay 10-9-2005" xfId="1401" xr:uid="{00000000-0005-0000-0000-0000860E0000}"/>
    <cellStyle name="1_DT Kha thi ngay 11-2-06" xfId="1399" xr:uid="{00000000-0005-0000-0000-0000870E0000}"/>
    <cellStyle name="1_DT ngay 04-01-2006" xfId="1402" xr:uid="{00000000-0005-0000-0000-0000880E0000}"/>
    <cellStyle name="1_DT ngay 11-4-2006" xfId="1403" xr:uid="{00000000-0005-0000-0000-0000890E0000}"/>
    <cellStyle name="1_DT ngay 15-11-05" xfId="1404" xr:uid="{00000000-0005-0000-0000-00008A0E0000}"/>
    <cellStyle name="1_DT theo DM24" xfId="1405" xr:uid="{00000000-0005-0000-0000-00008B0E0000}"/>
    <cellStyle name="1_DT972000" xfId="6892" xr:uid="{00000000-0005-0000-0000-00008C0E0000}"/>
    <cellStyle name="1_DTCT_ CAU" xfId="6893" xr:uid="{00000000-0005-0000-0000-00008D0E0000}"/>
    <cellStyle name="1_Dtdchinh2397" xfId="6894" xr:uid="{00000000-0005-0000-0000-00008E0E0000}"/>
    <cellStyle name="1_Dtdchinh2397_06.THOPkluongTINH LAI thang11-2007-2" xfId="6895" xr:uid="{00000000-0005-0000-0000-00008F0E0000}"/>
    <cellStyle name="1_Dtdchinh2397_06.THOPkluongTINH LAI thang11-2007-2_Cầu Cựa Gà" xfId="6896" xr:uid="{00000000-0005-0000-0000-0000900E0000}"/>
    <cellStyle name="1_Dtdchinh2397_06.THOPkluongTINH LAI thang11-2007-2_Du toan san lap - 23-12-2008" xfId="6897" xr:uid="{00000000-0005-0000-0000-0000910E0000}"/>
    <cellStyle name="1_Dtdchinh2397_06.THOPkluongTINH LAI thang11-2007-2_Duong BT" xfId="6898" xr:uid="{00000000-0005-0000-0000-0000920E0000}"/>
    <cellStyle name="1_Dtdchinh2397_06.THOPkluongTINH LAI thang11-2007-2_Duong R1 - Dai Phuoc (14-04-2009)" xfId="6899" xr:uid="{00000000-0005-0000-0000-0000930E0000}"/>
    <cellStyle name="1_Dtdchinh2397_Ba Dieu(5-12-07)" xfId="6900" xr:uid="{00000000-0005-0000-0000-0000940E0000}"/>
    <cellStyle name="1_Dtdchinh2397_Book1" xfId="6901" xr:uid="{00000000-0005-0000-0000-0000950E0000}"/>
    <cellStyle name="1_Dtdchinh2397_Book1_Cầu Cựa Gà" xfId="6902" xr:uid="{00000000-0005-0000-0000-0000960E0000}"/>
    <cellStyle name="1_Dtdchinh2397_Book1_Du toan san lap - 23-12-2008" xfId="6903" xr:uid="{00000000-0005-0000-0000-0000970E0000}"/>
    <cellStyle name="1_Dtdchinh2397_Book1_Duong BT" xfId="6904" xr:uid="{00000000-0005-0000-0000-0000980E0000}"/>
    <cellStyle name="1_Dtdchinh2397_Book1_Duong R1 - Dai Phuoc (14-04-2009)" xfId="6905" xr:uid="{00000000-0005-0000-0000-0000990E0000}"/>
    <cellStyle name="1_Dtdchinh2397_DADT-16-11" xfId="6906" xr:uid="{00000000-0005-0000-0000-00009A0E0000}"/>
    <cellStyle name="1_Dtdchinh2397_DaiPhuoc_DM24_BVTC(rev)" xfId="6907" xr:uid="{00000000-0005-0000-0000-00009B0E0000}"/>
    <cellStyle name="1_Dtdchinh2397_DT200T8-07BVTC_lan2" xfId="6908" xr:uid="{00000000-0005-0000-0000-00009C0E0000}"/>
    <cellStyle name="1_Dtdchinh2397_dtK0-K3 _22_11_07" xfId="6909" xr:uid="{00000000-0005-0000-0000-00009D0E0000}"/>
    <cellStyle name="1_Dtdchinh2397_Duong BT" xfId="6910" xr:uid="{00000000-0005-0000-0000-00009E0E0000}"/>
    <cellStyle name="1_Dtdchinh2397_Duong R1 - Dai Phuoc (14-04-2009)" xfId="6911" xr:uid="{00000000-0005-0000-0000-00009F0E0000}"/>
    <cellStyle name="1_Dtdchinh2397_Dutoan-10-6-08-tinh lai chi phi kiem toan" xfId="6912" xr:uid="{00000000-0005-0000-0000-0000A00E0000}"/>
    <cellStyle name="1_Dtdchinh2397_Goi 06-TL127 cau (12.06.07)" xfId="6913" xr:uid="{00000000-0005-0000-0000-0000A10E0000}"/>
    <cellStyle name="1_Dtdchinh2397_KL HOTHU" xfId="6914" xr:uid="{00000000-0005-0000-0000-0000A20E0000}"/>
    <cellStyle name="1_Dtdchinh2397_KL nen_s" xfId="6915" xr:uid="{00000000-0005-0000-0000-0000A30E0000}"/>
    <cellStyle name="1_Dtdchinh2397_Lai Ha" xfId="6916" xr:uid="{00000000-0005-0000-0000-0000A40E0000}"/>
    <cellStyle name="1_Dtdchinh2397_Lai Ha_Rev1" xfId="6917" xr:uid="{00000000-0005-0000-0000-0000A50E0000}"/>
    <cellStyle name="1_Dtdchinh2397_N6_25-11-2008_PHAN DUONG" xfId="6918" xr:uid="{00000000-0005-0000-0000-0000A60E0000}"/>
    <cellStyle name="1_dtK0-K3 _22_11_07" xfId="6919" xr:uid="{00000000-0005-0000-0000-0000A70E0000}"/>
    <cellStyle name="1_DTKS&amp;camcoc12-6" xfId="6920" xr:uid="{00000000-0005-0000-0000-0000A80E0000}"/>
    <cellStyle name="1_DTKS&amp;camcoc12-6_06.THOPkluongTINH LAI thang11-2007-2" xfId="6921" xr:uid="{00000000-0005-0000-0000-0000A90E0000}"/>
    <cellStyle name="1_DTKS&amp;camcoc12-6_Book1" xfId="6922" xr:uid="{00000000-0005-0000-0000-0000AA0E0000}"/>
    <cellStyle name="1_DTKS&amp;camcoc12-6_Cầu Cựa Gà" xfId="6923" xr:uid="{00000000-0005-0000-0000-0000AB0E0000}"/>
    <cellStyle name="1_DTKS&amp;camcoc12-6_DADT-16-11" xfId="6924" xr:uid="{00000000-0005-0000-0000-0000AC0E0000}"/>
    <cellStyle name="1_DTKS&amp;camcoc12-6_DTGoi2-T12ngay14sualuong" xfId="6925" xr:uid="{00000000-0005-0000-0000-0000AD0E0000}"/>
    <cellStyle name="1_DTKS&amp;camcoc12-6_Du toan san lap - 23-12-2008" xfId="6926" xr:uid="{00000000-0005-0000-0000-0000AE0E0000}"/>
    <cellStyle name="1_DTKS&amp;camcoc12-6_Duong BT" xfId="6927" xr:uid="{00000000-0005-0000-0000-0000AF0E0000}"/>
    <cellStyle name="1_DTKS&amp;camcoc12-6_Duong R1 - Dai Phuoc (14-04-2009)" xfId="6928" xr:uid="{00000000-0005-0000-0000-0000B00E0000}"/>
    <cellStyle name="1_DTKScamcocMT-Cantho" xfId="6929" xr:uid="{00000000-0005-0000-0000-0000B10E0000}"/>
    <cellStyle name="1_DTKSk47-k88ngay12-6" xfId="6930" xr:uid="{00000000-0005-0000-0000-0000B20E0000}"/>
    <cellStyle name="1_DTKSk47-k88ngay12-6_06.THOPkluongTINH LAI thang11-2007-2" xfId="6931" xr:uid="{00000000-0005-0000-0000-0000B30E0000}"/>
    <cellStyle name="1_DTKSk47-k88ngay12-6_Book1" xfId="6932" xr:uid="{00000000-0005-0000-0000-0000B40E0000}"/>
    <cellStyle name="1_DTKSk47-k88ngay12-6_Cầu Cựa Gà" xfId="6933" xr:uid="{00000000-0005-0000-0000-0000B50E0000}"/>
    <cellStyle name="1_DTKSk47-k88ngay12-6_DADT-16-11" xfId="6934" xr:uid="{00000000-0005-0000-0000-0000B60E0000}"/>
    <cellStyle name="1_DTKSk47-k88ngay12-6_DTGoi2-T12ngay14sualuong" xfId="6935" xr:uid="{00000000-0005-0000-0000-0000B70E0000}"/>
    <cellStyle name="1_DTKSk47-k88ngay12-6_Du toan san lap - 23-12-2008" xfId="6936" xr:uid="{00000000-0005-0000-0000-0000B80E0000}"/>
    <cellStyle name="1_DTKSk47-k88ngay12-6_Duong BT" xfId="6937" xr:uid="{00000000-0005-0000-0000-0000B90E0000}"/>
    <cellStyle name="1_DTKSk47-k88ngay12-6_Duong R1 - Dai Phuoc (14-04-2009)" xfId="6938" xr:uid="{00000000-0005-0000-0000-0000BA0E0000}"/>
    <cellStyle name="1_DTKSldaklakL5" xfId="6939" xr:uid="{00000000-0005-0000-0000-0000BB0E0000}"/>
    <cellStyle name="1_DTKSTK MT-CT" xfId="6940" xr:uid="{00000000-0005-0000-0000-0000BC0E0000}"/>
    <cellStyle name="1_DTKSTK MT-CT_06.THOPkluongTINH LAI thang11-2007-2" xfId="6941" xr:uid="{00000000-0005-0000-0000-0000BD0E0000}"/>
    <cellStyle name="1_DTKSTK MT-CT_Book1" xfId="6942" xr:uid="{00000000-0005-0000-0000-0000BE0E0000}"/>
    <cellStyle name="1_DTKSTK MT-CT_Cầu Cựa Gà" xfId="6943" xr:uid="{00000000-0005-0000-0000-0000BF0E0000}"/>
    <cellStyle name="1_DTKSTK MT-CT_DADT-16-11" xfId="6944" xr:uid="{00000000-0005-0000-0000-0000C00E0000}"/>
    <cellStyle name="1_DTKSTK MT-CT_DTGoi2-T12ngay14sualuong" xfId="6945" xr:uid="{00000000-0005-0000-0000-0000C10E0000}"/>
    <cellStyle name="1_DTKSTK MT-CT_Du toan san lap - 23-12-2008" xfId="6946" xr:uid="{00000000-0005-0000-0000-0000C20E0000}"/>
    <cellStyle name="1_DTKSTK MT-CT_Duong BT" xfId="6947" xr:uid="{00000000-0005-0000-0000-0000C30E0000}"/>
    <cellStyle name="1_DTKSTK MT-CT_Duong R1 - Dai Phuoc (14-04-2009)" xfId="6948" xr:uid="{00000000-0005-0000-0000-0000C40E0000}"/>
    <cellStyle name="1_DT-OKhoi 323-T9-06" xfId="6949" xr:uid="{00000000-0005-0000-0000-0000C50E0000}"/>
    <cellStyle name="1_DT-SLO CLINKE 484-T9-06" xfId="6950" xr:uid="{00000000-0005-0000-0000-0000C60E0000}"/>
    <cellStyle name="1_DTXL goi 11(20-9-05)" xfId="1406" xr:uid="{00000000-0005-0000-0000-0000C70E0000}"/>
    <cellStyle name="1_du toan" xfId="1407" xr:uid="{00000000-0005-0000-0000-0000C80E0000}"/>
    <cellStyle name="1_du toan (03-11-05)" xfId="1408" xr:uid="{00000000-0005-0000-0000-0000C90E0000}"/>
    <cellStyle name="1_Du toan (12-05-2005) Tham dinh" xfId="1409" xr:uid="{00000000-0005-0000-0000-0000CA0E0000}"/>
    <cellStyle name="1_Du toan (21-11-2004)" xfId="1410" xr:uid="{00000000-0005-0000-0000-0000CB0E0000}"/>
    <cellStyle name="1_Du toan (23-05-2005) Tham dinh" xfId="1411" xr:uid="{00000000-0005-0000-0000-0000CC0E0000}"/>
    <cellStyle name="1_Du toan (28-3-2005) Sua theo TT 03" xfId="1412" xr:uid="{00000000-0005-0000-0000-0000CD0E0000}"/>
    <cellStyle name="1_Du toan (5 - 04 - 2004)" xfId="1413" xr:uid="{00000000-0005-0000-0000-0000CE0E0000}"/>
    <cellStyle name="1_Du toan (6-3-2005)" xfId="1414" xr:uid="{00000000-0005-0000-0000-0000CF0E0000}"/>
    <cellStyle name="1_Du toan (Ban A)" xfId="1415" xr:uid="{00000000-0005-0000-0000-0000D00E0000}"/>
    <cellStyle name="1_Du toan (ngay 13 - 07 - 2004)" xfId="1416" xr:uid="{00000000-0005-0000-0000-0000D10E0000}"/>
    <cellStyle name="1_Du toan (ngay 24-11-06)" xfId="1417" xr:uid="{00000000-0005-0000-0000-0000D20E0000}"/>
    <cellStyle name="1_Du toan (ngay 25-9-06)" xfId="1418" xr:uid="{00000000-0005-0000-0000-0000D30E0000}"/>
    <cellStyle name="1_Du toan 558 (Km17+508.12 - Km 22)" xfId="1419" xr:uid="{00000000-0005-0000-0000-0000D40E0000}"/>
    <cellStyle name="1_Du toan 558 (Km17+508.12 - Km 22)_Book1" xfId="6959" xr:uid="{00000000-0005-0000-0000-0000D50E0000}"/>
    <cellStyle name="1_Du toan 558 (Km17+508.12 - Km 22)_Book1_Cầu Cựa Gà" xfId="6960" xr:uid="{00000000-0005-0000-0000-0000D60E0000}"/>
    <cellStyle name="1_Du toan 558 (Km17+508.12 - Km 22)_Book1_Du toan san lap - 23-12-2008" xfId="6961" xr:uid="{00000000-0005-0000-0000-0000D70E0000}"/>
    <cellStyle name="1_Du toan 558 (Km17+508.12 - Km 22)_Book1_Duong BT" xfId="6962" xr:uid="{00000000-0005-0000-0000-0000D80E0000}"/>
    <cellStyle name="1_Du toan 558 (Km17+508.12 - Km 22)_Book1_Duong R1 - Dai Phuoc (14-04-2009)" xfId="6963" xr:uid="{00000000-0005-0000-0000-0000D90E0000}"/>
    <cellStyle name="1_Du toan 558 (Km17+508.12 - Km 22)_Cau My Dong" xfId="6965" xr:uid="{00000000-0005-0000-0000-0000DA0E0000}"/>
    <cellStyle name="1_Du toan 558 (Km17+508.12 - Km 22)_Cầu Cựa Gà" xfId="6964" xr:uid="{00000000-0005-0000-0000-0000DB0E0000}"/>
    <cellStyle name="1_Du toan 558 (Km17+508.12 - Km 22)_DADT-16-11" xfId="6966" xr:uid="{00000000-0005-0000-0000-0000DC0E0000}"/>
    <cellStyle name="1_Du toan 558 (Km17+508.12 - Km 22)_dtK0-K3 _22_11_07" xfId="6967" xr:uid="{00000000-0005-0000-0000-0000DD0E0000}"/>
    <cellStyle name="1_Du toan 558 (Km17+508.12 - Km 22)_Du toan san lap - 23-12-2008" xfId="6968" xr:uid="{00000000-0005-0000-0000-0000DE0E0000}"/>
    <cellStyle name="1_Du toan 558 (Km17+508.12 - Km 22)_Duong BT" xfId="6969" xr:uid="{00000000-0005-0000-0000-0000DF0E0000}"/>
    <cellStyle name="1_Du toan 558 (Km17+508.12 - Km 22)_Dutoan-10-6-08-tinh lai chi phi kiem toan" xfId="6970" xr:uid="{00000000-0005-0000-0000-0000E00E0000}"/>
    <cellStyle name="1_Du toan 558 (Km17+508.12 - Km 22)_Goi 06-TL127 cau (12.06.07)" xfId="6971" xr:uid="{00000000-0005-0000-0000-0000E10E0000}"/>
    <cellStyle name="1_Du toan 558 (Km17+508.12 - Km 22)_Lai Ha" xfId="6972" xr:uid="{00000000-0005-0000-0000-0000E20E0000}"/>
    <cellStyle name="1_Du toan 558 (Km17+508.12 - Km 22)_Lai Ha_Rev1" xfId="6973" xr:uid="{00000000-0005-0000-0000-0000E30E0000}"/>
    <cellStyle name="1_Du toan 558 (Km17+508.12 - Km 22)_N6_25-11-2008_PHAN DUONG" xfId="6974" xr:uid="{00000000-0005-0000-0000-0000E40E0000}"/>
    <cellStyle name="1_du toan B1" xfId="6975" xr:uid="{00000000-0005-0000-0000-0000E50E0000}"/>
    <cellStyle name="1_Du toan bien phap" xfId="6976" xr:uid="{00000000-0005-0000-0000-0000E60E0000}"/>
    <cellStyle name="1_Du toan bo sung (11-2004)" xfId="1420" xr:uid="{00000000-0005-0000-0000-0000E70E0000}"/>
    <cellStyle name="1_Du toan Cang Vung Ang (Tham tra 3-11-06)" xfId="1421" xr:uid="{00000000-0005-0000-0000-0000E80E0000}"/>
    <cellStyle name="1_Du toan Cang Vung Ang ngay 09-8-06 " xfId="1422" xr:uid="{00000000-0005-0000-0000-0000E90E0000}"/>
    <cellStyle name="1_Du toan E.town 3" xfId="1423" xr:uid="{00000000-0005-0000-0000-0000EA0E0000}"/>
    <cellStyle name="1_Du toan Goi 1" xfId="1424" xr:uid="{00000000-0005-0000-0000-0000EB0E0000}"/>
    <cellStyle name="1_du toan goi 12" xfId="1425" xr:uid="{00000000-0005-0000-0000-0000EC0E0000}"/>
    <cellStyle name="1_Du toan Goi 2" xfId="1426" xr:uid="{00000000-0005-0000-0000-0000ED0E0000}"/>
    <cellStyle name="1_Du toan goi 3 ngay 16-12-2006" xfId="1427" xr:uid="{00000000-0005-0000-0000-0000EE0E0000}"/>
    <cellStyle name="1_Du toan KT-TCsua theo TT 03 - YC 471" xfId="1428" xr:uid="{00000000-0005-0000-0000-0000EF0E0000}"/>
    <cellStyle name="1_du toan khoan TVH" xfId="6977" xr:uid="{00000000-0005-0000-0000-0000F00E0000}"/>
    <cellStyle name="1_Du toan lan trai (160107)" xfId="6978" xr:uid="{00000000-0005-0000-0000-0000F10E0000}"/>
    <cellStyle name="1_Du toan ngay (28-10-2005)" xfId="1429" xr:uid="{00000000-0005-0000-0000-0000F20E0000}"/>
    <cellStyle name="1_Du toan ngay 1-9-2004 (version 1)" xfId="1430" xr:uid="{00000000-0005-0000-0000-0000F30E0000}"/>
    <cellStyle name="1_Du toan Phuong lam" xfId="1431" xr:uid="{00000000-0005-0000-0000-0000F40E0000}"/>
    <cellStyle name="1_Du toan QL 27 (23-12-2005)" xfId="1432" xr:uid="{00000000-0005-0000-0000-0000F50E0000}"/>
    <cellStyle name="1_Du toan XM Bim Son" xfId="6979" xr:uid="{00000000-0005-0000-0000-0000F60E0000}"/>
    <cellStyle name="1_Du thau" xfId="6951" xr:uid="{00000000-0005-0000-0000-0000F70E0000}"/>
    <cellStyle name="1_Du thau_06.THOPkluongTINH LAI thang11-2007-2" xfId="6952" xr:uid="{00000000-0005-0000-0000-0000F80E0000}"/>
    <cellStyle name="1_Du thau_Book1" xfId="6953" xr:uid="{00000000-0005-0000-0000-0000F90E0000}"/>
    <cellStyle name="1_Du thau_DADT-16-11" xfId="6954" xr:uid="{00000000-0005-0000-0000-0000FA0E0000}"/>
    <cellStyle name="1_Du thau_dtK0-K3 _22_11_07" xfId="6955" xr:uid="{00000000-0005-0000-0000-0000FB0E0000}"/>
    <cellStyle name="1_Du thau_KL HOTHU" xfId="6956" xr:uid="{00000000-0005-0000-0000-0000FC0E0000}"/>
    <cellStyle name="1_Du thau_KL nen_s" xfId="6957" xr:uid="{00000000-0005-0000-0000-0000FD0E0000}"/>
    <cellStyle name="1_Du thau_pkhai-kl-8" xfId="6958" xr:uid="{00000000-0005-0000-0000-0000FE0E0000}"/>
    <cellStyle name="1_Du_toan_Ho_Xa___Vinh_Tan_WB3 sua ngay 18-8-06" xfId="1433" xr:uid="{00000000-0005-0000-0000-0000FF0E0000}"/>
    <cellStyle name="1_DuAnKT ngay 11-2-2006" xfId="1434" xr:uid="{00000000-0005-0000-0000-0000000F0000}"/>
    <cellStyle name="1_Duong Thanh Hoa" xfId="1435" xr:uid="{00000000-0005-0000-0000-0000010F0000}"/>
    <cellStyle name="1_DUTOAN" xfId="6980" xr:uid="{00000000-0005-0000-0000-0000020F0000}"/>
    <cellStyle name="1_Dutoan-10-6-08-tinh lai chi phi kiem toan" xfId="6981" xr:uid="{00000000-0005-0000-0000-0000030F0000}"/>
    <cellStyle name="1_FORM DU TOAN 720-766" xfId="6982" xr:uid="{00000000-0005-0000-0000-0000040F0000}"/>
    <cellStyle name="1_goi 1" xfId="1438" xr:uid="{00000000-0005-0000-0000-0000050F0000}"/>
    <cellStyle name="1_Goi 1 (TT04)" xfId="1439" xr:uid="{00000000-0005-0000-0000-0000060F0000}"/>
    <cellStyle name="1_goi 1 duyet theo luong mo (an)" xfId="1440" xr:uid="{00000000-0005-0000-0000-0000070F0000}"/>
    <cellStyle name="1_Goi 1_1" xfId="1441" xr:uid="{00000000-0005-0000-0000-0000080F0000}"/>
    <cellStyle name="1_goi 2" xfId="7012" xr:uid="{00000000-0005-0000-0000-0000090F0000}"/>
    <cellStyle name="1_Goi so 1" xfId="1442" xr:uid="{00000000-0005-0000-0000-00000A0F0000}"/>
    <cellStyle name="1_Goi thau so 1 (5-7-2006)" xfId="1443" xr:uid="{00000000-0005-0000-0000-00000B0F0000}"/>
    <cellStyle name="1_Goi thau so 2 (20-6-2006)" xfId="1444" xr:uid="{00000000-0005-0000-0000-00000C0F0000}"/>
    <cellStyle name="1_Goi02(25-05-2006)" xfId="1445" xr:uid="{00000000-0005-0000-0000-00000D0F0000}"/>
    <cellStyle name="1_Goi1N206" xfId="1446" xr:uid="{00000000-0005-0000-0000-00000E0F0000}"/>
    <cellStyle name="1_Goi2N206" xfId="1447" xr:uid="{00000000-0005-0000-0000-00000F0F0000}"/>
    <cellStyle name="1_Goi4N216" xfId="1448" xr:uid="{00000000-0005-0000-0000-0000100F0000}"/>
    <cellStyle name="1_Goi5N216" xfId="1449" xr:uid="{00000000-0005-0000-0000-0000110F0000}"/>
    <cellStyle name="1_GTHDKT Kho TH (Cty 12)" xfId="7013" xr:uid="{00000000-0005-0000-0000-0000120F0000}"/>
    <cellStyle name="1_Gia ca may va thiet bi TT06(Ha Nam)" xfId="6983" xr:uid="{00000000-0005-0000-0000-0000130F0000}"/>
    <cellStyle name="1_Gia dang lam" xfId="6984" xr:uid="{00000000-0005-0000-0000-0000140F0000}"/>
    <cellStyle name="1_Gia_tri_sua" xfId="6985" xr:uid="{00000000-0005-0000-0000-0000150F0000}"/>
    <cellStyle name="1_Gia_VL cau-JIBIC-Ha-tinh" xfId="1436" xr:uid="{00000000-0005-0000-0000-0000160F0000}"/>
    <cellStyle name="1_Gia_VLQL48_duyet " xfId="1437" xr:uid="{00000000-0005-0000-0000-0000170F0000}"/>
    <cellStyle name="1_Gia_VLQL48_duyet _Book1" xfId="6986" xr:uid="{00000000-0005-0000-0000-0000180F0000}"/>
    <cellStyle name="1_Gia_VLQL48_duyet _Book1_Cầu Cựa Gà" xfId="6987" xr:uid="{00000000-0005-0000-0000-0000190F0000}"/>
    <cellStyle name="1_Gia_VLQL48_duyet _Book1_Du toan san lap - 23-12-2008" xfId="6988" xr:uid="{00000000-0005-0000-0000-00001A0F0000}"/>
    <cellStyle name="1_Gia_VLQL48_duyet _Book1_Duong BT" xfId="6989" xr:uid="{00000000-0005-0000-0000-00001B0F0000}"/>
    <cellStyle name="1_Gia_VLQL48_duyet _Book1_Duong R1 - Dai Phuoc (14-04-2009)" xfId="6990" xr:uid="{00000000-0005-0000-0000-00001C0F0000}"/>
    <cellStyle name="1_Gia_VLQL48_duyet _Cau My Dong" xfId="6992" xr:uid="{00000000-0005-0000-0000-00001D0F0000}"/>
    <cellStyle name="1_Gia_VLQL48_duyet _Cầu Cựa Gà" xfId="6991" xr:uid="{00000000-0005-0000-0000-00001E0F0000}"/>
    <cellStyle name="1_Gia_VLQL48_duyet _DADT-16-11" xfId="6993" xr:uid="{00000000-0005-0000-0000-00001F0F0000}"/>
    <cellStyle name="1_Gia_VLQL48_duyet _dtK0-K3 _22_11_07" xfId="6994" xr:uid="{00000000-0005-0000-0000-0000200F0000}"/>
    <cellStyle name="1_Gia_VLQL48_duyet _Du toan san lap - 23-12-2008" xfId="6995" xr:uid="{00000000-0005-0000-0000-0000210F0000}"/>
    <cellStyle name="1_Gia_VLQL48_duyet _Duong BT" xfId="6996" xr:uid="{00000000-0005-0000-0000-0000220F0000}"/>
    <cellStyle name="1_Gia_VLQL48_duyet _Dutoan-10-6-08-tinh lai chi phi kiem toan" xfId="6997" xr:uid="{00000000-0005-0000-0000-0000230F0000}"/>
    <cellStyle name="1_Gia_VLQL48_duyet _Goi 06-TL127 cau (12.06.07)" xfId="6998" xr:uid="{00000000-0005-0000-0000-0000240F0000}"/>
    <cellStyle name="1_Gia_VLQL48_duyet _Lai Ha" xfId="6999" xr:uid="{00000000-0005-0000-0000-0000250F0000}"/>
    <cellStyle name="1_Gia_VLQL48_duyet _Lai Ha_Rev1" xfId="7000" xr:uid="{00000000-0005-0000-0000-0000260F0000}"/>
    <cellStyle name="1_Gia_VLQL48_duyet _N6_25-11-2008_PHAN DUONG" xfId="7001" xr:uid="{00000000-0005-0000-0000-0000270F0000}"/>
    <cellStyle name="1_GIA-DUTHAU" xfId="7002" xr:uid="{00000000-0005-0000-0000-0000280F0000}"/>
    <cellStyle name="1_GIA-DUTHAUsuaNS" xfId="7003" xr:uid="{00000000-0005-0000-0000-0000290F0000}"/>
    <cellStyle name="1_GIA-DUTHAUsuaNS_06.THOPkluongTINH LAI thang11-2007-2" xfId="7004" xr:uid="{00000000-0005-0000-0000-00002A0F0000}"/>
    <cellStyle name="1_GIA-DUTHAUsuaNS_Book1" xfId="7005" xr:uid="{00000000-0005-0000-0000-00002B0F0000}"/>
    <cellStyle name="1_GIA-DUTHAUsuaNS_DADT-16-11" xfId="7006" xr:uid="{00000000-0005-0000-0000-00002C0F0000}"/>
    <cellStyle name="1_GIA-DUTHAUsuaNS_dtK0-K3 _22_11_07" xfId="7007" xr:uid="{00000000-0005-0000-0000-00002D0F0000}"/>
    <cellStyle name="1_GIA-DUTHAUsuaNS_KL HOTHU" xfId="7008" xr:uid="{00000000-0005-0000-0000-00002E0F0000}"/>
    <cellStyle name="1_GIA-DUTHAUsuaNS_KL nen_s" xfId="7009" xr:uid="{00000000-0005-0000-0000-00002F0F0000}"/>
    <cellStyle name="1_GIA-DUTHAUsuaNS_pkhai-kl-8" xfId="7010" xr:uid="{00000000-0005-0000-0000-0000300F0000}"/>
    <cellStyle name="1_Giao khoan thu" xfId="7011" xr:uid="{00000000-0005-0000-0000-0000310F0000}"/>
    <cellStyle name="1_Hoi Song" xfId="1450" xr:uid="{00000000-0005-0000-0000-0000320F0000}"/>
    <cellStyle name="1_HT-LO" xfId="1451" xr:uid="{00000000-0005-0000-0000-0000330F0000}"/>
    <cellStyle name="1_KL" xfId="1459" xr:uid="{00000000-0005-0000-0000-0000340F0000}"/>
    <cellStyle name="1_KL HOTHU" xfId="7018" xr:uid="{00000000-0005-0000-0000-0000350F0000}"/>
    <cellStyle name="1_KL nen_s" xfId="7019" xr:uid="{00000000-0005-0000-0000-0000360F0000}"/>
    <cellStyle name="1_KL vat tu  chinh phan hoan thien" xfId="1460" xr:uid="{00000000-0005-0000-0000-0000370F0000}"/>
    <cellStyle name="1_KL12-13,16-17" xfId="1461" xr:uid="{00000000-0005-0000-0000-0000380F0000}"/>
    <cellStyle name="1_Kl1-8-05" xfId="1462" xr:uid="{00000000-0005-0000-0000-0000390F0000}"/>
    <cellStyle name="1_Kl6-6-05" xfId="1463" xr:uid="{00000000-0005-0000-0000-00003A0F0000}"/>
    <cellStyle name="1_Kldoan3" xfId="1464" xr:uid="{00000000-0005-0000-0000-00003B0F0000}"/>
    <cellStyle name="1_Klnutgiao" xfId="1465" xr:uid="{00000000-0005-0000-0000-00003C0F0000}"/>
    <cellStyle name="1_KLPA2s" xfId="1466" xr:uid="{00000000-0005-0000-0000-00003D0F0000}"/>
    <cellStyle name="1_KlQdinhduyet" xfId="1467" xr:uid="{00000000-0005-0000-0000-00003E0F0000}"/>
    <cellStyle name="1_KlQdinhduyet_Book1" xfId="7020" xr:uid="{00000000-0005-0000-0000-00003F0F0000}"/>
    <cellStyle name="1_KlQdinhduyet_Book1_Cầu Cựa Gà" xfId="7021" xr:uid="{00000000-0005-0000-0000-0000400F0000}"/>
    <cellStyle name="1_KlQdinhduyet_Book1_Du toan san lap - 23-12-2008" xfId="7022" xr:uid="{00000000-0005-0000-0000-0000410F0000}"/>
    <cellStyle name="1_KlQdinhduyet_Book1_Duong BT" xfId="7023" xr:uid="{00000000-0005-0000-0000-0000420F0000}"/>
    <cellStyle name="1_KlQdinhduyet_Book1_Duong R1 - Dai Phuoc (14-04-2009)" xfId="7024" xr:uid="{00000000-0005-0000-0000-0000430F0000}"/>
    <cellStyle name="1_KlQdinhduyet_Cau My Dong" xfId="7026" xr:uid="{00000000-0005-0000-0000-0000440F0000}"/>
    <cellStyle name="1_KlQdinhduyet_Cầu Cựa Gà" xfId="7025" xr:uid="{00000000-0005-0000-0000-0000450F0000}"/>
    <cellStyle name="1_KlQdinhduyet_DADT-16-11" xfId="7027" xr:uid="{00000000-0005-0000-0000-0000460F0000}"/>
    <cellStyle name="1_KlQdinhduyet_dtK0-K3 _22_11_07" xfId="7028" xr:uid="{00000000-0005-0000-0000-0000470F0000}"/>
    <cellStyle name="1_KlQdinhduyet_Du toan san lap - 23-12-2008" xfId="7029" xr:uid="{00000000-0005-0000-0000-0000480F0000}"/>
    <cellStyle name="1_KlQdinhduyet_Duong BT" xfId="7030" xr:uid="{00000000-0005-0000-0000-0000490F0000}"/>
    <cellStyle name="1_KlQdinhduyet_Dutoan-10-6-08-tinh lai chi phi kiem toan" xfId="7031" xr:uid="{00000000-0005-0000-0000-00004A0F0000}"/>
    <cellStyle name="1_KlQdinhduyet_Goi 06-TL127 cau (12.06.07)" xfId="7032" xr:uid="{00000000-0005-0000-0000-00004B0F0000}"/>
    <cellStyle name="1_KlQdinhduyet_Lai Ha" xfId="7033" xr:uid="{00000000-0005-0000-0000-00004C0F0000}"/>
    <cellStyle name="1_KlQdinhduyet_Lai Ha_Rev1" xfId="7034" xr:uid="{00000000-0005-0000-0000-00004D0F0000}"/>
    <cellStyle name="1_KlQdinhduyet_N6_25-11-2008_PHAN DUONG" xfId="7035" xr:uid="{00000000-0005-0000-0000-00004E0F0000}"/>
    <cellStyle name="1_KlQL4goi5KCS" xfId="1468" xr:uid="{00000000-0005-0000-0000-00004F0F0000}"/>
    <cellStyle name="1_Kltayth" xfId="1469" xr:uid="{00000000-0005-0000-0000-0000500F0000}"/>
    <cellStyle name="1_KltaythQDduyet" xfId="1470" xr:uid="{00000000-0005-0000-0000-0000510F0000}"/>
    <cellStyle name="1_Kluong4-2004" xfId="1471" xr:uid="{00000000-0005-0000-0000-0000520F0000}"/>
    <cellStyle name="1_kluongduong13" xfId="1472" xr:uid="{00000000-0005-0000-0000-0000530F0000}"/>
    <cellStyle name="1_Km13-Km16" xfId="1473" xr:uid="{00000000-0005-0000-0000-0000540F0000}"/>
    <cellStyle name="1_Khoi luong" xfId="1452" xr:uid="{00000000-0005-0000-0000-0000550F0000}"/>
    <cellStyle name="1_Khoi luong doan 1" xfId="1453" xr:uid="{00000000-0005-0000-0000-0000560F0000}"/>
    <cellStyle name="1_Khoi luong doan 2" xfId="1454" xr:uid="{00000000-0005-0000-0000-0000570F0000}"/>
    <cellStyle name="1_Khoi Luong Hoang Truong - Hoang Phu" xfId="1455" xr:uid="{00000000-0005-0000-0000-0000580F0000}"/>
    <cellStyle name="1_Khoi luong Mitac" xfId="7014" xr:uid="{00000000-0005-0000-0000-0000590F0000}"/>
    <cellStyle name="1_Khoi luong nen,tran,vach,khe co gian" xfId="7015" xr:uid="{00000000-0005-0000-0000-00005A0F0000}"/>
    <cellStyle name="1_Khoi luong nen,tran,vach,khe co gian (H3) Que Vo BN" xfId="7016" xr:uid="{00000000-0005-0000-0000-00005B0F0000}"/>
    <cellStyle name="1_Khoi luong tran,son tran,toan bo cau thang" xfId="7017" xr:uid="{00000000-0005-0000-0000-00005C0F0000}"/>
    <cellStyle name="1_Khoi nghi PDPhungPA1" xfId="1456" xr:uid="{00000000-0005-0000-0000-00005D0F0000}"/>
    <cellStyle name="1_khoiluong" xfId="1457" xr:uid="{00000000-0005-0000-0000-00005E0F0000}"/>
    <cellStyle name="1_Khoiluong12-13" xfId="1458" xr:uid="{00000000-0005-0000-0000-00005F0F0000}"/>
    <cellStyle name="1_Luong A6" xfId="1474" xr:uid="{00000000-0005-0000-0000-0000600F0000}"/>
    <cellStyle name="1_LY LICH XIET BU LONG" xfId="7036" xr:uid="{00000000-0005-0000-0000-0000610F0000}"/>
    <cellStyle name="1_LY LICH XIET BU LONG_Phu luc hop dong nuoc thai" xfId="7037" xr:uid="{00000000-0005-0000-0000-0000620F0000}"/>
    <cellStyle name="1_maugiacotaluy" xfId="1475" xr:uid="{00000000-0005-0000-0000-0000630F0000}"/>
    <cellStyle name="1_My Thanh Son Thanh" xfId="1476" xr:uid="{00000000-0005-0000-0000-0000640F0000}"/>
    <cellStyle name="1_NC" xfId="7038" xr:uid="{00000000-0005-0000-0000-0000650F0000}"/>
    <cellStyle name="1_NenmatduongNTs" xfId="1477" xr:uid="{00000000-0005-0000-0000-0000660F0000}"/>
    <cellStyle name="1_ngoainha theo Tien ngay 20-2-2012" xfId="7039" xr:uid="{00000000-0005-0000-0000-0000670F0000}"/>
    <cellStyle name="1_Nhom I" xfId="1478" xr:uid="{00000000-0005-0000-0000-0000680F0000}"/>
    <cellStyle name="1_pkhai-kl-8" xfId="7043" xr:uid="{00000000-0005-0000-0000-0000690F0000}"/>
    <cellStyle name="1_PLHD - t lo 2 Cty 9 " xfId="7044" xr:uid="{00000000-0005-0000-0000-00006A0F0000}"/>
    <cellStyle name="1_Project N.Du" xfId="1481" xr:uid="{00000000-0005-0000-0000-00006B0F0000}"/>
    <cellStyle name="1_Project N.Du.dien" xfId="1482" xr:uid="{00000000-0005-0000-0000-00006C0F0000}"/>
    <cellStyle name="1_Project QL4" xfId="1483" xr:uid="{00000000-0005-0000-0000-00006D0F0000}"/>
    <cellStyle name="1_Project QL4 goi 7" xfId="1484" xr:uid="{00000000-0005-0000-0000-00006E0F0000}"/>
    <cellStyle name="1_Project QL4 goi5" xfId="1485" xr:uid="{00000000-0005-0000-0000-00006F0F0000}"/>
    <cellStyle name="1_Project QL4 goi8" xfId="1486" xr:uid="{00000000-0005-0000-0000-0000700F0000}"/>
    <cellStyle name="1_phichiban" xfId="1479" xr:uid="{00000000-0005-0000-0000-0000710F0000}"/>
    <cellStyle name="1_Phieu TT C.TY BAO NO" xfId="7040" xr:uid="{00000000-0005-0000-0000-0000720F0000}"/>
    <cellStyle name="1_Phu luc HD1" xfId="7041" xr:uid="{00000000-0005-0000-0000-0000730F0000}"/>
    <cellStyle name="1_Phuong an kinh te XM Thang Long" xfId="7042" xr:uid="{00000000-0005-0000-0000-0000740F0000}"/>
    <cellStyle name="1_Phuong an-CKNH (sua) " xfId="1480" xr:uid="{00000000-0005-0000-0000-0000750F0000}"/>
    <cellStyle name="1_QL1A-SUA2005" xfId="7045" xr:uid="{00000000-0005-0000-0000-0000760F0000}"/>
    <cellStyle name="1_Sheet1" xfId="1487" xr:uid="{00000000-0005-0000-0000-0000770F0000}"/>
    <cellStyle name="1_Silo Vung Ang" xfId="7046" xr:uid="{00000000-0005-0000-0000-0000780F0000}"/>
    <cellStyle name="1_siloximang-thau in" xfId="7047" xr:uid="{00000000-0005-0000-0000-0000790F0000}"/>
    <cellStyle name="1_SuoiTon" xfId="7048" xr:uid="{00000000-0005-0000-0000-00007A0F0000}"/>
    <cellStyle name="1_t" xfId="1488" xr:uid="{00000000-0005-0000-0000-00007B0F0000}"/>
    <cellStyle name="1_Tamsan" xfId="7049" xr:uid="{00000000-0005-0000-0000-00007C0F0000}"/>
    <cellStyle name="1_Tamsan_Phu luc hop dong nuoc thai" xfId="7050" xr:uid="{00000000-0005-0000-0000-00007D0F0000}"/>
    <cellStyle name="1_Tay THoa" xfId="1489" xr:uid="{00000000-0005-0000-0000-00007E0F0000}"/>
    <cellStyle name="1_TDTNXP6(duyet)" xfId="1490" xr:uid="{00000000-0005-0000-0000-00007F0F0000}"/>
    <cellStyle name="1_TLMT - E.3 - 19-09-07-rev 02 MR. Duc 241007" xfId="1493" xr:uid="{00000000-0005-0000-0000-0000800F0000}"/>
    <cellStyle name="1_Tong hop DT dieu chinh duong 38-95" xfId="1494" xr:uid="{00000000-0005-0000-0000-0000810F0000}"/>
    <cellStyle name="1_TONG HOP KINH PHI - ND 99" xfId="7061" xr:uid="{00000000-0005-0000-0000-0000820F0000}"/>
    <cellStyle name="1_Tong hop khoi luong duong 557 (30-5-2006)" xfId="1495" xr:uid="{00000000-0005-0000-0000-0000830F0000}"/>
    <cellStyle name="1_Tong muc dau tu" xfId="1496" xr:uid="{00000000-0005-0000-0000-0000840F0000}"/>
    <cellStyle name="1_total" xfId="7062" xr:uid="{00000000-0005-0000-0000-0000850F0000}"/>
    <cellStyle name="1_total_10.24종합" xfId="7063" xr:uid="{00000000-0005-0000-0000-0000860F0000}"/>
    <cellStyle name="1_total_10.24종합_단위수량" xfId="7064" xr:uid="{00000000-0005-0000-0000-0000870F0000}"/>
    <cellStyle name="1_total_10.24종합_단위수량_단위수량산출서" xfId="7065" xr:uid="{00000000-0005-0000-0000-0000880F0000}"/>
    <cellStyle name="1_total_10.24종합_단위수량1" xfId="7066" xr:uid="{00000000-0005-0000-0000-0000890F0000}"/>
    <cellStyle name="1_total_10.24종합_단위수량1_단위수량산출서" xfId="7067" xr:uid="{00000000-0005-0000-0000-00008A0F0000}"/>
    <cellStyle name="1_total_10.24종합_단위수량산출서" xfId="7068" xr:uid="{00000000-0005-0000-0000-00008B0F0000}"/>
    <cellStyle name="1_total_10.24종합_도곡단위수량" xfId="7069" xr:uid="{00000000-0005-0000-0000-00008C0F0000}"/>
    <cellStyle name="1_total_10.24종합_도곡단위수량_단위수량산출서" xfId="7070" xr:uid="{00000000-0005-0000-0000-00008D0F0000}"/>
    <cellStyle name="1_total_10.24종합_수량산출서-11.25" xfId="7071" xr:uid="{00000000-0005-0000-0000-00008E0F0000}"/>
    <cellStyle name="1_total_10.24종합_수량산출서-11.25_단위수량" xfId="7072" xr:uid="{00000000-0005-0000-0000-00008F0F0000}"/>
    <cellStyle name="1_total_10.24종합_수량산출서-11.25_단위수량_단위수량산출서" xfId="7073" xr:uid="{00000000-0005-0000-0000-0000900F0000}"/>
    <cellStyle name="1_total_10.24종합_수량산출서-11.25_단위수량1" xfId="7074" xr:uid="{00000000-0005-0000-0000-0000910F0000}"/>
    <cellStyle name="1_total_10.24종합_수량산출서-11.25_단위수량1_단위수량산출서" xfId="7075" xr:uid="{00000000-0005-0000-0000-0000920F0000}"/>
    <cellStyle name="1_total_10.24종합_수량산출서-11.25_단위수량산출서" xfId="7076" xr:uid="{00000000-0005-0000-0000-0000930F0000}"/>
    <cellStyle name="1_total_10.24종합_수량산출서-11.25_도곡단위수량" xfId="7077" xr:uid="{00000000-0005-0000-0000-0000940F0000}"/>
    <cellStyle name="1_total_10.24종합_수량산출서-11.25_도곡단위수량_단위수량산출서" xfId="7078" xr:uid="{00000000-0005-0000-0000-0000950F0000}"/>
    <cellStyle name="1_total_10.24종합_수량산출서-11.25_철거단위수량" xfId="7079" xr:uid="{00000000-0005-0000-0000-0000960F0000}"/>
    <cellStyle name="1_total_10.24종합_수량산출서-11.25_철거단위수량_단위수량산출서" xfId="7080" xr:uid="{00000000-0005-0000-0000-0000970F0000}"/>
    <cellStyle name="1_total_10.24종합_수량산출서-11.25_한수단위수량" xfId="7081" xr:uid="{00000000-0005-0000-0000-0000980F0000}"/>
    <cellStyle name="1_total_10.24종합_수량산출서-11.25_한수단위수량_단위수량산출서" xfId="7082" xr:uid="{00000000-0005-0000-0000-0000990F0000}"/>
    <cellStyle name="1_total_10.24종합_수량산출서-1201" xfId="7083" xr:uid="{00000000-0005-0000-0000-00009A0F0000}"/>
    <cellStyle name="1_total_10.24종합_수량산출서-1201_단위수량" xfId="7084" xr:uid="{00000000-0005-0000-0000-00009B0F0000}"/>
    <cellStyle name="1_total_10.24종합_수량산출서-1201_단위수량_단위수량산출서" xfId="7085" xr:uid="{00000000-0005-0000-0000-00009C0F0000}"/>
    <cellStyle name="1_total_10.24종합_수량산출서-1201_단위수량1" xfId="7086" xr:uid="{00000000-0005-0000-0000-00009D0F0000}"/>
    <cellStyle name="1_total_10.24종합_수량산출서-1201_단위수량1_단위수량산출서" xfId="7087" xr:uid="{00000000-0005-0000-0000-00009E0F0000}"/>
    <cellStyle name="1_total_10.24종합_수량산출서-1201_단위수량산출서" xfId="7088" xr:uid="{00000000-0005-0000-0000-00009F0F0000}"/>
    <cellStyle name="1_total_10.24종합_수량산출서-1201_도곡단위수량" xfId="7089" xr:uid="{00000000-0005-0000-0000-0000A00F0000}"/>
    <cellStyle name="1_total_10.24종합_수량산출서-1201_도곡단위수량_단위수량산출서" xfId="7090" xr:uid="{00000000-0005-0000-0000-0000A10F0000}"/>
    <cellStyle name="1_total_10.24종합_수량산출서-1201_철거단위수량" xfId="7091" xr:uid="{00000000-0005-0000-0000-0000A20F0000}"/>
    <cellStyle name="1_total_10.24종합_수량산출서-1201_철거단위수량_단위수량산출서" xfId="7092" xr:uid="{00000000-0005-0000-0000-0000A30F0000}"/>
    <cellStyle name="1_total_10.24종합_수량산출서-1201_한수단위수량" xfId="7093" xr:uid="{00000000-0005-0000-0000-0000A40F0000}"/>
    <cellStyle name="1_total_10.24종합_수량산출서-1201_한수단위수량_단위수량산출서" xfId="7094" xr:uid="{00000000-0005-0000-0000-0000A50F0000}"/>
    <cellStyle name="1_total_10.24종합_시설물단위수량" xfId="7095" xr:uid="{00000000-0005-0000-0000-0000A60F0000}"/>
    <cellStyle name="1_total_10.24종합_시설물단위수량_단위수량산출서" xfId="7096" xr:uid="{00000000-0005-0000-0000-0000A70F0000}"/>
    <cellStyle name="1_total_10.24종합_시설물단위수량1" xfId="7097" xr:uid="{00000000-0005-0000-0000-0000A80F0000}"/>
    <cellStyle name="1_total_10.24종합_시설물단위수량1_단위수량산출서" xfId="7098" xr:uid="{00000000-0005-0000-0000-0000A90F0000}"/>
    <cellStyle name="1_total_10.24종합_시설물단위수량1_시설물단위수량" xfId="7099" xr:uid="{00000000-0005-0000-0000-0000AA0F0000}"/>
    <cellStyle name="1_total_10.24종합_시설물단위수량1_시설물단위수량_단위수량산출서" xfId="7100" xr:uid="{00000000-0005-0000-0000-0000AB0F0000}"/>
    <cellStyle name="1_total_10.24종합_오창수량산출서" xfId="7101" xr:uid="{00000000-0005-0000-0000-0000AC0F0000}"/>
    <cellStyle name="1_total_10.24종합_오창수량산출서_단위수량" xfId="7102" xr:uid="{00000000-0005-0000-0000-0000AD0F0000}"/>
    <cellStyle name="1_total_10.24종합_오창수량산출서_단위수량_단위수량산출서" xfId="7103" xr:uid="{00000000-0005-0000-0000-0000AE0F0000}"/>
    <cellStyle name="1_total_10.24종합_오창수량산출서_단위수량1" xfId="7104" xr:uid="{00000000-0005-0000-0000-0000AF0F0000}"/>
    <cellStyle name="1_total_10.24종합_오창수량산출서_단위수량1_단위수량산출서" xfId="7105" xr:uid="{00000000-0005-0000-0000-0000B00F0000}"/>
    <cellStyle name="1_total_10.24종합_오창수량산출서_단위수량산출서" xfId="7106" xr:uid="{00000000-0005-0000-0000-0000B10F0000}"/>
    <cellStyle name="1_total_10.24종합_오창수량산출서_도곡단위수량" xfId="7107" xr:uid="{00000000-0005-0000-0000-0000B20F0000}"/>
    <cellStyle name="1_total_10.24종합_오창수량산출서_도곡단위수량_단위수량산출서" xfId="7108" xr:uid="{00000000-0005-0000-0000-0000B30F0000}"/>
    <cellStyle name="1_total_10.24종합_오창수량산출서_수량산출서-11.25" xfId="7109" xr:uid="{00000000-0005-0000-0000-0000B40F0000}"/>
    <cellStyle name="1_total_10.24종합_오창수량산출서_수량산출서-11.25_단위수량" xfId="7110" xr:uid="{00000000-0005-0000-0000-0000B50F0000}"/>
    <cellStyle name="1_total_10.24종합_오창수량산출서_수량산출서-11.25_단위수량_단위수량산출서" xfId="7111" xr:uid="{00000000-0005-0000-0000-0000B60F0000}"/>
    <cellStyle name="1_total_10.24종합_오창수량산출서_수량산출서-11.25_단위수량1" xfId="7112" xr:uid="{00000000-0005-0000-0000-0000B70F0000}"/>
    <cellStyle name="1_total_10.24종합_오창수량산출서_수량산출서-11.25_단위수량1_단위수량산출서" xfId="7113" xr:uid="{00000000-0005-0000-0000-0000B80F0000}"/>
    <cellStyle name="1_total_10.24종합_오창수량산출서_수량산출서-11.25_단위수량산출서" xfId="7114" xr:uid="{00000000-0005-0000-0000-0000B90F0000}"/>
    <cellStyle name="1_total_10.24종합_오창수량산출서_수량산출서-11.25_도곡단위수량" xfId="7115" xr:uid="{00000000-0005-0000-0000-0000BA0F0000}"/>
    <cellStyle name="1_total_10.24종합_오창수량산출서_수량산출서-11.25_도곡단위수량_단위수량산출서" xfId="7116" xr:uid="{00000000-0005-0000-0000-0000BB0F0000}"/>
    <cellStyle name="1_total_10.24종합_오창수량산출서_수량산출서-11.25_철거단위수량" xfId="7117" xr:uid="{00000000-0005-0000-0000-0000BC0F0000}"/>
    <cellStyle name="1_total_10.24종합_오창수량산출서_수량산출서-11.25_철거단위수량_단위수량산출서" xfId="7118" xr:uid="{00000000-0005-0000-0000-0000BD0F0000}"/>
    <cellStyle name="1_total_10.24종합_오창수량산출서_수량산출서-11.25_한수단위수량" xfId="7119" xr:uid="{00000000-0005-0000-0000-0000BE0F0000}"/>
    <cellStyle name="1_total_10.24종합_오창수량산출서_수량산출서-11.25_한수단위수량_단위수량산출서" xfId="7120" xr:uid="{00000000-0005-0000-0000-0000BF0F0000}"/>
    <cellStyle name="1_total_10.24종합_오창수량산출서_수량산출서-1201" xfId="7121" xr:uid="{00000000-0005-0000-0000-0000C00F0000}"/>
    <cellStyle name="1_total_10.24종합_오창수량산출서_수량산출서-1201_단위수량" xfId="7122" xr:uid="{00000000-0005-0000-0000-0000C10F0000}"/>
    <cellStyle name="1_total_10.24종합_오창수량산출서_수량산출서-1201_단위수량_단위수량산출서" xfId="7123" xr:uid="{00000000-0005-0000-0000-0000C20F0000}"/>
    <cellStyle name="1_total_10.24종합_오창수량산출서_수량산출서-1201_단위수량1" xfId="7124" xr:uid="{00000000-0005-0000-0000-0000C30F0000}"/>
    <cellStyle name="1_total_10.24종합_오창수량산출서_수량산출서-1201_단위수량1_단위수량산출서" xfId="7125" xr:uid="{00000000-0005-0000-0000-0000C40F0000}"/>
    <cellStyle name="1_total_10.24종합_오창수량산출서_수량산출서-1201_단위수량산출서" xfId="7126" xr:uid="{00000000-0005-0000-0000-0000C50F0000}"/>
    <cellStyle name="1_total_10.24종합_오창수량산출서_수량산출서-1201_도곡단위수량" xfId="7127" xr:uid="{00000000-0005-0000-0000-0000C60F0000}"/>
    <cellStyle name="1_total_10.24종합_오창수량산출서_수량산출서-1201_도곡단위수량_단위수량산출서" xfId="7128" xr:uid="{00000000-0005-0000-0000-0000C70F0000}"/>
    <cellStyle name="1_total_10.24종합_오창수량산출서_수량산출서-1201_철거단위수량" xfId="7129" xr:uid="{00000000-0005-0000-0000-0000C80F0000}"/>
    <cellStyle name="1_total_10.24종합_오창수량산출서_수량산출서-1201_철거단위수량_단위수량산출서" xfId="7130" xr:uid="{00000000-0005-0000-0000-0000C90F0000}"/>
    <cellStyle name="1_total_10.24종합_오창수량산출서_수량산출서-1201_한수단위수량" xfId="7131" xr:uid="{00000000-0005-0000-0000-0000CA0F0000}"/>
    <cellStyle name="1_total_10.24종합_오창수량산출서_수량산출서-1201_한수단위수량_단위수량산출서" xfId="7132" xr:uid="{00000000-0005-0000-0000-0000CB0F0000}"/>
    <cellStyle name="1_total_10.24종합_오창수량산출서_시설물단위수량" xfId="7133" xr:uid="{00000000-0005-0000-0000-0000CC0F0000}"/>
    <cellStyle name="1_total_10.24종합_오창수량산출서_시설물단위수량_단위수량산출서" xfId="7134" xr:uid="{00000000-0005-0000-0000-0000CD0F0000}"/>
    <cellStyle name="1_total_10.24종합_오창수량산출서_시설물단위수량1" xfId="7135" xr:uid="{00000000-0005-0000-0000-0000CE0F0000}"/>
    <cellStyle name="1_total_10.24종합_오창수량산출서_시설물단위수량1_단위수량산출서" xfId="7136" xr:uid="{00000000-0005-0000-0000-0000CF0F0000}"/>
    <cellStyle name="1_total_10.24종합_오창수량산출서_시설물단위수량1_시설물단위수량" xfId="7137" xr:uid="{00000000-0005-0000-0000-0000D00F0000}"/>
    <cellStyle name="1_total_10.24종합_오창수량산출서_시설물단위수량1_시설물단위수량_단위수량산출서" xfId="7138" xr:uid="{00000000-0005-0000-0000-0000D10F0000}"/>
    <cellStyle name="1_total_10.24종합_오창수량산출서_철거단위수량" xfId="7139" xr:uid="{00000000-0005-0000-0000-0000D20F0000}"/>
    <cellStyle name="1_total_10.24종합_오창수량산출서_철거단위수량_단위수량산출서" xfId="7140" xr:uid="{00000000-0005-0000-0000-0000D30F0000}"/>
    <cellStyle name="1_total_10.24종합_오창수량산출서_한수단위수량" xfId="7141" xr:uid="{00000000-0005-0000-0000-0000D40F0000}"/>
    <cellStyle name="1_total_10.24종합_오창수량산출서_한수단위수량_단위수량산출서" xfId="7142" xr:uid="{00000000-0005-0000-0000-0000D50F0000}"/>
    <cellStyle name="1_total_10.24종합_철거단위수량" xfId="7143" xr:uid="{00000000-0005-0000-0000-0000D60F0000}"/>
    <cellStyle name="1_total_10.24종합_철거단위수량_단위수량산출서" xfId="7144" xr:uid="{00000000-0005-0000-0000-0000D70F0000}"/>
    <cellStyle name="1_total_10.24종합_한수단위수량" xfId="7145" xr:uid="{00000000-0005-0000-0000-0000D80F0000}"/>
    <cellStyle name="1_total_10.24종합_한수단위수량_단위수량산출서" xfId="7146" xr:uid="{00000000-0005-0000-0000-0000D90F0000}"/>
    <cellStyle name="1_total_골프장수목" xfId="7147" xr:uid="{00000000-0005-0000-0000-0000DA0F0000}"/>
    <cellStyle name="1_total_관로시설물" xfId="7148" xr:uid="{00000000-0005-0000-0000-0000DB0F0000}"/>
    <cellStyle name="1_total_관로시설물_단위수량" xfId="7149" xr:uid="{00000000-0005-0000-0000-0000DC0F0000}"/>
    <cellStyle name="1_total_관로시설물_단위수량_단위수량산출서" xfId="7150" xr:uid="{00000000-0005-0000-0000-0000DD0F0000}"/>
    <cellStyle name="1_total_관로시설물_단위수량1" xfId="7151" xr:uid="{00000000-0005-0000-0000-0000DE0F0000}"/>
    <cellStyle name="1_total_관로시설물_단위수량1_단위수량산출서" xfId="7152" xr:uid="{00000000-0005-0000-0000-0000DF0F0000}"/>
    <cellStyle name="1_total_관로시설물_단위수량산출서" xfId="7153" xr:uid="{00000000-0005-0000-0000-0000E00F0000}"/>
    <cellStyle name="1_total_관로시설물_도곡단위수량" xfId="7154" xr:uid="{00000000-0005-0000-0000-0000E10F0000}"/>
    <cellStyle name="1_total_관로시설물_도곡단위수량_단위수량산출서" xfId="7155" xr:uid="{00000000-0005-0000-0000-0000E20F0000}"/>
    <cellStyle name="1_total_관로시설물_수량산출서-11.25" xfId="7156" xr:uid="{00000000-0005-0000-0000-0000E30F0000}"/>
    <cellStyle name="1_total_관로시설물_수량산출서-11.25_단위수량" xfId="7157" xr:uid="{00000000-0005-0000-0000-0000E40F0000}"/>
    <cellStyle name="1_total_관로시설물_수량산출서-11.25_단위수량_단위수량산출서" xfId="7158" xr:uid="{00000000-0005-0000-0000-0000E50F0000}"/>
    <cellStyle name="1_total_관로시설물_수량산출서-11.25_단위수량1" xfId="7159" xr:uid="{00000000-0005-0000-0000-0000E60F0000}"/>
    <cellStyle name="1_total_관로시설물_수량산출서-11.25_단위수량1_단위수량산출서" xfId="7160" xr:uid="{00000000-0005-0000-0000-0000E70F0000}"/>
    <cellStyle name="1_total_관로시설물_수량산출서-11.25_단위수량산출서" xfId="7161" xr:uid="{00000000-0005-0000-0000-0000E80F0000}"/>
    <cellStyle name="1_total_관로시설물_수량산출서-11.25_도곡단위수량" xfId="7162" xr:uid="{00000000-0005-0000-0000-0000E90F0000}"/>
    <cellStyle name="1_total_관로시설물_수량산출서-11.25_도곡단위수량_단위수량산출서" xfId="7163" xr:uid="{00000000-0005-0000-0000-0000EA0F0000}"/>
    <cellStyle name="1_total_관로시설물_수량산출서-11.25_철거단위수량" xfId="7164" xr:uid="{00000000-0005-0000-0000-0000EB0F0000}"/>
    <cellStyle name="1_total_관로시설물_수량산출서-11.25_철거단위수량_단위수량산출서" xfId="7165" xr:uid="{00000000-0005-0000-0000-0000EC0F0000}"/>
    <cellStyle name="1_total_관로시설물_수량산출서-11.25_한수단위수량" xfId="7166" xr:uid="{00000000-0005-0000-0000-0000ED0F0000}"/>
    <cellStyle name="1_total_관로시설물_수량산출서-11.25_한수단위수량_단위수량산출서" xfId="7167" xr:uid="{00000000-0005-0000-0000-0000EE0F0000}"/>
    <cellStyle name="1_total_관로시설물_수량산출서-1201" xfId="7168" xr:uid="{00000000-0005-0000-0000-0000EF0F0000}"/>
    <cellStyle name="1_total_관로시설물_수량산출서-1201_단위수량" xfId="7169" xr:uid="{00000000-0005-0000-0000-0000F00F0000}"/>
    <cellStyle name="1_total_관로시설물_수량산출서-1201_단위수량_단위수량산출서" xfId="7170" xr:uid="{00000000-0005-0000-0000-0000F10F0000}"/>
    <cellStyle name="1_total_관로시설물_수량산출서-1201_단위수량1" xfId="7171" xr:uid="{00000000-0005-0000-0000-0000F20F0000}"/>
    <cellStyle name="1_total_관로시설물_수량산출서-1201_단위수량1_단위수량산출서" xfId="7172" xr:uid="{00000000-0005-0000-0000-0000F30F0000}"/>
    <cellStyle name="1_total_관로시설물_수량산출서-1201_단위수량산출서" xfId="7173" xr:uid="{00000000-0005-0000-0000-0000F40F0000}"/>
    <cellStyle name="1_total_관로시설물_수량산출서-1201_도곡단위수량" xfId="7174" xr:uid="{00000000-0005-0000-0000-0000F50F0000}"/>
    <cellStyle name="1_total_관로시설물_수량산출서-1201_도곡단위수량_단위수량산출서" xfId="7175" xr:uid="{00000000-0005-0000-0000-0000F60F0000}"/>
    <cellStyle name="1_total_관로시설물_수량산출서-1201_철거단위수량" xfId="7176" xr:uid="{00000000-0005-0000-0000-0000F70F0000}"/>
    <cellStyle name="1_total_관로시설물_수량산출서-1201_철거단위수량_단위수량산출서" xfId="7177" xr:uid="{00000000-0005-0000-0000-0000F80F0000}"/>
    <cellStyle name="1_total_관로시설물_수량산출서-1201_한수단위수량" xfId="7178" xr:uid="{00000000-0005-0000-0000-0000F90F0000}"/>
    <cellStyle name="1_total_관로시설물_수량산출서-1201_한수단위수량_단위수량산출서" xfId="7179" xr:uid="{00000000-0005-0000-0000-0000FA0F0000}"/>
    <cellStyle name="1_total_관로시설물_시설물단위수량" xfId="7180" xr:uid="{00000000-0005-0000-0000-0000FB0F0000}"/>
    <cellStyle name="1_total_관로시설물_시설물단위수량_단위수량산출서" xfId="7181" xr:uid="{00000000-0005-0000-0000-0000FC0F0000}"/>
    <cellStyle name="1_total_관로시설물_시설물단위수량1" xfId="7182" xr:uid="{00000000-0005-0000-0000-0000FD0F0000}"/>
    <cellStyle name="1_total_관로시설물_시설물단위수량1_단위수량산출서" xfId="7183" xr:uid="{00000000-0005-0000-0000-0000FE0F0000}"/>
    <cellStyle name="1_total_관로시설물_시설물단위수량1_시설물단위수량" xfId="7184" xr:uid="{00000000-0005-0000-0000-0000FF0F0000}"/>
    <cellStyle name="1_total_관로시설물_시설물단위수량1_시설물단위수량_단위수량산출서" xfId="7185" xr:uid="{00000000-0005-0000-0000-000000100000}"/>
    <cellStyle name="1_total_관로시설물_오창수량산출서" xfId="7186" xr:uid="{00000000-0005-0000-0000-000001100000}"/>
    <cellStyle name="1_total_관로시설물_오창수량산출서_단위수량" xfId="7187" xr:uid="{00000000-0005-0000-0000-000002100000}"/>
    <cellStyle name="1_total_관로시설물_오창수량산출서_단위수량_단위수량산출서" xfId="7188" xr:uid="{00000000-0005-0000-0000-000003100000}"/>
    <cellStyle name="1_total_관로시설물_오창수량산출서_단위수량1" xfId="7189" xr:uid="{00000000-0005-0000-0000-000004100000}"/>
    <cellStyle name="1_total_관로시설물_오창수량산출서_단위수량1_단위수량산출서" xfId="7190" xr:uid="{00000000-0005-0000-0000-000005100000}"/>
    <cellStyle name="1_total_관로시설물_오창수량산출서_단위수량산출서" xfId="7191" xr:uid="{00000000-0005-0000-0000-000006100000}"/>
    <cellStyle name="1_total_관로시설물_오창수량산출서_도곡단위수량" xfId="7192" xr:uid="{00000000-0005-0000-0000-000007100000}"/>
    <cellStyle name="1_total_관로시설물_오창수량산출서_도곡단위수량_단위수량산출서" xfId="7193" xr:uid="{00000000-0005-0000-0000-000008100000}"/>
    <cellStyle name="1_total_관로시설물_오창수량산출서_수량산출서-11.25" xfId="7194" xr:uid="{00000000-0005-0000-0000-000009100000}"/>
    <cellStyle name="1_total_관로시설물_오창수량산출서_수량산출서-11.25_단위수량" xfId="7195" xr:uid="{00000000-0005-0000-0000-00000A100000}"/>
    <cellStyle name="1_total_관로시설물_오창수량산출서_수량산출서-11.25_단위수량_단위수량산출서" xfId="7196" xr:uid="{00000000-0005-0000-0000-00000B100000}"/>
    <cellStyle name="1_total_관로시설물_오창수량산출서_수량산출서-11.25_단위수량1" xfId="7197" xr:uid="{00000000-0005-0000-0000-00000C100000}"/>
    <cellStyle name="1_total_관로시설물_오창수량산출서_수량산출서-11.25_단위수량1_단위수량산출서" xfId="7198" xr:uid="{00000000-0005-0000-0000-00000D100000}"/>
    <cellStyle name="1_total_관로시설물_오창수량산출서_수량산출서-11.25_단위수량산출서" xfId="7199" xr:uid="{00000000-0005-0000-0000-00000E100000}"/>
    <cellStyle name="1_total_관로시설물_오창수량산출서_수량산출서-11.25_도곡단위수량" xfId="7200" xr:uid="{00000000-0005-0000-0000-00000F100000}"/>
    <cellStyle name="1_total_관로시설물_오창수량산출서_수량산출서-11.25_도곡단위수량_단위수량산출서" xfId="7201" xr:uid="{00000000-0005-0000-0000-000010100000}"/>
    <cellStyle name="1_total_관로시설물_오창수량산출서_수량산출서-11.25_철거단위수량" xfId="7202" xr:uid="{00000000-0005-0000-0000-000011100000}"/>
    <cellStyle name="1_total_관로시설물_오창수량산출서_수량산출서-11.25_철거단위수량_단위수량산출서" xfId="7203" xr:uid="{00000000-0005-0000-0000-000012100000}"/>
    <cellStyle name="1_total_관로시설물_오창수량산출서_수량산출서-11.25_한수단위수량" xfId="7204" xr:uid="{00000000-0005-0000-0000-000013100000}"/>
    <cellStyle name="1_total_관로시설물_오창수량산출서_수량산출서-11.25_한수단위수량_단위수량산출서" xfId="7205" xr:uid="{00000000-0005-0000-0000-000014100000}"/>
    <cellStyle name="1_total_관로시설물_오창수량산출서_수량산출서-1201" xfId="7206" xr:uid="{00000000-0005-0000-0000-000015100000}"/>
    <cellStyle name="1_total_관로시설물_오창수량산출서_수량산출서-1201_단위수량" xfId="7207" xr:uid="{00000000-0005-0000-0000-000016100000}"/>
    <cellStyle name="1_total_관로시설물_오창수량산출서_수량산출서-1201_단위수량_단위수량산출서" xfId="7208" xr:uid="{00000000-0005-0000-0000-000017100000}"/>
    <cellStyle name="1_total_관로시설물_오창수량산출서_수량산출서-1201_단위수량1" xfId="7209" xr:uid="{00000000-0005-0000-0000-000018100000}"/>
    <cellStyle name="1_total_관로시설물_오창수량산출서_수량산출서-1201_단위수량1_단위수량산출서" xfId="7210" xr:uid="{00000000-0005-0000-0000-000019100000}"/>
    <cellStyle name="1_total_관로시설물_오창수량산출서_수량산출서-1201_단위수량산출서" xfId="7211" xr:uid="{00000000-0005-0000-0000-00001A100000}"/>
    <cellStyle name="1_total_관로시설물_오창수량산출서_수량산출서-1201_도곡단위수량" xfId="7212" xr:uid="{00000000-0005-0000-0000-00001B100000}"/>
    <cellStyle name="1_total_관로시설물_오창수량산출서_수량산출서-1201_도곡단위수량_단위수량산출서" xfId="7213" xr:uid="{00000000-0005-0000-0000-00001C100000}"/>
    <cellStyle name="1_total_관로시설물_오창수량산출서_수량산출서-1201_철거단위수량" xfId="7214" xr:uid="{00000000-0005-0000-0000-00001D100000}"/>
    <cellStyle name="1_total_관로시설물_오창수량산출서_수량산출서-1201_철거단위수량_단위수량산출서" xfId="7215" xr:uid="{00000000-0005-0000-0000-00001E100000}"/>
    <cellStyle name="1_total_관로시설물_오창수량산출서_수량산출서-1201_한수단위수량" xfId="7216" xr:uid="{00000000-0005-0000-0000-00001F100000}"/>
    <cellStyle name="1_total_관로시설물_오창수량산출서_수량산출서-1201_한수단위수량_단위수량산출서" xfId="7217" xr:uid="{00000000-0005-0000-0000-000020100000}"/>
    <cellStyle name="1_total_관로시설물_오창수량산출서_시설물단위수량" xfId="7218" xr:uid="{00000000-0005-0000-0000-000021100000}"/>
    <cellStyle name="1_total_관로시설물_오창수량산출서_시설물단위수량_단위수량산출서" xfId="7219" xr:uid="{00000000-0005-0000-0000-000022100000}"/>
    <cellStyle name="1_total_관로시설물_오창수량산출서_시설물단위수량1" xfId="7220" xr:uid="{00000000-0005-0000-0000-000023100000}"/>
    <cellStyle name="1_total_관로시설물_오창수량산출서_시설물단위수량1_단위수량산출서" xfId="7221" xr:uid="{00000000-0005-0000-0000-000024100000}"/>
    <cellStyle name="1_total_관로시설물_오창수량산출서_시설물단위수량1_시설물단위수량" xfId="7222" xr:uid="{00000000-0005-0000-0000-000025100000}"/>
    <cellStyle name="1_total_관로시설물_오창수량산출서_시설물단위수량1_시설물단위수량_단위수량산출서" xfId="7223" xr:uid="{00000000-0005-0000-0000-000026100000}"/>
    <cellStyle name="1_total_관로시설물_오창수량산출서_철거단위수량" xfId="7224" xr:uid="{00000000-0005-0000-0000-000027100000}"/>
    <cellStyle name="1_total_관로시설물_오창수량산출서_철거단위수량_단위수량산출서" xfId="7225" xr:uid="{00000000-0005-0000-0000-000028100000}"/>
    <cellStyle name="1_total_관로시설물_오창수량산출서_한수단위수량" xfId="7226" xr:uid="{00000000-0005-0000-0000-000029100000}"/>
    <cellStyle name="1_total_관로시설물_오창수량산출서_한수단위수량_단위수량산출서" xfId="7227" xr:uid="{00000000-0005-0000-0000-00002A100000}"/>
    <cellStyle name="1_total_관로시설물_철거단위수량" xfId="7228" xr:uid="{00000000-0005-0000-0000-00002B100000}"/>
    <cellStyle name="1_total_관로시설물_철거단위수량_단위수량산출서" xfId="7229" xr:uid="{00000000-0005-0000-0000-00002C100000}"/>
    <cellStyle name="1_total_관로시설물_한수단위수량" xfId="7230" xr:uid="{00000000-0005-0000-0000-00002D100000}"/>
    <cellStyle name="1_total_관로시설물_한수단위수량_단위수량산출서" xfId="7231" xr:uid="{00000000-0005-0000-0000-00002E100000}"/>
    <cellStyle name="1_total_구로리총괄내역" xfId="7232" xr:uid="{00000000-0005-0000-0000-00002F100000}"/>
    <cellStyle name="1_total_구로리총괄내역_구로리설계예산서1029" xfId="7233" xr:uid="{00000000-0005-0000-0000-000030100000}"/>
    <cellStyle name="1_total_구로리총괄내역_구로리설계예산서1118준공" xfId="7234" xr:uid="{00000000-0005-0000-0000-000031100000}"/>
    <cellStyle name="1_total_구로리총괄내역_구로리설계예산서조경" xfId="7235" xr:uid="{00000000-0005-0000-0000-000032100000}"/>
    <cellStyle name="1_total_구로리총괄내역_구로리어린이공원예산서(조경)1125" xfId="7236" xr:uid="{00000000-0005-0000-0000-000033100000}"/>
    <cellStyle name="1_total_구로리총괄내역_내역서" xfId="7237" xr:uid="{00000000-0005-0000-0000-000034100000}"/>
    <cellStyle name="1_total_구로리총괄내역_노임단가표" xfId="7238" xr:uid="{00000000-0005-0000-0000-000035100000}"/>
    <cellStyle name="1_total_구로리총괄내역_수도권매립지" xfId="7239" xr:uid="{00000000-0005-0000-0000-000036100000}"/>
    <cellStyle name="1_total_구로리총괄내역_수도권매립지1004(발주용)" xfId="7240" xr:uid="{00000000-0005-0000-0000-000037100000}"/>
    <cellStyle name="1_total_구로리총괄내역_일신건영설계예산서(0211)" xfId="7241" xr:uid="{00000000-0005-0000-0000-000038100000}"/>
    <cellStyle name="1_total_구로리총괄내역_일위대가" xfId="7242" xr:uid="{00000000-0005-0000-0000-000039100000}"/>
    <cellStyle name="1_total_구로리총괄내역_자재단가표" xfId="7243" xr:uid="{00000000-0005-0000-0000-00003A100000}"/>
    <cellStyle name="1_total_구로리총괄내역_장안초등학교내역0814" xfId="7244" xr:uid="{00000000-0005-0000-0000-00003B100000}"/>
    <cellStyle name="1_total_구조물,조형물,수목보호" xfId="7245" xr:uid="{00000000-0005-0000-0000-00003C100000}"/>
    <cellStyle name="1_total_구조물,조형물,수목보호_단위수량" xfId="7246" xr:uid="{00000000-0005-0000-0000-00003D100000}"/>
    <cellStyle name="1_total_구조물,조형물,수목보호_단위수량_단위수량산출서" xfId="7247" xr:uid="{00000000-0005-0000-0000-00003E100000}"/>
    <cellStyle name="1_total_구조물,조형물,수목보호_단위수량1" xfId="7248" xr:uid="{00000000-0005-0000-0000-00003F100000}"/>
    <cellStyle name="1_total_구조물,조형물,수목보호_단위수량1_단위수량산출서" xfId="7249" xr:uid="{00000000-0005-0000-0000-000040100000}"/>
    <cellStyle name="1_total_구조물,조형물,수목보호_단위수량산출서" xfId="7250" xr:uid="{00000000-0005-0000-0000-000041100000}"/>
    <cellStyle name="1_total_구조물,조형물,수목보호_도곡단위수량" xfId="7251" xr:uid="{00000000-0005-0000-0000-000042100000}"/>
    <cellStyle name="1_total_구조물,조형물,수목보호_도곡단위수량_단위수량산출서" xfId="7252" xr:uid="{00000000-0005-0000-0000-000043100000}"/>
    <cellStyle name="1_total_구조물,조형물,수목보호_수량산출서-11.25" xfId="7253" xr:uid="{00000000-0005-0000-0000-000044100000}"/>
    <cellStyle name="1_total_구조물,조형물,수목보호_수량산출서-11.25_단위수량" xfId="7254" xr:uid="{00000000-0005-0000-0000-000045100000}"/>
    <cellStyle name="1_total_구조물,조형물,수목보호_수량산출서-11.25_단위수량_단위수량산출서" xfId="7255" xr:uid="{00000000-0005-0000-0000-000046100000}"/>
    <cellStyle name="1_total_구조물,조형물,수목보호_수량산출서-11.25_단위수량1" xfId="7256" xr:uid="{00000000-0005-0000-0000-000047100000}"/>
    <cellStyle name="1_total_구조물,조형물,수목보호_수량산출서-11.25_단위수량1_단위수량산출서" xfId="7257" xr:uid="{00000000-0005-0000-0000-000048100000}"/>
    <cellStyle name="1_total_구조물,조형물,수목보호_수량산출서-11.25_단위수량산출서" xfId="7258" xr:uid="{00000000-0005-0000-0000-000049100000}"/>
    <cellStyle name="1_total_구조물,조형물,수목보호_수량산출서-11.25_도곡단위수량" xfId="7259" xr:uid="{00000000-0005-0000-0000-00004A100000}"/>
    <cellStyle name="1_total_구조물,조형물,수목보호_수량산출서-11.25_도곡단위수량_단위수량산출서" xfId="7260" xr:uid="{00000000-0005-0000-0000-00004B100000}"/>
    <cellStyle name="1_total_구조물,조형물,수목보호_수량산출서-11.25_철거단위수량" xfId="7261" xr:uid="{00000000-0005-0000-0000-00004C100000}"/>
    <cellStyle name="1_total_구조물,조형물,수목보호_수량산출서-11.25_철거단위수량_단위수량산출서" xfId="7262" xr:uid="{00000000-0005-0000-0000-00004D100000}"/>
    <cellStyle name="1_total_구조물,조형물,수목보호_수량산출서-11.25_한수단위수량" xfId="7263" xr:uid="{00000000-0005-0000-0000-00004E100000}"/>
    <cellStyle name="1_total_구조물,조형물,수목보호_수량산출서-11.25_한수단위수량_단위수량산출서" xfId="7264" xr:uid="{00000000-0005-0000-0000-00004F100000}"/>
    <cellStyle name="1_total_구조물,조형물,수목보호_수량산출서-1201" xfId="7265" xr:uid="{00000000-0005-0000-0000-000050100000}"/>
    <cellStyle name="1_total_구조물,조형물,수목보호_수량산출서-1201_단위수량" xfId="7266" xr:uid="{00000000-0005-0000-0000-000051100000}"/>
    <cellStyle name="1_total_구조물,조형물,수목보호_수량산출서-1201_단위수량_단위수량산출서" xfId="7267" xr:uid="{00000000-0005-0000-0000-000052100000}"/>
    <cellStyle name="1_total_구조물,조형물,수목보호_수량산출서-1201_단위수량1" xfId="7268" xr:uid="{00000000-0005-0000-0000-000053100000}"/>
    <cellStyle name="1_total_구조물,조형물,수목보호_수량산출서-1201_단위수량1_단위수량산출서" xfId="7269" xr:uid="{00000000-0005-0000-0000-000054100000}"/>
    <cellStyle name="1_total_구조물,조형물,수목보호_수량산출서-1201_단위수량산출서" xfId="7270" xr:uid="{00000000-0005-0000-0000-000055100000}"/>
    <cellStyle name="1_total_구조물,조형물,수목보호_수량산출서-1201_도곡단위수량" xfId="7271" xr:uid="{00000000-0005-0000-0000-000056100000}"/>
    <cellStyle name="1_total_구조물,조형물,수목보호_수량산출서-1201_도곡단위수량_단위수량산출서" xfId="7272" xr:uid="{00000000-0005-0000-0000-000057100000}"/>
    <cellStyle name="1_total_구조물,조형물,수목보호_수량산출서-1201_철거단위수량" xfId="7273" xr:uid="{00000000-0005-0000-0000-000058100000}"/>
    <cellStyle name="1_total_구조물,조형물,수목보호_수량산출서-1201_철거단위수량_단위수량산출서" xfId="7274" xr:uid="{00000000-0005-0000-0000-000059100000}"/>
    <cellStyle name="1_total_구조물,조형물,수목보호_수량산출서-1201_한수단위수량" xfId="7275" xr:uid="{00000000-0005-0000-0000-00005A100000}"/>
    <cellStyle name="1_total_구조물,조형물,수목보호_수량산출서-1201_한수단위수량_단위수량산출서" xfId="7276" xr:uid="{00000000-0005-0000-0000-00005B100000}"/>
    <cellStyle name="1_total_구조물,조형물,수목보호_시설물단위수량" xfId="7277" xr:uid="{00000000-0005-0000-0000-00005C100000}"/>
    <cellStyle name="1_total_구조물,조형물,수목보호_시설물단위수량_단위수량산출서" xfId="7278" xr:uid="{00000000-0005-0000-0000-00005D100000}"/>
    <cellStyle name="1_total_구조물,조형물,수목보호_시설물단위수량1" xfId="7279" xr:uid="{00000000-0005-0000-0000-00005E100000}"/>
    <cellStyle name="1_total_구조물,조형물,수목보호_시설물단위수량1_단위수량산출서" xfId="7280" xr:uid="{00000000-0005-0000-0000-00005F100000}"/>
    <cellStyle name="1_total_구조물,조형물,수목보호_시설물단위수량1_시설물단위수량" xfId="7281" xr:uid="{00000000-0005-0000-0000-000060100000}"/>
    <cellStyle name="1_total_구조물,조형물,수목보호_시설물단위수량1_시설물단위수량_단위수량산출서" xfId="7282" xr:uid="{00000000-0005-0000-0000-000061100000}"/>
    <cellStyle name="1_total_구조물,조형물,수목보호_오창수량산출서" xfId="7283" xr:uid="{00000000-0005-0000-0000-000062100000}"/>
    <cellStyle name="1_total_구조물,조형물,수목보호_오창수량산출서_단위수량" xfId="7284" xr:uid="{00000000-0005-0000-0000-000063100000}"/>
    <cellStyle name="1_total_구조물,조형물,수목보호_오창수량산출서_단위수량_단위수량산출서" xfId="7285" xr:uid="{00000000-0005-0000-0000-000064100000}"/>
    <cellStyle name="1_total_구조물,조형물,수목보호_오창수량산출서_단위수량1" xfId="7286" xr:uid="{00000000-0005-0000-0000-000065100000}"/>
    <cellStyle name="1_total_구조물,조형물,수목보호_오창수량산출서_단위수량1_단위수량산출서" xfId="7287" xr:uid="{00000000-0005-0000-0000-000066100000}"/>
    <cellStyle name="1_total_구조물,조형물,수목보호_오창수량산출서_단위수량산출서" xfId="7288" xr:uid="{00000000-0005-0000-0000-000067100000}"/>
    <cellStyle name="1_total_구조물,조형물,수목보호_오창수량산출서_도곡단위수량" xfId="7289" xr:uid="{00000000-0005-0000-0000-000068100000}"/>
    <cellStyle name="1_total_구조물,조형물,수목보호_오창수량산출서_도곡단위수량_단위수량산출서" xfId="7290" xr:uid="{00000000-0005-0000-0000-000069100000}"/>
    <cellStyle name="1_total_구조물,조형물,수목보호_오창수량산출서_수량산출서-11.25" xfId="7291" xr:uid="{00000000-0005-0000-0000-00006A100000}"/>
    <cellStyle name="1_total_구조물,조형물,수목보호_오창수량산출서_수량산출서-11.25_단위수량" xfId="7292" xr:uid="{00000000-0005-0000-0000-00006B100000}"/>
    <cellStyle name="1_total_구조물,조형물,수목보호_오창수량산출서_수량산출서-11.25_단위수량_단위수량산출서" xfId="7293" xr:uid="{00000000-0005-0000-0000-00006C100000}"/>
    <cellStyle name="1_total_구조물,조형물,수목보호_오창수량산출서_수량산출서-11.25_단위수량1" xfId="7294" xr:uid="{00000000-0005-0000-0000-00006D100000}"/>
    <cellStyle name="1_total_구조물,조형물,수목보호_오창수량산출서_수량산출서-11.25_단위수량1_단위수량산출서" xfId="7295" xr:uid="{00000000-0005-0000-0000-00006E100000}"/>
    <cellStyle name="1_total_구조물,조형물,수목보호_오창수량산출서_수량산출서-11.25_단위수량산출서" xfId="7296" xr:uid="{00000000-0005-0000-0000-00006F100000}"/>
    <cellStyle name="1_total_구조물,조형물,수목보호_오창수량산출서_수량산출서-11.25_도곡단위수량" xfId="7297" xr:uid="{00000000-0005-0000-0000-000070100000}"/>
    <cellStyle name="1_total_구조물,조형물,수목보호_오창수량산출서_수량산출서-11.25_도곡단위수량_단위수량산출서" xfId="7298" xr:uid="{00000000-0005-0000-0000-000071100000}"/>
    <cellStyle name="1_total_구조물,조형물,수목보호_오창수량산출서_수량산출서-11.25_철거단위수량" xfId="7299" xr:uid="{00000000-0005-0000-0000-000072100000}"/>
    <cellStyle name="1_total_구조물,조형물,수목보호_오창수량산출서_수량산출서-11.25_철거단위수량_단위수량산출서" xfId="7300" xr:uid="{00000000-0005-0000-0000-000073100000}"/>
    <cellStyle name="1_total_구조물,조형물,수목보호_오창수량산출서_수량산출서-11.25_한수단위수량" xfId="7301" xr:uid="{00000000-0005-0000-0000-000074100000}"/>
    <cellStyle name="1_total_구조물,조형물,수목보호_오창수량산출서_수량산출서-11.25_한수단위수량_단위수량산출서" xfId="7302" xr:uid="{00000000-0005-0000-0000-000075100000}"/>
    <cellStyle name="1_total_구조물,조형물,수목보호_오창수량산출서_수량산출서-1201" xfId="7303" xr:uid="{00000000-0005-0000-0000-000076100000}"/>
    <cellStyle name="1_total_구조물,조형물,수목보호_오창수량산출서_수량산출서-1201_단위수량" xfId="7304" xr:uid="{00000000-0005-0000-0000-000077100000}"/>
    <cellStyle name="1_total_구조물,조형물,수목보호_오창수량산출서_수량산출서-1201_단위수량_단위수량산출서" xfId="7305" xr:uid="{00000000-0005-0000-0000-000078100000}"/>
    <cellStyle name="1_total_구조물,조형물,수목보호_오창수량산출서_수량산출서-1201_단위수량1" xfId="7306" xr:uid="{00000000-0005-0000-0000-000079100000}"/>
    <cellStyle name="1_total_구조물,조형물,수목보호_오창수량산출서_수량산출서-1201_단위수량1_단위수량산출서" xfId="7307" xr:uid="{00000000-0005-0000-0000-00007A100000}"/>
    <cellStyle name="1_total_구조물,조형물,수목보호_오창수량산출서_수량산출서-1201_단위수량산출서" xfId="7308" xr:uid="{00000000-0005-0000-0000-00007B100000}"/>
    <cellStyle name="1_total_구조물,조형물,수목보호_오창수량산출서_수량산출서-1201_도곡단위수량" xfId="7309" xr:uid="{00000000-0005-0000-0000-00007C100000}"/>
    <cellStyle name="1_total_구조물,조형물,수목보호_오창수량산출서_수량산출서-1201_도곡단위수량_단위수량산출서" xfId="7310" xr:uid="{00000000-0005-0000-0000-00007D100000}"/>
    <cellStyle name="1_total_구조물,조형물,수목보호_오창수량산출서_수량산출서-1201_철거단위수량" xfId="7311" xr:uid="{00000000-0005-0000-0000-00007E100000}"/>
    <cellStyle name="1_total_구조물,조형물,수목보호_오창수량산출서_수량산출서-1201_철거단위수량_단위수량산출서" xfId="7312" xr:uid="{00000000-0005-0000-0000-00007F100000}"/>
    <cellStyle name="1_total_구조물,조형물,수목보호_오창수량산출서_수량산출서-1201_한수단위수량" xfId="7313" xr:uid="{00000000-0005-0000-0000-000080100000}"/>
    <cellStyle name="1_total_구조물,조형물,수목보호_오창수량산출서_수량산출서-1201_한수단위수량_단위수량산출서" xfId="7314" xr:uid="{00000000-0005-0000-0000-000081100000}"/>
    <cellStyle name="1_total_구조물,조형물,수목보호_오창수량산출서_시설물단위수량" xfId="7315" xr:uid="{00000000-0005-0000-0000-000082100000}"/>
    <cellStyle name="1_total_구조물,조형물,수목보호_오창수량산출서_시설물단위수량_단위수량산출서" xfId="7316" xr:uid="{00000000-0005-0000-0000-000083100000}"/>
    <cellStyle name="1_total_구조물,조형물,수목보호_오창수량산출서_시설물단위수량1" xfId="7317" xr:uid="{00000000-0005-0000-0000-000084100000}"/>
    <cellStyle name="1_total_구조물,조형물,수목보호_오창수량산출서_시설물단위수량1_단위수량산출서" xfId="7318" xr:uid="{00000000-0005-0000-0000-000085100000}"/>
    <cellStyle name="1_total_구조물,조형물,수목보호_오창수량산출서_시설물단위수량1_시설물단위수량" xfId="7319" xr:uid="{00000000-0005-0000-0000-000086100000}"/>
    <cellStyle name="1_total_구조물,조형물,수목보호_오창수량산출서_시설물단위수량1_시설물단위수량_단위수량산출서" xfId="7320" xr:uid="{00000000-0005-0000-0000-000087100000}"/>
    <cellStyle name="1_total_구조물,조형물,수목보호_오창수량산출서_철거단위수량" xfId="7321" xr:uid="{00000000-0005-0000-0000-000088100000}"/>
    <cellStyle name="1_total_구조물,조형물,수목보호_오창수량산출서_철거단위수량_단위수량산출서" xfId="7322" xr:uid="{00000000-0005-0000-0000-000089100000}"/>
    <cellStyle name="1_total_구조물,조형물,수목보호_오창수량산출서_한수단위수량" xfId="7323" xr:uid="{00000000-0005-0000-0000-00008A100000}"/>
    <cellStyle name="1_total_구조물,조형물,수목보호_오창수량산출서_한수단위수량_단위수량산출서" xfId="7324" xr:uid="{00000000-0005-0000-0000-00008B100000}"/>
    <cellStyle name="1_total_구조물,조형물,수목보호_철거단위수량" xfId="7325" xr:uid="{00000000-0005-0000-0000-00008C100000}"/>
    <cellStyle name="1_total_구조물,조형물,수목보호_철거단위수량_단위수량산출서" xfId="7326" xr:uid="{00000000-0005-0000-0000-00008D100000}"/>
    <cellStyle name="1_total_구조물,조형물,수목보호_한수단위수량" xfId="7327" xr:uid="{00000000-0005-0000-0000-00008E100000}"/>
    <cellStyle name="1_total_구조물,조형물,수목보호_한수단위수량_단위수량산출서" xfId="7328" xr:uid="{00000000-0005-0000-0000-00008F100000}"/>
    <cellStyle name="1_total_단위1" xfId="7329" xr:uid="{00000000-0005-0000-0000-000090100000}"/>
    <cellStyle name="1_total_단위수량" xfId="7330" xr:uid="{00000000-0005-0000-0000-000091100000}"/>
    <cellStyle name="1_total_단위수량_단위수량산출서" xfId="7331" xr:uid="{00000000-0005-0000-0000-000092100000}"/>
    <cellStyle name="1_total_단위수량1" xfId="7332" xr:uid="{00000000-0005-0000-0000-000093100000}"/>
    <cellStyle name="1_total_단위수량1_단위수량산출서" xfId="7333" xr:uid="{00000000-0005-0000-0000-000094100000}"/>
    <cellStyle name="1_total_단위수량산출" xfId="7334" xr:uid="{00000000-0005-0000-0000-000095100000}"/>
    <cellStyle name="1_total_단위수량산출_단위수량" xfId="7335" xr:uid="{00000000-0005-0000-0000-000096100000}"/>
    <cellStyle name="1_total_단위수량산출_단위수량_단위수량산출서" xfId="7336" xr:uid="{00000000-0005-0000-0000-000097100000}"/>
    <cellStyle name="1_total_단위수량산출_단위수량1" xfId="7337" xr:uid="{00000000-0005-0000-0000-000098100000}"/>
    <cellStyle name="1_total_단위수량산출_단위수량1_단위수량산출서" xfId="7338" xr:uid="{00000000-0005-0000-0000-000099100000}"/>
    <cellStyle name="1_total_단위수량산출_단위수량산출서" xfId="7339" xr:uid="{00000000-0005-0000-0000-00009A100000}"/>
    <cellStyle name="1_total_단위수량산출_도곡단위수량" xfId="7340" xr:uid="{00000000-0005-0000-0000-00009B100000}"/>
    <cellStyle name="1_total_단위수량산출_도곡단위수량_단위수량산출서" xfId="7341" xr:uid="{00000000-0005-0000-0000-00009C100000}"/>
    <cellStyle name="1_total_단위수량산출_수량산출서-11.25" xfId="7342" xr:uid="{00000000-0005-0000-0000-00009D100000}"/>
    <cellStyle name="1_total_단위수량산출_수량산출서-11.25_단위수량" xfId="7343" xr:uid="{00000000-0005-0000-0000-00009E100000}"/>
    <cellStyle name="1_total_단위수량산출_수량산출서-11.25_단위수량_단위수량산출서" xfId="7344" xr:uid="{00000000-0005-0000-0000-00009F100000}"/>
    <cellStyle name="1_total_단위수량산출_수량산출서-11.25_단위수량1" xfId="7345" xr:uid="{00000000-0005-0000-0000-0000A0100000}"/>
    <cellStyle name="1_total_단위수량산출_수량산출서-11.25_단위수량1_단위수량산출서" xfId="7346" xr:uid="{00000000-0005-0000-0000-0000A1100000}"/>
    <cellStyle name="1_total_단위수량산출_수량산출서-11.25_단위수량산출서" xfId="7347" xr:uid="{00000000-0005-0000-0000-0000A2100000}"/>
    <cellStyle name="1_total_단위수량산출_수량산출서-11.25_도곡단위수량" xfId="7348" xr:uid="{00000000-0005-0000-0000-0000A3100000}"/>
    <cellStyle name="1_total_단위수량산출_수량산출서-11.25_도곡단위수량_단위수량산출서" xfId="7349" xr:uid="{00000000-0005-0000-0000-0000A4100000}"/>
    <cellStyle name="1_total_단위수량산출_수량산출서-11.25_철거단위수량" xfId="7350" xr:uid="{00000000-0005-0000-0000-0000A5100000}"/>
    <cellStyle name="1_total_단위수량산출_수량산출서-11.25_철거단위수량_단위수량산출서" xfId="7351" xr:uid="{00000000-0005-0000-0000-0000A6100000}"/>
    <cellStyle name="1_total_단위수량산출_수량산출서-11.25_한수단위수량" xfId="7352" xr:uid="{00000000-0005-0000-0000-0000A7100000}"/>
    <cellStyle name="1_total_단위수량산출_수량산출서-11.25_한수단위수량_단위수량산출서" xfId="7353" xr:uid="{00000000-0005-0000-0000-0000A8100000}"/>
    <cellStyle name="1_total_단위수량산출_수량산출서-1201" xfId="7354" xr:uid="{00000000-0005-0000-0000-0000A9100000}"/>
    <cellStyle name="1_total_단위수량산출_수량산출서-1201_단위수량" xfId="7355" xr:uid="{00000000-0005-0000-0000-0000AA100000}"/>
    <cellStyle name="1_total_단위수량산출_수량산출서-1201_단위수량_단위수량산출서" xfId="7356" xr:uid="{00000000-0005-0000-0000-0000AB100000}"/>
    <cellStyle name="1_total_단위수량산출_수량산출서-1201_단위수량1" xfId="7357" xr:uid="{00000000-0005-0000-0000-0000AC100000}"/>
    <cellStyle name="1_total_단위수량산출_수량산출서-1201_단위수량1_단위수량산출서" xfId="7358" xr:uid="{00000000-0005-0000-0000-0000AD100000}"/>
    <cellStyle name="1_total_단위수량산출_수량산출서-1201_단위수량산출서" xfId="7359" xr:uid="{00000000-0005-0000-0000-0000AE100000}"/>
    <cellStyle name="1_total_단위수량산출_수량산출서-1201_도곡단위수량" xfId="7360" xr:uid="{00000000-0005-0000-0000-0000AF100000}"/>
    <cellStyle name="1_total_단위수량산출_수량산출서-1201_도곡단위수량_단위수량산출서" xfId="7361" xr:uid="{00000000-0005-0000-0000-0000B0100000}"/>
    <cellStyle name="1_total_단위수량산출_수량산출서-1201_철거단위수량" xfId="7362" xr:uid="{00000000-0005-0000-0000-0000B1100000}"/>
    <cellStyle name="1_total_단위수량산출_수량산출서-1201_철거단위수량_단위수량산출서" xfId="7363" xr:uid="{00000000-0005-0000-0000-0000B2100000}"/>
    <cellStyle name="1_total_단위수량산출_수량산출서-1201_한수단위수량" xfId="7364" xr:uid="{00000000-0005-0000-0000-0000B3100000}"/>
    <cellStyle name="1_total_단위수량산출_수량산출서-1201_한수단위수량_단위수량산출서" xfId="7365" xr:uid="{00000000-0005-0000-0000-0000B4100000}"/>
    <cellStyle name="1_total_단위수량산출_시설물단위수량" xfId="7366" xr:uid="{00000000-0005-0000-0000-0000B5100000}"/>
    <cellStyle name="1_total_단위수량산출_시설물단위수량_단위수량산출서" xfId="7367" xr:uid="{00000000-0005-0000-0000-0000B6100000}"/>
    <cellStyle name="1_total_단위수량산출_시설물단위수량1" xfId="7368" xr:uid="{00000000-0005-0000-0000-0000B7100000}"/>
    <cellStyle name="1_total_단위수량산출_시설물단위수량1_단위수량산출서" xfId="7369" xr:uid="{00000000-0005-0000-0000-0000B8100000}"/>
    <cellStyle name="1_total_단위수량산출_시설물단위수량1_시설물단위수량" xfId="7370" xr:uid="{00000000-0005-0000-0000-0000B9100000}"/>
    <cellStyle name="1_total_단위수량산출_시설물단위수량1_시설물단위수량_단위수량산출서" xfId="7371" xr:uid="{00000000-0005-0000-0000-0000BA100000}"/>
    <cellStyle name="1_total_단위수량산출_오창수량산출서" xfId="7372" xr:uid="{00000000-0005-0000-0000-0000BB100000}"/>
    <cellStyle name="1_total_단위수량산출_오창수량산출서_단위수량" xfId="7373" xr:uid="{00000000-0005-0000-0000-0000BC100000}"/>
    <cellStyle name="1_total_단위수량산출_오창수량산출서_단위수량_단위수량산출서" xfId="7374" xr:uid="{00000000-0005-0000-0000-0000BD100000}"/>
    <cellStyle name="1_total_단위수량산출_오창수량산출서_단위수량1" xfId="7375" xr:uid="{00000000-0005-0000-0000-0000BE100000}"/>
    <cellStyle name="1_total_단위수량산출_오창수량산출서_단위수량1_단위수량산출서" xfId="7376" xr:uid="{00000000-0005-0000-0000-0000BF100000}"/>
    <cellStyle name="1_total_단위수량산출_오창수량산출서_단위수량산출서" xfId="7377" xr:uid="{00000000-0005-0000-0000-0000C0100000}"/>
    <cellStyle name="1_total_단위수량산출_오창수량산출서_도곡단위수량" xfId="7378" xr:uid="{00000000-0005-0000-0000-0000C1100000}"/>
    <cellStyle name="1_total_단위수량산출_오창수량산출서_도곡단위수량_단위수량산출서" xfId="7379" xr:uid="{00000000-0005-0000-0000-0000C2100000}"/>
    <cellStyle name="1_total_단위수량산출_오창수량산출서_수량산출서-11.25" xfId="7380" xr:uid="{00000000-0005-0000-0000-0000C3100000}"/>
    <cellStyle name="1_total_단위수량산출_오창수량산출서_수량산출서-11.25_단위수량" xfId="7381" xr:uid="{00000000-0005-0000-0000-0000C4100000}"/>
    <cellStyle name="1_total_단위수량산출_오창수량산출서_수량산출서-11.25_단위수량_단위수량산출서" xfId="7382" xr:uid="{00000000-0005-0000-0000-0000C5100000}"/>
    <cellStyle name="1_total_단위수량산출_오창수량산출서_수량산출서-11.25_단위수량1" xfId="7383" xr:uid="{00000000-0005-0000-0000-0000C6100000}"/>
    <cellStyle name="1_total_단위수량산출_오창수량산출서_수량산출서-11.25_단위수량1_단위수량산출서" xfId="7384" xr:uid="{00000000-0005-0000-0000-0000C7100000}"/>
    <cellStyle name="1_total_단위수량산출_오창수량산출서_수량산출서-11.25_단위수량산출서" xfId="7385" xr:uid="{00000000-0005-0000-0000-0000C8100000}"/>
    <cellStyle name="1_total_단위수량산출_오창수량산출서_수량산출서-11.25_도곡단위수량" xfId="7386" xr:uid="{00000000-0005-0000-0000-0000C9100000}"/>
    <cellStyle name="1_total_단위수량산출_오창수량산출서_수량산출서-11.25_도곡단위수량_단위수량산출서" xfId="7387" xr:uid="{00000000-0005-0000-0000-0000CA100000}"/>
    <cellStyle name="1_total_단위수량산출_오창수량산출서_수량산출서-11.25_철거단위수량" xfId="7388" xr:uid="{00000000-0005-0000-0000-0000CB100000}"/>
    <cellStyle name="1_total_단위수량산출_오창수량산출서_수량산출서-11.25_철거단위수량_단위수량산출서" xfId="7389" xr:uid="{00000000-0005-0000-0000-0000CC100000}"/>
    <cellStyle name="1_total_단위수량산출_오창수량산출서_수량산출서-11.25_한수단위수량" xfId="7390" xr:uid="{00000000-0005-0000-0000-0000CD100000}"/>
    <cellStyle name="1_total_단위수량산출_오창수량산출서_수량산출서-11.25_한수단위수량_단위수량산출서" xfId="7391" xr:uid="{00000000-0005-0000-0000-0000CE100000}"/>
    <cellStyle name="1_total_단위수량산출_오창수량산출서_수량산출서-1201" xfId="7392" xr:uid="{00000000-0005-0000-0000-0000CF100000}"/>
    <cellStyle name="1_total_단위수량산출_오창수량산출서_수량산출서-1201_단위수량" xfId="7393" xr:uid="{00000000-0005-0000-0000-0000D0100000}"/>
    <cellStyle name="1_total_단위수량산출_오창수량산출서_수량산출서-1201_단위수량_단위수량산출서" xfId="7394" xr:uid="{00000000-0005-0000-0000-0000D1100000}"/>
    <cellStyle name="1_total_단위수량산출_오창수량산출서_수량산출서-1201_단위수량1" xfId="7395" xr:uid="{00000000-0005-0000-0000-0000D2100000}"/>
    <cellStyle name="1_total_단위수량산출_오창수량산출서_수량산출서-1201_단위수량1_단위수량산출서" xfId="7396" xr:uid="{00000000-0005-0000-0000-0000D3100000}"/>
    <cellStyle name="1_total_단위수량산출_오창수량산출서_수량산출서-1201_단위수량산출서" xfId="7397" xr:uid="{00000000-0005-0000-0000-0000D4100000}"/>
    <cellStyle name="1_total_단위수량산출_오창수량산출서_수량산출서-1201_도곡단위수량" xfId="7398" xr:uid="{00000000-0005-0000-0000-0000D5100000}"/>
    <cellStyle name="1_total_단위수량산출_오창수량산출서_수량산출서-1201_도곡단위수량_단위수량산출서" xfId="7399" xr:uid="{00000000-0005-0000-0000-0000D6100000}"/>
    <cellStyle name="1_total_단위수량산출_오창수량산출서_수량산출서-1201_철거단위수량" xfId="7400" xr:uid="{00000000-0005-0000-0000-0000D7100000}"/>
    <cellStyle name="1_total_단위수량산출_오창수량산출서_수량산출서-1201_철거단위수량_단위수량산출서" xfId="7401" xr:uid="{00000000-0005-0000-0000-0000D8100000}"/>
    <cellStyle name="1_total_단위수량산출_오창수량산출서_수량산출서-1201_한수단위수량" xfId="7402" xr:uid="{00000000-0005-0000-0000-0000D9100000}"/>
    <cellStyle name="1_total_단위수량산출_오창수량산출서_수량산출서-1201_한수단위수량_단위수량산출서" xfId="7403" xr:uid="{00000000-0005-0000-0000-0000DA100000}"/>
    <cellStyle name="1_total_단위수량산출_오창수량산출서_시설물단위수량" xfId="7404" xr:uid="{00000000-0005-0000-0000-0000DB100000}"/>
    <cellStyle name="1_total_단위수량산출_오창수량산출서_시설물단위수량_단위수량산출서" xfId="7405" xr:uid="{00000000-0005-0000-0000-0000DC100000}"/>
    <cellStyle name="1_total_단위수량산출_오창수량산출서_시설물단위수량1" xfId="7406" xr:uid="{00000000-0005-0000-0000-0000DD100000}"/>
    <cellStyle name="1_total_단위수량산출_오창수량산출서_시설물단위수량1_단위수량산출서" xfId="7407" xr:uid="{00000000-0005-0000-0000-0000DE100000}"/>
    <cellStyle name="1_total_단위수량산출_오창수량산출서_시설물단위수량1_시설물단위수량" xfId="7408" xr:uid="{00000000-0005-0000-0000-0000DF100000}"/>
    <cellStyle name="1_total_단위수량산출_오창수량산출서_시설물단위수량1_시설물단위수량_단위수량산출서" xfId="7409" xr:uid="{00000000-0005-0000-0000-0000E0100000}"/>
    <cellStyle name="1_total_단위수량산출_오창수량산출서_철거단위수량" xfId="7410" xr:uid="{00000000-0005-0000-0000-0000E1100000}"/>
    <cellStyle name="1_total_단위수량산출_오창수량산출서_철거단위수량_단위수량산출서" xfId="7411" xr:uid="{00000000-0005-0000-0000-0000E2100000}"/>
    <cellStyle name="1_total_단위수량산출_오창수량산출서_한수단위수량" xfId="7412" xr:uid="{00000000-0005-0000-0000-0000E3100000}"/>
    <cellStyle name="1_total_단위수량산출_오창수량산출서_한수단위수량_단위수량산출서" xfId="7413" xr:uid="{00000000-0005-0000-0000-0000E4100000}"/>
    <cellStyle name="1_total_단위수량산출_철거단위수량" xfId="7414" xr:uid="{00000000-0005-0000-0000-0000E5100000}"/>
    <cellStyle name="1_total_단위수량산출_철거단위수량_단위수량산출서" xfId="7415" xr:uid="{00000000-0005-0000-0000-0000E6100000}"/>
    <cellStyle name="1_total_단위수량산출_포장단위수량" xfId="7416" xr:uid="{00000000-0005-0000-0000-0000E7100000}"/>
    <cellStyle name="1_total_단위수량산출_포장단위수량_단위수량산출서" xfId="7417" xr:uid="{00000000-0005-0000-0000-0000E8100000}"/>
    <cellStyle name="1_total_단위수량산출_한수단위수량" xfId="7418" xr:uid="{00000000-0005-0000-0000-0000E9100000}"/>
    <cellStyle name="1_total_단위수량산출_한수단위수량_단위수량산출서" xfId="7419" xr:uid="{00000000-0005-0000-0000-0000EA100000}"/>
    <cellStyle name="1_total_단위수량산출1" xfId="7420" xr:uid="{00000000-0005-0000-0000-0000EB100000}"/>
    <cellStyle name="1_total_단위수량산출-1" xfId="7421" xr:uid="{00000000-0005-0000-0000-0000EC100000}"/>
    <cellStyle name="1_total_단위수량산출1_단위수량" xfId="7422" xr:uid="{00000000-0005-0000-0000-0000ED100000}"/>
    <cellStyle name="1_total_단위수량산출-1_단위수량" xfId="7423" xr:uid="{00000000-0005-0000-0000-0000EE100000}"/>
    <cellStyle name="1_total_단위수량산출1_단위수량_단위수량산출서" xfId="7424" xr:uid="{00000000-0005-0000-0000-0000EF100000}"/>
    <cellStyle name="1_total_단위수량산출-1_단위수량_단위수량산출서" xfId="7425" xr:uid="{00000000-0005-0000-0000-0000F0100000}"/>
    <cellStyle name="1_total_단위수량산출1_단위수량1" xfId="7426" xr:uid="{00000000-0005-0000-0000-0000F1100000}"/>
    <cellStyle name="1_total_단위수량산출-1_단위수량1" xfId="7427" xr:uid="{00000000-0005-0000-0000-0000F2100000}"/>
    <cellStyle name="1_total_단위수량산출1_단위수량1_단위수량산출서" xfId="7428" xr:uid="{00000000-0005-0000-0000-0000F3100000}"/>
    <cellStyle name="1_total_단위수량산출-1_단위수량1_단위수량산출서" xfId="7429" xr:uid="{00000000-0005-0000-0000-0000F4100000}"/>
    <cellStyle name="1_total_단위수량산출1_단위수량산출서" xfId="7430" xr:uid="{00000000-0005-0000-0000-0000F5100000}"/>
    <cellStyle name="1_total_단위수량산출-1_단위수량산출서" xfId="7431" xr:uid="{00000000-0005-0000-0000-0000F6100000}"/>
    <cellStyle name="1_total_단위수량산출1_도곡단위수량" xfId="7432" xr:uid="{00000000-0005-0000-0000-0000F7100000}"/>
    <cellStyle name="1_total_단위수량산출-1_도곡단위수량" xfId="7433" xr:uid="{00000000-0005-0000-0000-0000F8100000}"/>
    <cellStyle name="1_total_단위수량산출1_도곡단위수량_단위수량산출서" xfId="7434" xr:uid="{00000000-0005-0000-0000-0000F9100000}"/>
    <cellStyle name="1_total_단위수량산출-1_도곡단위수량_단위수량산출서" xfId="7435" xr:uid="{00000000-0005-0000-0000-0000FA100000}"/>
    <cellStyle name="1_total_단위수량산출1_수량산출서-11.25" xfId="7436" xr:uid="{00000000-0005-0000-0000-0000FB100000}"/>
    <cellStyle name="1_total_단위수량산출-1_수량산출서-11.25" xfId="7437" xr:uid="{00000000-0005-0000-0000-0000FC100000}"/>
    <cellStyle name="1_total_단위수량산출1_수량산출서-11.25_단위수량" xfId="7438" xr:uid="{00000000-0005-0000-0000-0000FD100000}"/>
    <cellStyle name="1_total_단위수량산출-1_수량산출서-11.25_단위수량" xfId="7439" xr:uid="{00000000-0005-0000-0000-0000FE100000}"/>
    <cellStyle name="1_total_단위수량산출1_수량산출서-11.25_단위수량_단위수량산출서" xfId="7440" xr:uid="{00000000-0005-0000-0000-0000FF100000}"/>
    <cellStyle name="1_total_단위수량산출-1_수량산출서-11.25_단위수량_단위수량산출서" xfId="7441" xr:uid="{00000000-0005-0000-0000-000000110000}"/>
    <cellStyle name="1_total_단위수량산출1_수량산출서-11.25_단위수량1" xfId="7442" xr:uid="{00000000-0005-0000-0000-000001110000}"/>
    <cellStyle name="1_total_단위수량산출-1_수량산출서-11.25_단위수량1" xfId="7443" xr:uid="{00000000-0005-0000-0000-000002110000}"/>
    <cellStyle name="1_total_단위수량산출1_수량산출서-11.25_단위수량1_단위수량산출서" xfId="7444" xr:uid="{00000000-0005-0000-0000-000003110000}"/>
    <cellStyle name="1_total_단위수량산출-1_수량산출서-11.25_단위수량1_단위수량산출서" xfId="7445" xr:uid="{00000000-0005-0000-0000-000004110000}"/>
    <cellStyle name="1_total_단위수량산출1_수량산출서-11.25_단위수량산출서" xfId="7446" xr:uid="{00000000-0005-0000-0000-000005110000}"/>
    <cellStyle name="1_total_단위수량산출-1_수량산출서-11.25_단위수량산출서" xfId="7447" xr:uid="{00000000-0005-0000-0000-000006110000}"/>
    <cellStyle name="1_total_단위수량산출1_수량산출서-11.25_도곡단위수량" xfId="7448" xr:uid="{00000000-0005-0000-0000-000007110000}"/>
    <cellStyle name="1_total_단위수량산출-1_수량산출서-11.25_도곡단위수량" xfId="7449" xr:uid="{00000000-0005-0000-0000-000008110000}"/>
    <cellStyle name="1_total_단위수량산출1_수량산출서-11.25_도곡단위수량_단위수량산출서" xfId="7450" xr:uid="{00000000-0005-0000-0000-000009110000}"/>
    <cellStyle name="1_total_단위수량산출-1_수량산출서-11.25_도곡단위수량_단위수량산출서" xfId="7451" xr:uid="{00000000-0005-0000-0000-00000A110000}"/>
    <cellStyle name="1_total_단위수량산출1_수량산출서-11.25_철거단위수량" xfId="7452" xr:uid="{00000000-0005-0000-0000-00000B110000}"/>
    <cellStyle name="1_total_단위수량산출-1_수량산출서-11.25_철거단위수량" xfId="7453" xr:uid="{00000000-0005-0000-0000-00000C110000}"/>
    <cellStyle name="1_total_단위수량산출1_수량산출서-11.25_철거단위수량_단위수량산출서" xfId="7454" xr:uid="{00000000-0005-0000-0000-00000D110000}"/>
    <cellStyle name="1_total_단위수량산출-1_수량산출서-11.25_철거단위수량_단위수량산출서" xfId="7455" xr:uid="{00000000-0005-0000-0000-00000E110000}"/>
    <cellStyle name="1_total_단위수량산출1_수량산출서-11.25_한수단위수량" xfId="7456" xr:uid="{00000000-0005-0000-0000-00000F110000}"/>
    <cellStyle name="1_total_단위수량산출-1_수량산출서-11.25_한수단위수량" xfId="7457" xr:uid="{00000000-0005-0000-0000-000010110000}"/>
    <cellStyle name="1_total_단위수량산출1_수량산출서-11.25_한수단위수량_단위수량산출서" xfId="7458" xr:uid="{00000000-0005-0000-0000-000011110000}"/>
    <cellStyle name="1_total_단위수량산출-1_수량산출서-11.25_한수단위수량_단위수량산출서" xfId="7459" xr:uid="{00000000-0005-0000-0000-000012110000}"/>
    <cellStyle name="1_total_단위수량산출1_수량산출서-1201" xfId="7460" xr:uid="{00000000-0005-0000-0000-000013110000}"/>
    <cellStyle name="1_total_단위수량산출-1_수량산출서-1201" xfId="7461" xr:uid="{00000000-0005-0000-0000-000014110000}"/>
    <cellStyle name="1_total_단위수량산출1_수량산출서-1201_단위수량" xfId="7462" xr:uid="{00000000-0005-0000-0000-000015110000}"/>
    <cellStyle name="1_total_단위수량산출-1_수량산출서-1201_단위수량" xfId="7463" xr:uid="{00000000-0005-0000-0000-000016110000}"/>
    <cellStyle name="1_total_단위수량산출1_수량산출서-1201_단위수량_단위수량산출서" xfId="7464" xr:uid="{00000000-0005-0000-0000-000017110000}"/>
    <cellStyle name="1_total_단위수량산출-1_수량산출서-1201_단위수량_단위수량산출서" xfId="7465" xr:uid="{00000000-0005-0000-0000-000018110000}"/>
    <cellStyle name="1_total_단위수량산출1_수량산출서-1201_단위수량1" xfId="7466" xr:uid="{00000000-0005-0000-0000-000019110000}"/>
    <cellStyle name="1_total_단위수량산출-1_수량산출서-1201_단위수량1" xfId="7467" xr:uid="{00000000-0005-0000-0000-00001A110000}"/>
    <cellStyle name="1_total_단위수량산출1_수량산출서-1201_단위수량1_단위수량산출서" xfId="7468" xr:uid="{00000000-0005-0000-0000-00001B110000}"/>
    <cellStyle name="1_total_단위수량산출-1_수량산출서-1201_단위수량1_단위수량산출서" xfId="7469" xr:uid="{00000000-0005-0000-0000-00001C110000}"/>
    <cellStyle name="1_total_단위수량산출1_수량산출서-1201_단위수량산출서" xfId="7470" xr:uid="{00000000-0005-0000-0000-00001D110000}"/>
    <cellStyle name="1_total_단위수량산출-1_수량산출서-1201_단위수량산출서" xfId="7471" xr:uid="{00000000-0005-0000-0000-00001E110000}"/>
    <cellStyle name="1_total_단위수량산출1_수량산출서-1201_도곡단위수량" xfId="7472" xr:uid="{00000000-0005-0000-0000-00001F110000}"/>
    <cellStyle name="1_total_단위수량산출-1_수량산출서-1201_도곡단위수량" xfId="7473" xr:uid="{00000000-0005-0000-0000-000020110000}"/>
    <cellStyle name="1_total_단위수량산출1_수량산출서-1201_도곡단위수량_단위수량산출서" xfId="7474" xr:uid="{00000000-0005-0000-0000-000021110000}"/>
    <cellStyle name="1_total_단위수량산출-1_수량산출서-1201_도곡단위수량_단위수량산출서" xfId="7475" xr:uid="{00000000-0005-0000-0000-000022110000}"/>
    <cellStyle name="1_total_단위수량산출1_수량산출서-1201_철거단위수량" xfId="7476" xr:uid="{00000000-0005-0000-0000-000023110000}"/>
    <cellStyle name="1_total_단위수량산출-1_수량산출서-1201_철거단위수량" xfId="7477" xr:uid="{00000000-0005-0000-0000-000024110000}"/>
    <cellStyle name="1_total_단위수량산출1_수량산출서-1201_철거단위수량_단위수량산출서" xfId="7478" xr:uid="{00000000-0005-0000-0000-000025110000}"/>
    <cellStyle name="1_total_단위수량산출-1_수량산출서-1201_철거단위수량_단위수량산출서" xfId="7479" xr:uid="{00000000-0005-0000-0000-000026110000}"/>
    <cellStyle name="1_total_단위수량산출1_수량산출서-1201_한수단위수량" xfId="7480" xr:uid="{00000000-0005-0000-0000-000027110000}"/>
    <cellStyle name="1_total_단위수량산출-1_수량산출서-1201_한수단위수량" xfId="7481" xr:uid="{00000000-0005-0000-0000-000028110000}"/>
    <cellStyle name="1_total_단위수량산출1_수량산출서-1201_한수단위수량_단위수량산출서" xfId="7482" xr:uid="{00000000-0005-0000-0000-000029110000}"/>
    <cellStyle name="1_total_단위수량산출-1_수량산출서-1201_한수단위수량_단위수량산출서" xfId="7483" xr:uid="{00000000-0005-0000-0000-00002A110000}"/>
    <cellStyle name="1_total_단위수량산출1_시설물단위수량" xfId="7484" xr:uid="{00000000-0005-0000-0000-00002B110000}"/>
    <cellStyle name="1_total_단위수량산출-1_시설물단위수량" xfId="7485" xr:uid="{00000000-0005-0000-0000-00002C110000}"/>
    <cellStyle name="1_total_단위수량산출1_시설물단위수량_단위수량산출서" xfId="7486" xr:uid="{00000000-0005-0000-0000-00002D110000}"/>
    <cellStyle name="1_total_단위수량산출-1_시설물단위수량_단위수량산출서" xfId="7487" xr:uid="{00000000-0005-0000-0000-00002E110000}"/>
    <cellStyle name="1_total_단위수량산출1_시설물단위수량1" xfId="7488" xr:uid="{00000000-0005-0000-0000-00002F110000}"/>
    <cellStyle name="1_total_단위수량산출-1_시설물단위수량1" xfId="7489" xr:uid="{00000000-0005-0000-0000-000030110000}"/>
    <cellStyle name="1_total_단위수량산출1_시설물단위수량1_단위수량산출서" xfId="7490" xr:uid="{00000000-0005-0000-0000-000031110000}"/>
    <cellStyle name="1_total_단위수량산출-1_시설물단위수량1_단위수량산출서" xfId="7491" xr:uid="{00000000-0005-0000-0000-000032110000}"/>
    <cellStyle name="1_total_단위수량산출1_시설물단위수량1_시설물단위수량" xfId="7492" xr:uid="{00000000-0005-0000-0000-000033110000}"/>
    <cellStyle name="1_total_단위수량산출-1_시설물단위수량1_시설물단위수량" xfId="7493" xr:uid="{00000000-0005-0000-0000-000034110000}"/>
    <cellStyle name="1_total_단위수량산출1_시설물단위수량1_시설물단위수량_단위수량산출서" xfId="7494" xr:uid="{00000000-0005-0000-0000-000035110000}"/>
    <cellStyle name="1_total_단위수량산출-1_시설물단위수량1_시설물단위수량_단위수량산출서" xfId="7495" xr:uid="{00000000-0005-0000-0000-000036110000}"/>
    <cellStyle name="1_total_단위수량산출1_오창수량산출서" xfId="7496" xr:uid="{00000000-0005-0000-0000-000037110000}"/>
    <cellStyle name="1_total_단위수량산출-1_오창수량산출서" xfId="7497" xr:uid="{00000000-0005-0000-0000-000038110000}"/>
    <cellStyle name="1_total_단위수량산출1_오창수량산출서_단위수량" xfId="7498" xr:uid="{00000000-0005-0000-0000-000039110000}"/>
    <cellStyle name="1_total_단위수량산출-1_오창수량산출서_단위수량" xfId="7499" xr:uid="{00000000-0005-0000-0000-00003A110000}"/>
    <cellStyle name="1_total_단위수량산출1_오창수량산출서_단위수량_단위수량산출서" xfId="7500" xr:uid="{00000000-0005-0000-0000-00003B110000}"/>
    <cellStyle name="1_total_단위수량산출-1_오창수량산출서_단위수량_단위수량산출서" xfId="7501" xr:uid="{00000000-0005-0000-0000-00003C110000}"/>
    <cellStyle name="1_total_단위수량산출1_오창수량산출서_단위수량1" xfId="7502" xr:uid="{00000000-0005-0000-0000-00003D110000}"/>
    <cellStyle name="1_total_단위수량산출-1_오창수량산출서_단위수량1" xfId="7503" xr:uid="{00000000-0005-0000-0000-00003E110000}"/>
    <cellStyle name="1_total_단위수량산출1_오창수량산출서_단위수량1_단위수량산출서" xfId="7504" xr:uid="{00000000-0005-0000-0000-00003F110000}"/>
    <cellStyle name="1_total_단위수량산출-1_오창수량산출서_단위수량1_단위수량산출서" xfId="7505" xr:uid="{00000000-0005-0000-0000-000040110000}"/>
    <cellStyle name="1_total_단위수량산출1_오창수량산출서_단위수량산출서" xfId="7506" xr:uid="{00000000-0005-0000-0000-000041110000}"/>
    <cellStyle name="1_total_단위수량산출-1_오창수량산출서_단위수량산출서" xfId="7507" xr:uid="{00000000-0005-0000-0000-000042110000}"/>
    <cellStyle name="1_total_단위수량산출1_오창수량산출서_도곡단위수량" xfId="7508" xr:uid="{00000000-0005-0000-0000-000043110000}"/>
    <cellStyle name="1_total_단위수량산출-1_오창수량산출서_도곡단위수량" xfId="7509" xr:uid="{00000000-0005-0000-0000-000044110000}"/>
    <cellStyle name="1_total_단위수량산출1_오창수량산출서_도곡단위수량_단위수량산출서" xfId="7510" xr:uid="{00000000-0005-0000-0000-000045110000}"/>
    <cellStyle name="1_total_단위수량산출-1_오창수량산출서_도곡단위수량_단위수량산출서" xfId="7511" xr:uid="{00000000-0005-0000-0000-000046110000}"/>
    <cellStyle name="1_total_단위수량산출1_오창수량산출서_수량산출서-11.25" xfId="7512" xr:uid="{00000000-0005-0000-0000-000047110000}"/>
    <cellStyle name="1_total_단위수량산출-1_오창수량산출서_수량산출서-11.25" xfId="7513" xr:uid="{00000000-0005-0000-0000-000048110000}"/>
    <cellStyle name="1_total_단위수량산출1_오창수량산출서_수량산출서-11.25_단위수량" xfId="7514" xr:uid="{00000000-0005-0000-0000-000049110000}"/>
    <cellStyle name="1_total_단위수량산출-1_오창수량산출서_수량산출서-11.25_단위수량" xfId="7515" xr:uid="{00000000-0005-0000-0000-00004A110000}"/>
    <cellStyle name="1_total_단위수량산출1_오창수량산출서_수량산출서-11.25_단위수량_단위수량산출서" xfId="7516" xr:uid="{00000000-0005-0000-0000-00004B110000}"/>
    <cellStyle name="1_total_단위수량산출-1_오창수량산출서_수량산출서-11.25_단위수량_단위수량산출서" xfId="7517" xr:uid="{00000000-0005-0000-0000-00004C110000}"/>
    <cellStyle name="1_total_단위수량산출1_오창수량산출서_수량산출서-11.25_단위수량1" xfId="7518" xr:uid="{00000000-0005-0000-0000-00004D110000}"/>
    <cellStyle name="1_total_단위수량산출-1_오창수량산출서_수량산출서-11.25_단위수량1" xfId="7519" xr:uid="{00000000-0005-0000-0000-00004E110000}"/>
    <cellStyle name="1_total_단위수량산출1_오창수량산출서_수량산출서-11.25_단위수량1_단위수량산출서" xfId="7520" xr:uid="{00000000-0005-0000-0000-00004F110000}"/>
    <cellStyle name="1_total_단위수량산출-1_오창수량산출서_수량산출서-11.25_단위수량1_단위수량산출서" xfId="7521" xr:uid="{00000000-0005-0000-0000-000050110000}"/>
    <cellStyle name="1_total_단위수량산출1_오창수량산출서_수량산출서-11.25_단위수량산출서" xfId="7522" xr:uid="{00000000-0005-0000-0000-000051110000}"/>
    <cellStyle name="1_total_단위수량산출-1_오창수량산출서_수량산출서-11.25_단위수량산출서" xfId="7523" xr:uid="{00000000-0005-0000-0000-000052110000}"/>
    <cellStyle name="1_total_단위수량산출1_오창수량산출서_수량산출서-11.25_도곡단위수량" xfId="7524" xr:uid="{00000000-0005-0000-0000-000053110000}"/>
    <cellStyle name="1_total_단위수량산출-1_오창수량산출서_수량산출서-11.25_도곡단위수량" xfId="7525" xr:uid="{00000000-0005-0000-0000-000054110000}"/>
    <cellStyle name="1_total_단위수량산출1_오창수량산출서_수량산출서-11.25_도곡단위수량_단위수량산출서" xfId="7526" xr:uid="{00000000-0005-0000-0000-000055110000}"/>
    <cellStyle name="1_total_단위수량산출-1_오창수량산출서_수량산출서-11.25_도곡단위수량_단위수량산출서" xfId="7527" xr:uid="{00000000-0005-0000-0000-000056110000}"/>
    <cellStyle name="1_total_단위수량산출1_오창수량산출서_수량산출서-11.25_철거단위수량" xfId="7528" xr:uid="{00000000-0005-0000-0000-000057110000}"/>
    <cellStyle name="1_total_단위수량산출-1_오창수량산출서_수량산출서-11.25_철거단위수량" xfId="7529" xr:uid="{00000000-0005-0000-0000-000058110000}"/>
    <cellStyle name="1_total_단위수량산출1_오창수량산출서_수량산출서-11.25_철거단위수량_단위수량산출서" xfId="7530" xr:uid="{00000000-0005-0000-0000-000059110000}"/>
    <cellStyle name="1_total_단위수량산출-1_오창수량산출서_수량산출서-11.25_철거단위수량_단위수량산출서" xfId="7531" xr:uid="{00000000-0005-0000-0000-00005A110000}"/>
    <cellStyle name="1_total_단위수량산출1_오창수량산출서_수량산출서-11.25_한수단위수량" xfId="7532" xr:uid="{00000000-0005-0000-0000-00005B110000}"/>
    <cellStyle name="1_total_단위수량산출-1_오창수량산출서_수량산출서-11.25_한수단위수량" xfId="7533" xr:uid="{00000000-0005-0000-0000-00005C110000}"/>
    <cellStyle name="1_total_단위수량산출1_오창수량산출서_수량산출서-11.25_한수단위수량_단위수량산출서" xfId="7534" xr:uid="{00000000-0005-0000-0000-00005D110000}"/>
    <cellStyle name="1_total_단위수량산출-1_오창수량산출서_수량산출서-11.25_한수단위수량_단위수량산출서" xfId="7535" xr:uid="{00000000-0005-0000-0000-00005E110000}"/>
    <cellStyle name="1_total_단위수량산출1_오창수량산출서_수량산출서-1201" xfId="7536" xr:uid="{00000000-0005-0000-0000-00005F110000}"/>
    <cellStyle name="1_total_단위수량산출-1_오창수량산출서_수량산출서-1201" xfId="7537" xr:uid="{00000000-0005-0000-0000-000060110000}"/>
    <cellStyle name="1_total_단위수량산출1_오창수량산출서_수량산출서-1201_단위수량" xfId="7538" xr:uid="{00000000-0005-0000-0000-000061110000}"/>
    <cellStyle name="1_total_단위수량산출-1_오창수량산출서_수량산출서-1201_단위수량" xfId="7539" xr:uid="{00000000-0005-0000-0000-000062110000}"/>
    <cellStyle name="1_total_단위수량산출1_오창수량산출서_수량산출서-1201_단위수량_단위수량산출서" xfId="7540" xr:uid="{00000000-0005-0000-0000-000063110000}"/>
    <cellStyle name="1_total_단위수량산출-1_오창수량산출서_수량산출서-1201_단위수량_단위수량산출서" xfId="7541" xr:uid="{00000000-0005-0000-0000-000064110000}"/>
    <cellStyle name="1_total_단위수량산출1_오창수량산출서_수량산출서-1201_단위수량1" xfId="7542" xr:uid="{00000000-0005-0000-0000-000065110000}"/>
    <cellStyle name="1_total_단위수량산출-1_오창수량산출서_수량산출서-1201_단위수량1" xfId="7543" xr:uid="{00000000-0005-0000-0000-000066110000}"/>
    <cellStyle name="1_total_단위수량산출1_오창수량산출서_수량산출서-1201_단위수량1_단위수량산출서" xfId="7544" xr:uid="{00000000-0005-0000-0000-000067110000}"/>
    <cellStyle name="1_total_단위수량산출-1_오창수량산출서_수량산출서-1201_단위수량1_단위수량산출서" xfId="7545" xr:uid="{00000000-0005-0000-0000-000068110000}"/>
    <cellStyle name="1_total_단위수량산출1_오창수량산출서_수량산출서-1201_단위수량산출서" xfId="7546" xr:uid="{00000000-0005-0000-0000-000069110000}"/>
    <cellStyle name="1_total_단위수량산출-1_오창수량산출서_수량산출서-1201_단위수량산출서" xfId="7547" xr:uid="{00000000-0005-0000-0000-00006A110000}"/>
    <cellStyle name="1_total_단위수량산출1_오창수량산출서_수량산출서-1201_도곡단위수량" xfId="7548" xr:uid="{00000000-0005-0000-0000-00006B110000}"/>
    <cellStyle name="1_total_단위수량산출-1_오창수량산출서_수량산출서-1201_도곡단위수량" xfId="7549" xr:uid="{00000000-0005-0000-0000-00006C110000}"/>
    <cellStyle name="1_total_단위수량산출1_오창수량산출서_수량산출서-1201_도곡단위수량_단위수량산출서" xfId="7550" xr:uid="{00000000-0005-0000-0000-00006D110000}"/>
    <cellStyle name="1_total_단위수량산출-1_오창수량산출서_수량산출서-1201_도곡단위수량_단위수량산출서" xfId="7551" xr:uid="{00000000-0005-0000-0000-00006E110000}"/>
    <cellStyle name="1_total_단위수량산출1_오창수량산출서_수량산출서-1201_철거단위수량" xfId="7552" xr:uid="{00000000-0005-0000-0000-00006F110000}"/>
    <cellStyle name="1_total_단위수량산출-1_오창수량산출서_수량산출서-1201_철거단위수량" xfId="7553" xr:uid="{00000000-0005-0000-0000-000070110000}"/>
    <cellStyle name="1_total_단위수량산출1_오창수량산출서_수량산출서-1201_철거단위수량_단위수량산출서" xfId="7554" xr:uid="{00000000-0005-0000-0000-000071110000}"/>
    <cellStyle name="1_total_단위수량산출-1_오창수량산출서_수량산출서-1201_철거단위수량_단위수량산출서" xfId="7555" xr:uid="{00000000-0005-0000-0000-000072110000}"/>
    <cellStyle name="1_total_단위수량산출1_오창수량산출서_수량산출서-1201_한수단위수량" xfId="7556" xr:uid="{00000000-0005-0000-0000-000073110000}"/>
    <cellStyle name="1_total_단위수량산출-1_오창수량산출서_수량산출서-1201_한수단위수량" xfId="7557" xr:uid="{00000000-0005-0000-0000-000074110000}"/>
    <cellStyle name="1_total_단위수량산출1_오창수량산출서_수량산출서-1201_한수단위수량_단위수량산출서" xfId="7558" xr:uid="{00000000-0005-0000-0000-000075110000}"/>
    <cellStyle name="1_total_단위수량산출-1_오창수량산출서_수량산출서-1201_한수단위수량_단위수량산출서" xfId="7559" xr:uid="{00000000-0005-0000-0000-000076110000}"/>
    <cellStyle name="1_total_단위수량산출1_오창수량산출서_시설물단위수량" xfId="7560" xr:uid="{00000000-0005-0000-0000-000077110000}"/>
    <cellStyle name="1_total_단위수량산출-1_오창수량산출서_시설물단위수량" xfId="7561" xr:uid="{00000000-0005-0000-0000-000078110000}"/>
    <cellStyle name="1_total_단위수량산출1_오창수량산출서_시설물단위수량_단위수량산출서" xfId="7562" xr:uid="{00000000-0005-0000-0000-000079110000}"/>
    <cellStyle name="1_total_단위수량산출-1_오창수량산출서_시설물단위수량_단위수량산출서" xfId="7563" xr:uid="{00000000-0005-0000-0000-00007A110000}"/>
    <cellStyle name="1_total_단위수량산출1_오창수량산출서_시설물단위수량1" xfId="7564" xr:uid="{00000000-0005-0000-0000-00007B110000}"/>
    <cellStyle name="1_total_단위수량산출-1_오창수량산출서_시설물단위수량1" xfId="7565" xr:uid="{00000000-0005-0000-0000-00007C110000}"/>
    <cellStyle name="1_total_단위수량산출1_오창수량산출서_시설물단위수량1_단위수량산출서" xfId="7566" xr:uid="{00000000-0005-0000-0000-00007D110000}"/>
    <cellStyle name="1_total_단위수량산출-1_오창수량산출서_시설물단위수량1_단위수량산출서" xfId="7567" xr:uid="{00000000-0005-0000-0000-00007E110000}"/>
    <cellStyle name="1_total_단위수량산출1_오창수량산출서_시설물단위수량1_시설물단위수량" xfId="7568" xr:uid="{00000000-0005-0000-0000-00007F110000}"/>
    <cellStyle name="1_total_단위수량산출-1_오창수량산출서_시설물단위수량1_시설물단위수량" xfId="7569" xr:uid="{00000000-0005-0000-0000-000080110000}"/>
    <cellStyle name="1_total_단위수량산출1_오창수량산출서_시설물단위수량1_시설물단위수량_단위수량산출서" xfId="7570" xr:uid="{00000000-0005-0000-0000-000081110000}"/>
    <cellStyle name="1_total_단위수량산출-1_오창수량산출서_시설물단위수량1_시설물단위수량_단위수량산출서" xfId="7571" xr:uid="{00000000-0005-0000-0000-000082110000}"/>
    <cellStyle name="1_total_단위수량산출1_오창수량산출서_철거단위수량" xfId="7572" xr:uid="{00000000-0005-0000-0000-000083110000}"/>
    <cellStyle name="1_total_단위수량산출-1_오창수량산출서_철거단위수량" xfId="7573" xr:uid="{00000000-0005-0000-0000-000084110000}"/>
    <cellStyle name="1_total_단위수량산출1_오창수량산출서_철거단위수량_단위수량산출서" xfId="7574" xr:uid="{00000000-0005-0000-0000-000085110000}"/>
    <cellStyle name="1_total_단위수량산출-1_오창수량산출서_철거단위수량_단위수량산출서" xfId="7575" xr:uid="{00000000-0005-0000-0000-000086110000}"/>
    <cellStyle name="1_total_단위수량산출1_오창수량산출서_한수단위수량" xfId="7576" xr:uid="{00000000-0005-0000-0000-000087110000}"/>
    <cellStyle name="1_total_단위수량산출-1_오창수량산출서_한수단위수량" xfId="7577" xr:uid="{00000000-0005-0000-0000-000088110000}"/>
    <cellStyle name="1_total_단위수량산출1_오창수량산출서_한수단위수량_단위수량산출서" xfId="7578" xr:uid="{00000000-0005-0000-0000-000089110000}"/>
    <cellStyle name="1_total_단위수량산출-1_오창수량산출서_한수단위수량_단위수량산출서" xfId="7579" xr:uid="{00000000-0005-0000-0000-00008A110000}"/>
    <cellStyle name="1_total_단위수량산출1_철거단위수량" xfId="7580" xr:uid="{00000000-0005-0000-0000-00008B110000}"/>
    <cellStyle name="1_total_단위수량산출-1_철거단위수량" xfId="7581" xr:uid="{00000000-0005-0000-0000-00008C110000}"/>
    <cellStyle name="1_total_단위수량산출1_철거단위수량_단위수량산출서" xfId="7582" xr:uid="{00000000-0005-0000-0000-00008D110000}"/>
    <cellStyle name="1_total_단위수량산출-1_철거단위수량_단위수량산출서" xfId="7583" xr:uid="{00000000-0005-0000-0000-00008E110000}"/>
    <cellStyle name="1_total_단위수량산출-1_포장단위수량" xfId="7584" xr:uid="{00000000-0005-0000-0000-00008F110000}"/>
    <cellStyle name="1_total_단위수량산출-1_포장단위수량_단위수량산출서" xfId="7585" xr:uid="{00000000-0005-0000-0000-000090110000}"/>
    <cellStyle name="1_total_단위수량산출1_한수단위수량" xfId="7586" xr:uid="{00000000-0005-0000-0000-000091110000}"/>
    <cellStyle name="1_total_단위수량산출-1_한수단위수량" xfId="7587" xr:uid="{00000000-0005-0000-0000-000092110000}"/>
    <cellStyle name="1_total_단위수량산출1_한수단위수량_단위수량산출서" xfId="7588" xr:uid="{00000000-0005-0000-0000-000093110000}"/>
    <cellStyle name="1_total_단위수량산출-1_한수단위수량_단위수량산출서" xfId="7589" xr:uid="{00000000-0005-0000-0000-000094110000}"/>
    <cellStyle name="1_total_단위수량산출2" xfId="7590" xr:uid="{00000000-0005-0000-0000-000095110000}"/>
    <cellStyle name="1_total_단위수량산출2_단위수량" xfId="7591" xr:uid="{00000000-0005-0000-0000-000096110000}"/>
    <cellStyle name="1_total_단위수량산출2_단위수량_단위수량산출서" xfId="7592" xr:uid="{00000000-0005-0000-0000-000097110000}"/>
    <cellStyle name="1_total_단위수량산출2_단위수량1" xfId="7593" xr:uid="{00000000-0005-0000-0000-000098110000}"/>
    <cellStyle name="1_total_단위수량산출2_단위수량1_단위수량산출서" xfId="7594" xr:uid="{00000000-0005-0000-0000-000099110000}"/>
    <cellStyle name="1_total_단위수량산출2_단위수량산출서" xfId="7595" xr:uid="{00000000-0005-0000-0000-00009A110000}"/>
    <cellStyle name="1_total_단위수량산출2_도곡단위수량" xfId="7596" xr:uid="{00000000-0005-0000-0000-00009B110000}"/>
    <cellStyle name="1_total_단위수량산출2_도곡단위수량_단위수량산출서" xfId="7597" xr:uid="{00000000-0005-0000-0000-00009C110000}"/>
    <cellStyle name="1_total_단위수량산출2_수량산출서-11.25" xfId="7598" xr:uid="{00000000-0005-0000-0000-00009D110000}"/>
    <cellStyle name="1_total_단위수량산출2_수량산출서-11.25_단위수량" xfId="7599" xr:uid="{00000000-0005-0000-0000-00009E110000}"/>
    <cellStyle name="1_total_단위수량산출2_수량산출서-11.25_단위수량_단위수량산출서" xfId="7600" xr:uid="{00000000-0005-0000-0000-00009F110000}"/>
    <cellStyle name="1_total_단위수량산출2_수량산출서-11.25_단위수량1" xfId="7601" xr:uid="{00000000-0005-0000-0000-0000A0110000}"/>
    <cellStyle name="1_total_단위수량산출2_수량산출서-11.25_단위수량1_단위수량산출서" xfId="7602" xr:uid="{00000000-0005-0000-0000-0000A1110000}"/>
    <cellStyle name="1_total_단위수량산출2_수량산출서-11.25_단위수량산출서" xfId="7603" xr:uid="{00000000-0005-0000-0000-0000A2110000}"/>
    <cellStyle name="1_total_단위수량산출2_수량산출서-11.25_도곡단위수량" xfId="7604" xr:uid="{00000000-0005-0000-0000-0000A3110000}"/>
    <cellStyle name="1_total_단위수량산출2_수량산출서-11.25_도곡단위수량_단위수량산출서" xfId="7605" xr:uid="{00000000-0005-0000-0000-0000A4110000}"/>
    <cellStyle name="1_total_단위수량산출2_수량산출서-11.25_철거단위수량" xfId="7606" xr:uid="{00000000-0005-0000-0000-0000A5110000}"/>
    <cellStyle name="1_total_단위수량산출2_수량산출서-11.25_철거단위수량_단위수량산출서" xfId="7607" xr:uid="{00000000-0005-0000-0000-0000A6110000}"/>
    <cellStyle name="1_total_단위수량산출2_수량산출서-11.25_한수단위수량" xfId="7608" xr:uid="{00000000-0005-0000-0000-0000A7110000}"/>
    <cellStyle name="1_total_단위수량산출2_수량산출서-11.25_한수단위수량_단위수량산출서" xfId="7609" xr:uid="{00000000-0005-0000-0000-0000A8110000}"/>
    <cellStyle name="1_total_단위수량산출2_수량산출서-1201" xfId="7610" xr:uid="{00000000-0005-0000-0000-0000A9110000}"/>
    <cellStyle name="1_total_단위수량산출2_수량산출서-1201_단위수량" xfId="7611" xr:uid="{00000000-0005-0000-0000-0000AA110000}"/>
    <cellStyle name="1_total_단위수량산출2_수량산출서-1201_단위수량_단위수량산출서" xfId="7612" xr:uid="{00000000-0005-0000-0000-0000AB110000}"/>
    <cellStyle name="1_total_단위수량산출2_수량산출서-1201_단위수량1" xfId="7613" xr:uid="{00000000-0005-0000-0000-0000AC110000}"/>
    <cellStyle name="1_total_단위수량산출2_수량산출서-1201_단위수량1_단위수량산출서" xfId="7614" xr:uid="{00000000-0005-0000-0000-0000AD110000}"/>
    <cellStyle name="1_total_단위수량산출2_수량산출서-1201_단위수량산출서" xfId="7615" xr:uid="{00000000-0005-0000-0000-0000AE110000}"/>
    <cellStyle name="1_total_단위수량산출2_수량산출서-1201_도곡단위수량" xfId="7616" xr:uid="{00000000-0005-0000-0000-0000AF110000}"/>
    <cellStyle name="1_total_단위수량산출2_수량산출서-1201_도곡단위수량_단위수량산출서" xfId="7617" xr:uid="{00000000-0005-0000-0000-0000B0110000}"/>
    <cellStyle name="1_total_단위수량산출2_수량산출서-1201_철거단위수량" xfId="7618" xr:uid="{00000000-0005-0000-0000-0000B1110000}"/>
    <cellStyle name="1_total_단위수량산출2_수량산출서-1201_철거단위수량_단위수량산출서" xfId="7619" xr:uid="{00000000-0005-0000-0000-0000B2110000}"/>
    <cellStyle name="1_total_단위수량산출2_수량산출서-1201_한수단위수량" xfId="7620" xr:uid="{00000000-0005-0000-0000-0000B3110000}"/>
    <cellStyle name="1_total_단위수량산출2_수량산출서-1201_한수단위수량_단위수량산출서" xfId="7621" xr:uid="{00000000-0005-0000-0000-0000B4110000}"/>
    <cellStyle name="1_total_단위수량산출2_시설물단위수량" xfId="7622" xr:uid="{00000000-0005-0000-0000-0000B5110000}"/>
    <cellStyle name="1_total_단위수량산출2_시설물단위수량_단위수량산출서" xfId="7623" xr:uid="{00000000-0005-0000-0000-0000B6110000}"/>
    <cellStyle name="1_total_단위수량산출2_시설물단위수량1" xfId="7624" xr:uid="{00000000-0005-0000-0000-0000B7110000}"/>
    <cellStyle name="1_total_단위수량산출2_시설물단위수량1_단위수량산출서" xfId="7625" xr:uid="{00000000-0005-0000-0000-0000B8110000}"/>
    <cellStyle name="1_total_단위수량산출2_시설물단위수량1_시설물단위수량" xfId="7626" xr:uid="{00000000-0005-0000-0000-0000B9110000}"/>
    <cellStyle name="1_total_단위수량산출2_시설물단위수량1_시설물단위수량_단위수량산출서" xfId="7627" xr:uid="{00000000-0005-0000-0000-0000BA110000}"/>
    <cellStyle name="1_total_단위수량산출2_오창수량산출서" xfId="7628" xr:uid="{00000000-0005-0000-0000-0000BB110000}"/>
    <cellStyle name="1_total_단위수량산출2_오창수량산출서_단위수량" xfId="7629" xr:uid="{00000000-0005-0000-0000-0000BC110000}"/>
    <cellStyle name="1_total_단위수량산출2_오창수량산출서_단위수량_단위수량산출서" xfId="7630" xr:uid="{00000000-0005-0000-0000-0000BD110000}"/>
    <cellStyle name="1_total_단위수량산출2_오창수량산출서_단위수량1" xfId="7631" xr:uid="{00000000-0005-0000-0000-0000BE110000}"/>
    <cellStyle name="1_total_단위수량산출2_오창수량산출서_단위수량1_단위수량산출서" xfId="7632" xr:uid="{00000000-0005-0000-0000-0000BF110000}"/>
    <cellStyle name="1_total_단위수량산출2_오창수량산출서_단위수량산출서" xfId="7633" xr:uid="{00000000-0005-0000-0000-0000C0110000}"/>
    <cellStyle name="1_total_단위수량산출2_오창수량산출서_도곡단위수량" xfId="7634" xr:uid="{00000000-0005-0000-0000-0000C1110000}"/>
    <cellStyle name="1_total_단위수량산출2_오창수량산출서_도곡단위수량_단위수량산출서" xfId="7635" xr:uid="{00000000-0005-0000-0000-0000C2110000}"/>
    <cellStyle name="1_total_단위수량산출2_오창수량산출서_수량산출서-11.25" xfId="7636" xr:uid="{00000000-0005-0000-0000-0000C3110000}"/>
    <cellStyle name="1_total_단위수량산출2_오창수량산출서_수량산출서-11.25_단위수량" xfId="7637" xr:uid="{00000000-0005-0000-0000-0000C4110000}"/>
    <cellStyle name="1_total_단위수량산출2_오창수량산출서_수량산출서-11.25_단위수량_단위수량산출서" xfId="7638" xr:uid="{00000000-0005-0000-0000-0000C5110000}"/>
    <cellStyle name="1_total_단위수량산출2_오창수량산출서_수량산출서-11.25_단위수량1" xfId="7639" xr:uid="{00000000-0005-0000-0000-0000C6110000}"/>
    <cellStyle name="1_total_단위수량산출2_오창수량산출서_수량산출서-11.25_단위수량1_단위수량산출서" xfId="7640" xr:uid="{00000000-0005-0000-0000-0000C7110000}"/>
    <cellStyle name="1_total_단위수량산출2_오창수량산출서_수량산출서-11.25_단위수량산출서" xfId="7641" xr:uid="{00000000-0005-0000-0000-0000C8110000}"/>
    <cellStyle name="1_total_단위수량산출2_오창수량산출서_수량산출서-11.25_도곡단위수량" xfId="7642" xr:uid="{00000000-0005-0000-0000-0000C9110000}"/>
    <cellStyle name="1_total_단위수량산출2_오창수량산출서_수량산출서-11.25_도곡단위수량_단위수량산출서" xfId="7643" xr:uid="{00000000-0005-0000-0000-0000CA110000}"/>
    <cellStyle name="1_total_단위수량산출2_오창수량산출서_수량산출서-11.25_철거단위수량" xfId="7644" xr:uid="{00000000-0005-0000-0000-0000CB110000}"/>
    <cellStyle name="1_total_단위수량산출2_오창수량산출서_수량산출서-11.25_철거단위수량_단위수량산출서" xfId="7645" xr:uid="{00000000-0005-0000-0000-0000CC110000}"/>
    <cellStyle name="1_total_단위수량산출2_오창수량산출서_수량산출서-11.25_한수단위수량" xfId="7646" xr:uid="{00000000-0005-0000-0000-0000CD110000}"/>
    <cellStyle name="1_total_단위수량산출2_오창수량산출서_수량산출서-11.25_한수단위수량_단위수량산출서" xfId="7647" xr:uid="{00000000-0005-0000-0000-0000CE110000}"/>
    <cellStyle name="1_total_단위수량산출2_오창수량산출서_수량산출서-1201" xfId="7648" xr:uid="{00000000-0005-0000-0000-0000CF110000}"/>
    <cellStyle name="1_total_단위수량산출2_오창수량산출서_수량산출서-1201_단위수량" xfId="7649" xr:uid="{00000000-0005-0000-0000-0000D0110000}"/>
    <cellStyle name="1_total_단위수량산출2_오창수량산출서_수량산출서-1201_단위수량_단위수량산출서" xfId="7650" xr:uid="{00000000-0005-0000-0000-0000D1110000}"/>
    <cellStyle name="1_total_단위수량산출2_오창수량산출서_수량산출서-1201_단위수량1" xfId="7651" xr:uid="{00000000-0005-0000-0000-0000D2110000}"/>
    <cellStyle name="1_total_단위수량산출2_오창수량산출서_수량산출서-1201_단위수량1_단위수량산출서" xfId="7652" xr:uid="{00000000-0005-0000-0000-0000D3110000}"/>
    <cellStyle name="1_total_단위수량산출2_오창수량산출서_수량산출서-1201_단위수량산출서" xfId="7653" xr:uid="{00000000-0005-0000-0000-0000D4110000}"/>
    <cellStyle name="1_total_단위수량산출2_오창수량산출서_수량산출서-1201_도곡단위수량" xfId="7654" xr:uid="{00000000-0005-0000-0000-0000D5110000}"/>
    <cellStyle name="1_total_단위수량산출2_오창수량산출서_수량산출서-1201_도곡단위수량_단위수량산출서" xfId="7655" xr:uid="{00000000-0005-0000-0000-0000D6110000}"/>
    <cellStyle name="1_total_단위수량산출2_오창수량산출서_수량산출서-1201_철거단위수량" xfId="7656" xr:uid="{00000000-0005-0000-0000-0000D7110000}"/>
    <cellStyle name="1_total_단위수량산출2_오창수량산출서_수량산출서-1201_철거단위수량_단위수량산출서" xfId="7657" xr:uid="{00000000-0005-0000-0000-0000D8110000}"/>
    <cellStyle name="1_total_단위수량산출2_오창수량산출서_수량산출서-1201_한수단위수량" xfId="7658" xr:uid="{00000000-0005-0000-0000-0000D9110000}"/>
    <cellStyle name="1_total_단위수량산출2_오창수량산출서_수량산출서-1201_한수단위수량_단위수량산출서" xfId="7659" xr:uid="{00000000-0005-0000-0000-0000DA110000}"/>
    <cellStyle name="1_total_단위수량산출2_오창수량산출서_시설물단위수량" xfId="7660" xr:uid="{00000000-0005-0000-0000-0000DB110000}"/>
    <cellStyle name="1_total_단위수량산출2_오창수량산출서_시설물단위수량_단위수량산출서" xfId="7661" xr:uid="{00000000-0005-0000-0000-0000DC110000}"/>
    <cellStyle name="1_total_단위수량산출2_오창수량산출서_시설물단위수량1" xfId="7662" xr:uid="{00000000-0005-0000-0000-0000DD110000}"/>
    <cellStyle name="1_total_단위수량산출2_오창수량산출서_시설물단위수량1_단위수량산출서" xfId="7663" xr:uid="{00000000-0005-0000-0000-0000DE110000}"/>
    <cellStyle name="1_total_단위수량산출2_오창수량산출서_시설물단위수량1_시설물단위수량" xfId="7664" xr:uid="{00000000-0005-0000-0000-0000DF110000}"/>
    <cellStyle name="1_total_단위수량산출2_오창수량산출서_시설물단위수량1_시설물단위수량_단위수량산출서" xfId="7665" xr:uid="{00000000-0005-0000-0000-0000E0110000}"/>
    <cellStyle name="1_total_단위수량산출2_오창수량산출서_철거단위수량" xfId="7666" xr:uid="{00000000-0005-0000-0000-0000E1110000}"/>
    <cellStyle name="1_total_단위수량산출2_오창수량산출서_철거단위수량_단위수량산출서" xfId="7667" xr:uid="{00000000-0005-0000-0000-0000E2110000}"/>
    <cellStyle name="1_total_단위수량산출2_오창수량산출서_한수단위수량" xfId="7668" xr:uid="{00000000-0005-0000-0000-0000E3110000}"/>
    <cellStyle name="1_total_단위수량산출2_오창수량산출서_한수단위수량_단위수량산출서" xfId="7669" xr:uid="{00000000-0005-0000-0000-0000E4110000}"/>
    <cellStyle name="1_total_단위수량산출2_철거단위수량" xfId="7670" xr:uid="{00000000-0005-0000-0000-0000E5110000}"/>
    <cellStyle name="1_total_단위수량산출2_철거단위수량_단위수량산출서" xfId="7671" xr:uid="{00000000-0005-0000-0000-0000E6110000}"/>
    <cellStyle name="1_total_단위수량산출2_한수단위수량" xfId="7672" xr:uid="{00000000-0005-0000-0000-0000E7110000}"/>
    <cellStyle name="1_total_단위수량산출2_한수단위수량_단위수량산출서" xfId="7673" xr:uid="{00000000-0005-0000-0000-0000E8110000}"/>
    <cellStyle name="1_total_단위수량산출서" xfId="7674" xr:uid="{00000000-0005-0000-0000-0000E9110000}"/>
    <cellStyle name="1_total_도곡단위수량" xfId="7675" xr:uid="{00000000-0005-0000-0000-0000EA110000}"/>
    <cellStyle name="1_total_도곡단위수량_단위수량산출서" xfId="7676" xr:uid="{00000000-0005-0000-0000-0000EB110000}"/>
    <cellStyle name="1_total_문래수량집계" xfId="7677" xr:uid="{00000000-0005-0000-0000-0000EC110000}"/>
    <cellStyle name="1_total_수량산출서-11.25" xfId="7678" xr:uid="{00000000-0005-0000-0000-0000ED110000}"/>
    <cellStyle name="1_total_수량산출서-11.25_단위수량" xfId="7679" xr:uid="{00000000-0005-0000-0000-0000EE110000}"/>
    <cellStyle name="1_total_수량산출서-11.25_단위수량_단위수량산출서" xfId="7680" xr:uid="{00000000-0005-0000-0000-0000EF110000}"/>
    <cellStyle name="1_total_수량산출서-11.25_단위수량1" xfId="7681" xr:uid="{00000000-0005-0000-0000-0000F0110000}"/>
    <cellStyle name="1_total_수량산출서-11.25_단위수량1_단위수량산출서" xfId="7682" xr:uid="{00000000-0005-0000-0000-0000F1110000}"/>
    <cellStyle name="1_total_수량산출서-11.25_단위수량산출서" xfId="7683" xr:uid="{00000000-0005-0000-0000-0000F2110000}"/>
    <cellStyle name="1_total_수량산출서-11.25_도곡단위수량" xfId="7684" xr:uid="{00000000-0005-0000-0000-0000F3110000}"/>
    <cellStyle name="1_total_수량산출서-11.25_도곡단위수량_단위수량산출서" xfId="7685" xr:uid="{00000000-0005-0000-0000-0000F4110000}"/>
    <cellStyle name="1_total_수량산출서-11.25_철거단위수량" xfId="7686" xr:uid="{00000000-0005-0000-0000-0000F5110000}"/>
    <cellStyle name="1_total_수량산출서-11.25_철거단위수량_단위수량산출서" xfId="7687" xr:uid="{00000000-0005-0000-0000-0000F6110000}"/>
    <cellStyle name="1_total_수량산출서-11.25_한수단위수량" xfId="7688" xr:uid="{00000000-0005-0000-0000-0000F7110000}"/>
    <cellStyle name="1_total_수량산출서-11.25_한수단위수량_단위수량산출서" xfId="7689" xr:uid="{00000000-0005-0000-0000-0000F8110000}"/>
    <cellStyle name="1_total_수량산출서-1201" xfId="7690" xr:uid="{00000000-0005-0000-0000-0000F9110000}"/>
    <cellStyle name="1_total_수량산출서-1201_단위수량" xfId="7691" xr:uid="{00000000-0005-0000-0000-0000FA110000}"/>
    <cellStyle name="1_total_수량산출서-1201_단위수량_단위수량산출서" xfId="7692" xr:uid="{00000000-0005-0000-0000-0000FB110000}"/>
    <cellStyle name="1_total_수량산출서-1201_단위수량1" xfId="7693" xr:uid="{00000000-0005-0000-0000-0000FC110000}"/>
    <cellStyle name="1_total_수량산출서-1201_단위수량1_단위수량산출서" xfId="7694" xr:uid="{00000000-0005-0000-0000-0000FD110000}"/>
    <cellStyle name="1_total_수량산출서-1201_단위수량산출서" xfId="7695" xr:uid="{00000000-0005-0000-0000-0000FE110000}"/>
    <cellStyle name="1_total_수량산출서-1201_도곡단위수량" xfId="7696" xr:uid="{00000000-0005-0000-0000-0000FF110000}"/>
    <cellStyle name="1_total_수량산출서-1201_도곡단위수량_단위수량산출서" xfId="7697" xr:uid="{00000000-0005-0000-0000-000000120000}"/>
    <cellStyle name="1_total_수량산출서-1201_철거단위수량" xfId="7698" xr:uid="{00000000-0005-0000-0000-000001120000}"/>
    <cellStyle name="1_total_수량산출서-1201_철거단위수량_단위수량산출서" xfId="7699" xr:uid="{00000000-0005-0000-0000-000002120000}"/>
    <cellStyle name="1_total_수량산출서-1201_한수단위수량" xfId="7700" xr:uid="{00000000-0005-0000-0000-000003120000}"/>
    <cellStyle name="1_total_수량산출서-1201_한수단위수량_단위수량산출서" xfId="7701" xr:uid="{00000000-0005-0000-0000-000004120000}"/>
    <cellStyle name="1_total_수량집계표" xfId="7702" xr:uid="{00000000-0005-0000-0000-000005120000}"/>
    <cellStyle name="1_total_수량총괄표" xfId="7703" xr:uid="{00000000-0005-0000-0000-000006120000}"/>
    <cellStyle name="1_total_수원변경수량산출" xfId="7704" xr:uid="{00000000-0005-0000-0000-000007120000}"/>
    <cellStyle name="1_total_수원변경수량산출_단위수량산출서" xfId="7705" xr:uid="{00000000-0005-0000-0000-000008120000}"/>
    <cellStyle name="1_total_시설물단위수량" xfId="7706" xr:uid="{00000000-0005-0000-0000-000009120000}"/>
    <cellStyle name="1_total_시설물단위수량_단위수량산출서" xfId="7707" xr:uid="{00000000-0005-0000-0000-00000A120000}"/>
    <cellStyle name="1_total_시설물단위수량1" xfId="7708" xr:uid="{00000000-0005-0000-0000-00000B120000}"/>
    <cellStyle name="1_total_시설물단위수량1_단위수량산출서" xfId="7709" xr:uid="{00000000-0005-0000-0000-00000C120000}"/>
    <cellStyle name="1_total_시설물단위수량1_시설물단위수량" xfId="7710" xr:uid="{00000000-0005-0000-0000-00000D120000}"/>
    <cellStyle name="1_total_시설물단위수량1_시설물단위수량_단위수량산출서" xfId="7711" xr:uid="{00000000-0005-0000-0000-00000E120000}"/>
    <cellStyle name="1_total_쌍용" xfId="7712" xr:uid="{00000000-0005-0000-0000-00000F120000}"/>
    <cellStyle name="1_total_쌍용_단위수량" xfId="7713" xr:uid="{00000000-0005-0000-0000-000010120000}"/>
    <cellStyle name="1_total_쌍용_단위수량_단위수량산출서" xfId="7714" xr:uid="{00000000-0005-0000-0000-000011120000}"/>
    <cellStyle name="1_total_쌍용_단위수량1" xfId="7715" xr:uid="{00000000-0005-0000-0000-000012120000}"/>
    <cellStyle name="1_total_쌍용_단위수량1_단위수량산출서" xfId="7716" xr:uid="{00000000-0005-0000-0000-000013120000}"/>
    <cellStyle name="1_total_쌍용_단위수량산출서" xfId="7717" xr:uid="{00000000-0005-0000-0000-000014120000}"/>
    <cellStyle name="1_total_쌍용_도곡단위수량" xfId="7718" xr:uid="{00000000-0005-0000-0000-000015120000}"/>
    <cellStyle name="1_total_쌍용_도곡단위수량_단위수량산출서" xfId="7719" xr:uid="{00000000-0005-0000-0000-000016120000}"/>
    <cellStyle name="1_total_쌍용_수량산출서-11.25" xfId="7720" xr:uid="{00000000-0005-0000-0000-000017120000}"/>
    <cellStyle name="1_total_쌍용_수량산출서-11.25_단위수량" xfId="7721" xr:uid="{00000000-0005-0000-0000-000018120000}"/>
    <cellStyle name="1_total_쌍용_수량산출서-11.25_단위수량_단위수량산출서" xfId="7722" xr:uid="{00000000-0005-0000-0000-000019120000}"/>
    <cellStyle name="1_total_쌍용_수량산출서-11.25_단위수량1" xfId="7723" xr:uid="{00000000-0005-0000-0000-00001A120000}"/>
    <cellStyle name="1_total_쌍용_수량산출서-11.25_단위수량1_단위수량산출서" xfId="7724" xr:uid="{00000000-0005-0000-0000-00001B120000}"/>
    <cellStyle name="1_total_쌍용_수량산출서-11.25_단위수량산출서" xfId="7725" xr:uid="{00000000-0005-0000-0000-00001C120000}"/>
    <cellStyle name="1_total_쌍용_수량산출서-11.25_도곡단위수량" xfId="7726" xr:uid="{00000000-0005-0000-0000-00001D120000}"/>
    <cellStyle name="1_total_쌍용_수량산출서-11.25_도곡단위수량_단위수량산출서" xfId="7727" xr:uid="{00000000-0005-0000-0000-00001E120000}"/>
    <cellStyle name="1_total_쌍용_수량산출서-11.25_철거단위수량" xfId="7728" xr:uid="{00000000-0005-0000-0000-00001F120000}"/>
    <cellStyle name="1_total_쌍용_수량산출서-11.25_철거단위수량_단위수량산출서" xfId="7729" xr:uid="{00000000-0005-0000-0000-000020120000}"/>
    <cellStyle name="1_total_쌍용_수량산출서-11.25_한수단위수량" xfId="7730" xr:uid="{00000000-0005-0000-0000-000021120000}"/>
    <cellStyle name="1_total_쌍용_수량산출서-11.25_한수단위수량_단위수량산출서" xfId="7731" xr:uid="{00000000-0005-0000-0000-000022120000}"/>
    <cellStyle name="1_total_쌍용_수량산출서-1201" xfId="7732" xr:uid="{00000000-0005-0000-0000-000023120000}"/>
    <cellStyle name="1_total_쌍용_수량산출서-1201_단위수량" xfId="7733" xr:uid="{00000000-0005-0000-0000-000024120000}"/>
    <cellStyle name="1_total_쌍용_수량산출서-1201_단위수량_단위수량산출서" xfId="7734" xr:uid="{00000000-0005-0000-0000-000025120000}"/>
    <cellStyle name="1_total_쌍용_수량산출서-1201_단위수량1" xfId="7735" xr:uid="{00000000-0005-0000-0000-000026120000}"/>
    <cellStyle name="1_total_쌍용_수량산출서-1201_단위수량1_단위수량산출서" xfId="7736" xr:uid="{00000000-0005-0000-0000-000027120000}"/>
    <cellStyle name="1_total_쌍용_수량산출서-1201_단위수량산출서" xfId="7737" xr:uid="{00000000-0005-0000-0000-000028120000}"/>
    <cellStyle name="1_total_쌍용_수량산출서-1201_도곡단위수량" xfId="7738" xr:uid="{00000000-0005-0000-0000-000029120000}"/>
    <cellStyle name="1_total_쌍용_수량산출서-1201_도곡단위수량_단위수량산출서" xfId="7739" xr:uid="{00000000-0005-0000-0000-00002A120000}"/>
    <cellStyle name="1_total_쌍용_수량산출서-1201_철거단위수량" xfId="7740" xr:uid="{00000000-0005-0000-0000-00002B120000}"/>
    <cellStyle name="1_total_쌍용_수량산출서-1201_철거단위수량_단위수량산출서" xfId="7741" xr:uid="{00000000-0005-0000-0000-00002C120000}"/>
    <cellStyle name="1_total_쌍용_수량산출서-1201_한수단위수량" xfId="7742" xr:uid="{00000000-0005-0000-0000-00002D120000}"/>
    <cellStyle name="1_total_쌍용_수량산출서-1201_한수단위수량_단위수량산출서" xfId="7743" xr:uid="{00000000-0005-0000-0000-00002E120000}"/>
    <cellStyle name="1_total_쌍용_시설물단위수량" xfId="7744" xr:uid="{00000000-0005-0000-0000-00002F120000}"/>
    <cellStyle name="1_total_쌍용_시설물단위수량_단위수량산출서" xfId="7745" xr:uid="{00000000-0005-0000-0000-000030120000}"/>
    <cellStyle name="1_total_쌍용_시설물단위수량1" xfId="7746" xr:uid="{00000000-0005-0000-0000-000031120000}"/>
    <cellStyle name="1_total_쌍용_시설물단위수량1_단위수량산출서" xfId="7747" xr:uid="{00000000-0005-0000-0000-000032120000}"/>
    <cellStyle name="1_total_쌍용_시설물단위수량1_시설물단위수량" xfId="7748" xr:uid="{00000000-0005-0000-0000-000033120000}"/>
    <cellStyle name="1_total_쌍용_시설물단위수량1_시설물단위수량_단위수량산출서" xfId="7749" xr:uid="{00000000-0005-0000-0000-000034120000}"/>
    <cellStyle name="1_total_쌍용_오창수량산출서" xfId="7750" xr:uid="{00000000-0005-0000-0000-000035120000}"/>
    <cellStyle name="1_total_쌍용_오창수량산출서_단위수량" xfId="7751" xr:uid="{00000000-0005-0000-0000-000036120000}"/>
    <cellStyle name="1_total_쌍용_오창수량산출서_단위수량_단위수량산출서" xfId="7752" xr:uid="{00000000-0005-0000-0000-000037120000}"/>
    <cellStyle name="1_total_쌍용_오창수량산출서_단위수량1" xfId="7753" xr:uid="{00000000-0005-0000-0000-000038120000}"/>
    <cellStyle name="1_total_쌍용_오창수량산출서_단위수량1_단위수량산출서" xfId="7754" xr:uid="{00000000-0005-0000-0000-000039120000}"/>
    <cellStyle name="1_total_쌍용_오창수량산출서_단위수량산출서" xfId="7755" xr:uid="{00000000-0005-0000-0000-00003A120000}"/>
    <cellStyle name="1_total_쌍용_오창수량산출서_도곡단위수량" xfId="7756" xr:uid="{00000000-0005-0000-0000-00003B120000}"/>
    <cellStyle name="1_total_쌍용_오창수량산출서_도곡단위수량_단위수량산출서" xfId="7757" xr:uid="{00000000-0005-0000-0000-00003C120000}"/>
    <cellStyle name="1_total_쌍용_오창수량산출서_수량산출서-11.25" xfId="7758" xr:uid="{00000000-0005-0000-0000-00003D120000}"/>
    <cellStyle name="1_total_쌍용_오창수량산출서_수량산출서-11.25_단위수량" xfId="7759" xr:uid="{00000000-0005-0000-0000-00003E120000}"/>
    <cellStyle name="1_total_쌍용_오창수량산출서_수량산출서-11.25_단위수량_단위수량산출서" xfId="7760" xr:uid="{00000000-0005-0000-0000-00003F120000}"/>
    <cellStyle name="1_total_쌍용_오창수량산출서_수량산출서-11.25_단위수량1" xfId="7761" xr:uid="{00000000-0005-0000-0000-000040120000}"/>
    <cellStyle name="1_total_쌍용_오창수량산출서_수량산출서-11.25_단위수량1_단위수량산출서" xfId="7762" xr:uid="{00000000-0005-0000-0000-000041120000}"/>
    <cellStyle name="1_total_쌍용_오창수량산출서_수량산출서-11.25_단위수량산출서" xfId="7763" xr:uid="{00000000-0005-0000-0000-000042120000}"/>
    <cellStyle name="1_total_쌍용_오창수량산출서_수량산출서-11.25_도곡단위수량" xfId="7764" xr:uid="{00000000-0005-0000-0000-000043120000}"/>
    <cellStyle name="1_total_쌍용_오창수량산출서_수량산출서-11.25_도곡단위수량_단위수량산출서" xfId="7765" xr:uid="{00000000-0005-0000-0000-000044120000}"/>
    <cellStyle name="1_total_쌍용_오창수량산출서_수량산출서-11.25_철거단위수량" xfId="7766" xr:uid="{00000000-0005-0000-0000-000045120000}"/>
    <cellStyle name="1_total_쌍용_오창수량산출서_수량산출서-11.25_철거단위수량_단위수량산출서" xfId="7767" xr:uid="{00000000-0005-0000-0000-000046120000}"/>
    <cellStyle name="1_total_쌍용_오창수량산출서_수량산출서-11.25_한수단위수량" xfId="7768" xr:uid="{00000000-0005-0000-0000-000047120000}"/>
    <cellStyle name="1_total_쌍용_오창수량산출서_수량산출서-11.25_한수단위수량_단위수량산출서" xfId="7769" xr:uid="{00000000-0005-0000-0000-000048120000}"/>
    <cellStyle name="1_total_쌍용_오창수량산출서_수량산출서-1201" xfId="7770" xr:uid="{00000000-0005-0000-0000-000049120000}"/>
    <cellStyle name="1_total_쌍용_오창수량산출서_수량산출서-1201_단위수량" xfId="7771" xr:uid="{00000000-0005-0000-0000-00004A120000}"/>
    <cellStyle name="1_total_쌍용_오창수량산출서_수량산출서-1201_단위수량_단위수량산출서" xfId="7772" xr:uid="{00000000-0005-0000-0000-00004B120000}"/>
    <cellStyle name="1_total_쌍용_오창수량산출서_수량산출서-1201_단위수량1" xfId="7773" xr:uid="{00000000-0005-0000-0000-00004C120000}"/>
    <cellStyle name="1_total_쌍용_오창수량산출서_수량산출서-1201_단위수량1_단위수량산출서" xfId="7774" xr:uid="{00000000-0005-0000-0000-00004D120000}"/>
    <cellStyle name="1_total_쌍용_오창수량산출서_수량산출서-1201_단위수량산출서" xfId="7775" xr:uid="{00000000-0005-0000-0000-00004E120000}"/>
    <cellStyle name="1_total_쌍용_오창수량산출서_수량산출서-1201_도곡단위수량" xfId="7776" xr:uid="{00000000-0005-0000-0000-00004F120000}"/>
    <cellStyle name="1_total_쌍용_오창수량산출서_수량산출서-1201_도곡단위수량_단위수량산출서" xfId="7777" xr:uid="{00000000-0005-0000-0000-000050120000}"/>
    <cellStyle name="1_total_쌍용_오창수량산출서_수량산출서-1201_철거단위수량" xfId="7778" xr:uid="{00000000-0005-0000-0000-000051120000}"/>
    <cellStyle name="1_total_쌍용_오창수량산출서_수량산출서-1201_철거단위수량_단위수량산출서" xfId="7779" xr:uid="{00000000-0005-0000-0000-000052120000}"/>
    <cellStyle name="1_total_쌍용_오창수량산출서_수량산출서-1201_한수단위수량" xfId="7780" xr:uid="{00000000-0005-0000-0000-000053120000}"/>
    <cellStyle name="1_total_쌍용_오창수량산출서_수량산출서-1201_한수단위수량_단위수량산출서" xfId="7781" xr:uid="{00000000-0005-0000-0000-000054120000}"/>
    <cellStyle name="1_total_쌍용_오창수량산출서_시설물단위수량" xfId="7782" xr:uid="{00000000-0005-0000-0000-000055120000}"/>
    <cellStyle name="1_total_쌍용_오창수량산출서_시설물단위수량_단위수량산출서" xfId="7783" xr:uid="{00000000-0005-0000-0000-000056120000}"/>
    <cellStyle name="1_total_쌍용_오창수량산출서_시설물단위수량1" xfId="7784" xr:uid="{00000000-0005-0000-0000-000057120000}"/>
    <cellStyle name="1_total_쌍용_오창수량산출서_시설물단위수량1_단위수량산출서" xfId="7785" xr:uid="{00000000-0005-0000-0000-000058120000}"/>
    <cellStyle name="1_total_쌍용_오창수량산출서_시설물단위수량1_시설물단위수량" xfId="7786" xr:uid="{00000000-0005-0000-0000-000059120000}"/>
    <cellStyle name="1_total_쌍용_오창수량산출서_시설물단위수량1_시설물단위수량_단위수량산출서" xfId="7787" xr:uid="{00000000-0005-0000-0000-00005A120000}"/>
    <cellStyle name="1_total_쌍용_오창수량산출서_철거단위수량" xfId="7788" xr:uid="{00000000-0005-0000-0000-00005B120000}"/>
    <cellStyle name="1_total_쌍용_오창수량산출서_철거단위수량_단위수량산출서" xfId="7789" xr:uid="{00000000-0005-0000-0000-00005C120000}"/>
    <cellStyle name="1_total_쌍용_오창수량산출서_한수단위수량" xfId="7790" xr:uid="{00000000-0005-0000-0000-00005D120000}"/>
    <cellStyle name="1_total_쌍용_오창수량산출서_한수단위수량_단위수량산출서" xfId="7791" xr:uid="{00000000-0005-0000-0000-00005E120000}"/>
    <cellStyle name="1_total_쌍용_철거단위수량" xfId="7792" xr:uid="{00000000-0005-0000-0000-00005F120000}"/>
    <cellStyle name="1_total_쌍용_철거단위수량_단위수량산출서" xfId="7793" xr:uid="{00000000-0005-0000-0000-000060120000}"/>
    <cellStyle name="1_total_쌍용_한수단위수량" xfId="7794" xr:uid="{00000000-0005-0000-0000-000061120000}"/>
    <cellStyle name="1_total_쌍용_한수단위수량_단위수량산출서" xfId="7795" xr:uid="{00000000-0005-0000-0000-000062120000}"/>
    <cellStyle name="1_total_쌍용수량0905" xfId="7796" xr:uid="{00000000-0005-0000-0000-000063120000}"/>
    <cellStyle name="1_total_쌍용수량0905_단위수량산출서" xfId="7797" xr:uid="{00000000-0005-0000-0000-000064120000}"/>
    <cellStyle name="1_total_쌍용수량집계" xfId="7798" xr:uid="{00000000-0005-0000-0000-000065120000}"/>
    <cellStyle name="1_total_오창수량산출서" xfId="7799" xr:uid="{00000000-0005-0000-0000-000066120000}"/>
    <cellStyle name="1_total_오창수량산출서_단위수량" xfId="7800" xr:uid="{00000000-0005-0000-0000-000067120000}"/>
    <cellStyle name="1_total_오창수량산출서_단위수량_단위수량산출서" xfId="7801" xr:uid="{00000000-0005-0000-0000-000068120000}"/>
    <cellStyle name="1_total_오창수량산출서_단위수량1" xfId="7802" xr:uid="{00000000-0005-0000-0000-000069120000}"/>
    <cellStyle name="1_total_오창수량산출서_단위수량1_단위수량산출서" xfId="7803" xr:uid="{00000000-0005-0000-0000-00006A120000}"/>
    <cellStyle name="1_total_오창수량산출서_단위수량산출서" xfId="7804" xr:uid="{00000000-0005-0000-0000-00006B120000}"/>
    <cellStyle name="1_total_오창수량산출서_도곡단위수량" xfId="7805" xr:uid="{00000000-0005-0000-0000-00006C120000}"/>
    <cellStyle name="1_total_오창수량산출서_도곡단위수량_단위수량산출서" xfId="7806" xr:uid="{00000000-0005-0000-0000-00006D120000}"/>
    <cellStyle name="1_total_오창수량산출서_수량산출서-11.25" xfId="7807" xr:uid="{00000000-0005-0000-0000-00006E120000}"/>
    <cellStyle name="1_total_오창수량산출서_수량산출서-11.25_단위수량" xfId="7808" xr:uid="{00000000-0005-0000-0000-00006F120000}"/>
    <cellStyle name="1_total_오창수량산출서_수량산출서-11.25_단위수량_단위수량산출서" xfId="7809" xr:uid="{00000000-0005-0000-0000-000070120000}"/>
    <cellStyle name="1_total_오창수량산출서_수량산출서-11.25_단위수량1" xfId="7810" xr:uid="{00000000-0005-0000-0000-000071120000}"/>
    <cellStyle name="1_total_오창수량산출서_수량산출서-11.25_단위수량1_단위수량산출서" xfId="7811" xr:uid="{00000000-0005-0000-0000-000072120000}"/>
    <cellStyle name="1_total_오창수량산출서_수량산출서-11.25_단위수량산출서" xfId="7812" xr:uid="{00000000-0005-0000-0000-000073120000}"/>
    <cellStyle name="1_total_오창수량산출서_수량산출서-11.25_도곡단위수량" xfId="7813" xr:uid="{00000000-0005-0000-0000-000074120000}"/>
    <cellStyle name="1_total_오창수량산출서_수량산출서-11.25_도곡단위수량_단위수량산출서" xfId="7814" xr:uid="{00000000-0005-0000-0000-000075120000}"/>
    <cellStyle name="1_total_오창수량산출서_수량산출서-11.25_철거단위수량" xfId="7815" xr:uid="{00000000-0005-0000-0000-000076120000}"/>
    <cellStyle name="1_total_오창수량산출서_수량산출서-11.25_철거단위수량_단위수량산출서" xfId="7816" xr:uid="{00000000-0005-0000-0000-000077120000}"/>
    <cellStyle name="1_total_오창수량산출서_수량산출서-11.25_한수단위수량" xfId="7817" xr:uid="{00000000-0005-0000-0000-000078120000}"/>
    <cellStyle name="1_total_오창수량산출서_수량산출서-11.25_한수단위수량_단위수량산출서" xfId="7818" xr:uid="{00000000-0005-0000-0000-000079120000}"/>
    <cellStyle name="1_total_오창수량산출서_수량산출서-1201" xfId="7819" xr:uid="{00000000-0005-0000-0000-00007A120000}"/>
    <cellStyle name="1_total_오창수량산출서_수량산출서-1201_단위수량" xfId="7820" xr:uid="{00000000-0005-0000-0000-00007B120000}"/>
    <cellStyle name="1_total_오창수량산출서_수량산출서-1201_단위수량_단위수량산출서" xfId="7821" xr:uid="{00000000-0005-0000-0000-00007C120000}"/>
    <cellStyle name="1_total_오창수량산출서_수량산출서-1201_단위수량1" xfId="7822" xr:uid="{00000000-0005-0000-0000-00007D120000}"/>
    <cellStyle name="1_total_오창수량산출서_수량산출서-1201_단위수량1_단위수량산출서" xfId="7823" xr:uid="{00000000-0005-0000-0000-00007E120000}"/>
    <cellStyle name="1_total_오창수량산출서_수량산출서-1201_단위수량산출서" xfId="7824" xr:uid="{00000000-0005-0000-0000-00007F120000}"/>
    <cellStyle name="1_total_오창수량산출서_수량산출서-1201_도곡단위수량" xfId="7825" xr:uid="{00000000-0005-0000-0000-000080120000}"/>
    <cellStyle name="1_total_오창수량산출서_수량산출서-1201_도곡단위수량_단위수량산출서" xfId="7826" xr:uid="{00000000-0005-0000-0000-000081120000}"/>
    <cellStyle name="1_total_오창수량산출서_수량산출서-1201_철거단위수량" xfId="7827" xr:uid="{00000000-0005-0000-0000-000082120000}"/>
    <cellStyle name="1_total_오창수량산출서_수량산출서-1201_철거단위수량_단위수량산출서" xfId="7828" xr:uid="{00000000-0005-0000-0000-000083120000}"/>
    <cellStyle name="1_total_오창수량산출서_수량산출서-1201_한수단위수량" xfId="7829" xr:uid="{00000000-0005-0000-0000-000084120000}"/>
    <cellStyle name="1_total_오창수량산출서_수량산출서-1201_한수단위수량_단위수량산출서" xfId="7830" xr:uid="{00000000-0005-0000-0000-000085120000}"/>
    <cellStyle name="1_total_오창수량산출서_시설물단위수량" xfId="7831" xr:uid="{00000000-0005-0000-0000-000086120000}"/>
    <cellStyle name="1_total_오창수량산출서_시설물단위수량_단위수량산출서" xfId="7832" xr:uid="{00000000-0005-0000-0000-000087120000}"/>
    <cellStyle name="1_total_오창수량산출서_시설물단위수량1" xfId="7833" xr:uid="{00000000-0005-0000-0000-000088120000}"/>
    <cellStyle name="1_total_오창수량산출서_시설물단위수량1_단위수량산출서" xfId="7834" xr:uid="{00000000-0005-0000-0000-000089120000}"/>
    <cellStyle name="1_total_오창수량산출서_시설물단위수량1_시설물단위수량" xfId="7835" xr:uid="{00000000-0005-0000-0000-00008A120000}"/>
    <cellStyle name="1_total_오창수량산출서_시설물단위수량1_시설물단위수량_단위수량산출서" xfId="7836" xr:uid="{00000000-0005-0000-0000-00008B120000}"/>
    <cellStyle name="1_total_오창수량산출서_철거단위수량" xfId="7837" xr:uid="{00000000-0005-0000-0000-00008C120000}"/>
    <cellStyle name="1_total_오창수량산출서_철거단위수량_단위수량산출서" xfId="7838" xr:uid="{00000000-0005-0000-0000-00008D120000}"/>
    <cellStyle name="1_total_오창수량산출서_한수단위수량" xfId="7839" xr:uid="{00000000-0005-0000-0000-00008E120000}"/>
    <cellStyle name="1_total_오창수량산출서_한수단위수량_단위수량산출서" xfId="7840" xr:uid="{00000000-0005-0000-0000-00008F120000}"/>
    <cellStyle name="1_total_용평수량집계" xfId="7841" xr:uid="{00000000-0005-0000-0000-000090120000}"/>
    <cellStyle name="1_total_은파단위수량" xfId="7842" xr:uid="{00000000-0005-0000-0000-000091120000}"/>
    <cellStyle name="1_total_은파단위수량_단위수량" xfId="7843" xr:uid="{00000000-0005-0000-0000-000092120000}"/>
    <cellStyle name="1_total_은파단위수량_단위수량_단위수량산출서" xfId="7844" xr:uid="{00000000-0005-0000-0000-000093120000}"/>
    <cellStyle name="1_total_은파단위수량_단위수량1" xfId="7845" xr:uid="{00000000-0005-0000-0000-000094120000}"/>
    <cellStyle name="1_total_은파단위수량_단위수량1_단위수량산출서" xfId="7846" xr:uid="{00000000-0005-0000-0000-000095120000}"/>
    <cellStyle name="1_total_은파단위수량_단위수량산출서" xfId="7847" xr:uid="{00000000-0005-0000-0000-000096120000}"/>
    <cellStyle name="1_total_은파단위수량_도곡단위수량" xfId="7848" xr:uid="{00000000-0005-0000-0000-000097120000}"/>
    <cellStyle name="1_total_은파단위수량_도곡단위수량_단위수량산출서" xfId="7849" xr:uid="{00000000-0005-0000-0000-000098120000}"/>
    <cellStyle name="1_total_은파단위수량_수량산출서-11.25" xfId="7850" xr:uid="{00000000-0005-0000-0000-000099120000}"/>
    <cellStyle name="1_total_은파단위수량_수량산출서-11.25_단위수량" xfId="7851" xr:uid="{00000000-0005-0000-0000-00009A120000}"/>
    <cellStyle name="1_total_은파단위수량_수량산출서-11.25_단위수량_단위수량산출서" xfId="7852" xr:uid="{00000000-0005-0000-0000-00009B120000}"/>
    <cellStyle name="1_total_은파단위수량_수량산출서-11.25_단위수량1" xfId="7853" xr:uid="{00000000-0005-0000-0000-00009C120000}"/>
    <cellStyle name="1_total_은파단위수량_수량산출서-11.25_단위수량1_단위수량산출서" xfId="7854" xr:uid="{00000000-0005-0000-0000-00009D120000}"/>
    <cellStyle name="1_total_은파단위수량_수량산출서-11.25_단위수량산출서" xfId="7855" xr:uid="{00000000-0005-0000-0000-00009E120000}"/>
    <cellStyle name="1_total_은파단위수량_수량산출서-11.25_도곡단위수량" xfId="7856" xr:uid="{00000000-0005-0000-0000-00009F120000}"/>
    <cellStyle name="1_total_은파단위수량_수량산출서-11.25_도곡단위수량_단위수량산출서" xfId="7857" xr:uid="{00000000-0005-0000-0000-0000A0120000}"/>
    <cellStyle name="1_total_은파단위수량_수량산출서-11.25_철거단위수량" xfId="7858" xr:uid="{00000000-0005-0000-0000-0000A1120000}"/>
    <cellStyle name="1_total_은파단위수량_수량산출서-11.25_철거단위수량_단위수량산출서" xfId="7859" xr:uid="{00000000-0005-0000-0000-0000A2120000}"/>
    <cellStyle name="1_total_은파단위수량_수량산출서-11.25_한수단위수량" xfId="7860" xr:uid="{00000000-0005-0000-0000-0000A3120000}"/>
    <cellStyle name="1_total_은파단위수량_수량산출서-11.25_한수단위수량_단위수량산출서" xfId="7861" xr:uid="{00000000-0005-0000-0000-0000A4120000}"/>
    <cellStyle name="1_total_은파단위수량_수량산출서-1201" xfId="7862" xr:uid="{00000000-0005-0000-0000-0000A5120000}"/>
    <cellStyle name="1_total_은파단위수량_수량산출서-1201_단위수량" xfId="7863" xr:uid="{00000000-0005-0000-0000-0000A6120000}"/>
    <cellStyle name="1_total_은파단위수량_수량산출서-1201_단위수량_단위수량산출서" xfId="7864" xr:uid="{00000000-0005-0000-0000-0000A7120000}"/>
    <cellStyle name="1_total_은파단위수량_수량산출서-1201_단위수량1" xfId="7865" xr:uid="{00000000-0005-0000-0000-0000A8120000}"/>
    <cellStyle name="1_total_은파단위수량_수량산출서-1201_단위수량1_단위수량산출서" xfId="7866" xr:uid="{00000000-0005-0000-0000-0000A9120000}"/>
    <cellStyle name="1_total_은파단위수량_수량산출서-1201_단위수량산출서" xfId="7867" xr:uid="{00000000-0005-0000-0000-0000AA120000}"/>
    <cellStyle name="1_total_은파단위수량_수량산출서-1201_도곡단위수량" xfId="7868" xr:uid="{00000000-0005-0000-0000-0000AB120000}"/>
    <cellStyle name="1_total_은파단위수량_수량산출서-1201_도곡단위수량_단위수량산출서" xfId="7869" xr:uid="{00000000-0005-0000-0000-0000AC120000}"/>
    <cellStyle name="1_total_은파단위수량_수량산출서-1201_철거단위수량" xfId="7870" xr:uid="{00000000-0005-0000-0000-0000AD120000}"/>
    <cellStyle name="1_total_은파단위수량_수량산출서-1201_철거단위수량_단위수량산출서" xfId="7871" xr:uid="{00000000-0005-0000-0000-0000AE120000}"/>
    <cellStyle name="1_total_은파단위수량_수량산출서-1201_한수단위수량" xfId="7872" xr:uid="{00000000-0005-0000-0000-0000AF120000}"/>
    <cellStyle name="1_total_은파단위수량_수량산출서-1201_한수단위수량_단위수량산출서" xfId="7873" xr:uid="{00000000-0005-0000-0000-0000B0120000}"/>
    <cellStyle name="1_total_은파단위수량_시설물단위수량" xfId="7874" xr:uid="{00000000-0005-0000-0000-0000B1120000}"/>
    <cellStyle name="1_total_은파단위수량_시설물단위수량_단위수량산출서" xfId="7875" xr:uid="{00000000-0005-0000-0000-0000B2120000}"/>
    <cellStyle name="1_total_은파단위수량_시설물단위수량1" xfId="7876" xr:uid="{00000000-0005-0000-0000-0000B3120000}"/>
    <cellStyle name="1_total_은파단위수량_시설물단위수량1_단위수량산출서" xfId="7877" xr:uid="{00000000-0005-0000-0000-0000B4120000}"/>
    <cellStyle name="1_total_은파단위수량_시설물단위수량1_시설물단위수량" xfId="7878" xr:uid="{00000000-0005-0000-0000-0000B5120000}"/>
    <cellStyle name="1_total_은파단위수량_시설물단위수량1_시설물단위수량_단위수량산출서" xfId="7879" xr:uid="{00000000-0005-0000-0000-0000B6120000}"/>
    <cellStyle name="1_total_은파단위수량_오창수량산출서" xfId="7880" xr:uid="{00000000-0005-0000-0000-0000B7120000}"/>
    <cellStyle name="1_total_은파단위수량_오창수량산출서_단위수량" xfId="7881" xr:uid="{00000000-0005-0000-0000-0000B8120000}"/>
    <cellStyle name="1_total_은파단위수량_오창수량산출서_단위수량_단위수량산출서" xfId="7882" xr:uid="{00000000-0005-0000-0000-0000B9120000}"/>
    <cellStyle name="1_total_은파단위수량_오창수량산출서_단위수량1" xfId="7883" xr:uid="{00000000-0005-0000-0000-0000BA120000}"/>
    <cellStyle name="1_total_은파단위수량_오창수량산출서_단위수량1_단위수량산출서" xfId="7884" xr:uid="{00000000-0005-0000-0000-0000BB120000}"/>
    <cellStyle name="1_total_은파단위수량_오창수량산출서_단위수량산출서" xfId="7885" xr:uid="{00000000-0005-0000-0000-0000BC120000}"/>
    <cellStyle name="1_total_은파단위수량_오창수량산출서_도곡단위수량" xfId="7886" xr:uid="{00000000-0005-0000-0000-0000BD120000}"/>
    <cellStyle name="1_total_은파단위수량_오창수량산출서_도곡단위수량_단위수량산출서" xfId="7887" xr:uid="{00000000-0005-0000-0000-0000BE120000}"/>
    <cellStyle name="1_total_은파단위수량_오창수량산출서_수량산출서-11.25" xfId="7888" xr:uid="{00000000-0005-0000-0000-0000BF120000}"/>
    <cellStyle name="1_total_은파단위수량_오창수량산출서_수량산출서-11.25_단위수량" xfId="7889" xr:uid="{00000000-0005-0000-0000-0000C0120000}"/>
    <cellStyle name="1_total_은파단위수량_오창수량산출서_수량산출서-11.25_단위수량_단위수량산출서" xfId="7890" xr:uid="{00000000-0005-0000-0000-0000C1120000}"/>
    <cellStyle name="1_total_은파단위수량_오창수량산출서_수량산출서-11.25_단위수량1" xfId="7891" xr:uid="{00000000-0005-0000-0000-0000C2120000}"/>
    <cellStyle name="1_total_은파단위수량_오창수량산출서_수량산출서-11.25_단위수량1_단위수량산출서" xfId="7892" xr:uid="{00000000-0005-0000-0000-0000C3120000}"/>
    <cellStyle name="1_total_은파단위수량_오창수량산출서_수량산출서-11.25_단위수량산출서" xfId="7893" xr:uid="{00000000-0005-0000-0000-0000C4120000}"/>
    <cellStyle name="1_total_은파단위수량_오창수량산출서_수량산출서-11.25_도곡단위수량" xfId="7894" xr:uid="{00000000-0005-0000-0000-0000C5120000}"/>
    <cellStyle name="1_total_은파단위수량_오창수량산출서_수량산출서-11.25_도곡단위수량_단위수량산출서" xfId="7895" xr:uid="{00000000-0005-0000-0000-0000C6120000}"/>
    <cellStyle name="1_total_은파단위수량_오창수량산출서_수량산출서-11.25_철거단위수량" xfId="7896" xr:uid="{00000000-0005-0000-0000-0000C7120000}"/>
    <cellStyle name="1_total_은파단위수량_오창수량산출서_수량산출서-11.25_철거단위수량_단위수량산출서" xfId="7897" xr:uid="{00000000-0005-0000-0000-0000C8120000}"/>
    <cellStyle name="1_total_은파단위수량_오창수량산출서_수량산출서-11.25_한수단위수량" xfId="7898" xr:uid="{00000000-0005-0000-0000-0000C9120000}"/>
    <cellStyle name="1_total_은파단위수량_오창수량산출서_수량산출서-11.25_한수단위수량_단위수량산출서" xfId="7899" xr:uid="{00000000-0005-0000-0000-0000CA120000}"/>
    <cellStyle name="1_total_은파단위수량_오창수량산출서_수량산출서-1201" xfId="7900" xr:uid="{00000000-0005-0000-0000-0000CB120000}"/>
    <cellStyle name="1_total_은파단위수량_오창수량산출서_수량산출서-1201_단위수량" xfId="7901" xr:uid="{00000000-0005-0000-0000-0000CC120000}"/>
    <cellStyle name="1_total_은파단위수량_오창수량산출서_수량산출서-1201_단위수량_단위수량산출서" xfId="7902" xr:uid="{00000000-0005-0000-0000-0000CD120000}"/>
    <cellStyle name="1_total_은파단위수량_오창수량산출서_수량산출서-1201_단위수량1" xfId="7903" xr:uid="{00000000-0005-0000-0000-0000CE120000}"/>
    <cellStyle name="1_total_은파단위수량_오창수량산출서_수량산출서-1201_단위수량1_단위수량산출서" xfId="7904" xr:uid="{00000000-0005-0000-0000-0000CF120000}"/>
    <cellStyle name="1_total_은파단위수량_오창수량산출서_수량산출서-1201_단위수량산출서" xfId="7905" xr:uid="{00000000-0005-0000-0000-0000D0120000}"/>
    <cellStyle name="1_total_은파단위수량_오창수량산출서_수량산출서-1201_도곡단위수량" xfId="7906" xr:uid="{00000000-0005-0000-0000-0000D1120000}"/>
    <cellStyle name="1_total_은파단위수량_오창수량산출서_수량산출서-1201_도곡단위수량_단위수량산출서" xfId="7907" xr:uid="{00000000-0005-0000-0000-0000D2120000}"/>
    <cellStyle name="1_total_은파단위수량_오창수량산출서_수량산출서-1201_철거단위수량" xfId="7908" xr:uid="{00000000-0005-0000-0000-0000D3120000}"/>
    <cellStyle name="1_total_은파단위수량_오창수량산출서_수량산출서-1201_철거단위수량_단위수량산출서" xfId="7909" xr:uid="{00000000-0005-0000-0000-0000D4120000}"/>
    <cellStyle name="1_total_은파단위수량_오창수량산출서_수량산출서-1201_한수단위수량" xfId="7910" xr:uid="{00000000-0005-0000-0000-0000D5120000}"/>
    <cellStyle name="1_total_은파단위수량_오창수량산출서_수량산출서-1201_한수단위수량_단위수량산출서" xfId="7911" xr:uid="{00000000-0005-0000-0000-0000D6120000}"/>
    <cellStyle name="1_total_은파단위수량_오창수량산출서_시설물단위수량" xfId="7912" xr:uid="{00000000-0005-0000-0000-0000D7120000}"/>
    <cellStyle name="1_total_은파단위수량_오창수량산출서_시설물단위수량_단위수량산출서" xfId="7913" xr:uid="{00000000-0005-0000-0000-0000D8120000}"/>
    <cellStyle name="1_total_은파단위수량_오창수량산출서_시설물단위수량1" xfId="7914" xr:uid="{00000000-0005-0000-0000-0000D9120000}"/>
    <cellStyle name="1_total_은파단위수량_오창수량산출서_시설물단위수량1_단위수량산출서" xfId="7915" xr:uid="{00000000-0005-0000-0000-0000DA120000}"/>
    <cellStyle name="1_total_은파단위수량_오창수량산출서_시설물단위수량1_시설물단위수량" xfId="7916" xr:uid="{00000000-0005-0000-0000-0000DB120000}"/>
    <cellStyle name="1_total_은파단위수량_오창수량산출서_시설물단위수량1_시설물단위수량_단위수량산출서" xfId="7917" xr:uid="{00000000-0005-0000-0000-0000DC120000}"/>
    <cellStyle name="1_total_은파단위수량_오창수량산출서_철거단위수량" xfId="7918" xr:uid="{00000000-0005-0000-0000-0000DD120000}"/>
    <cellStyle name="1_total_은파단위수량_오창수량산출서_철거단위수량_단위수량산출서" xfId="7919" xr:uid="{00000000-0005-0000-0000-0000DE120000}"/>
    <cellStyle name="1_total_은파단위수량_오창수량산출서_한수단위수량" xfId="7920" xr:uid="{00000000-0005-0000-0000-0000DF120000}"/>
    <cellStyle name="1_total_은파단위수량_오창수량산출서_한수단위수량_단위수량산출서" xfId="7921" xr:uid="{00000000-0005-0000-0000-0000E0120000}"/>
    <cellStyle name="1_total_은파단위수량_철거단위수량" xfId="7922" xr:uid="{00000000-0005-0000-0000-0000E1120000}"/>
    <cellStyle name="1_total_은파단위수량_철거단위수량_단위수량산출서" xfId="7923" xr:uid="{00000000-0005-0000-0000-0000E2120000}"/>
    <cellStyle name="1_total_은파단위수량_포장단위수량" xfId="7924" xr:uid="{00000000-0005-0000-0000-0000E3120000}"/>
    <cellStyle name="1_total_은파단위수량_포장단위수량_단위수량산출서" xfId="7925" xr:uid="{00000000-0005-0000-0000-0000E4120000}"/>
    <cellStyle name="1_total_은파단위수량_한수단위수량" xfId="7926" xr:uid="{00000000-0005-0000-0000-0000E5120000}"/>
    <cellStyle name="1_total_은파단위수량_한수단위수량_단위수량산출서" xfId="7927" xr:uid="{00000000-0005-0000-0000-0000E6120000}"/>
    <cellStyle name="1_total_은파수량집계" xfId="7928" xr:uid="{00000000-0005-0000-0000-0000E7120000}"/>
    <cellStyle name="1_total_은파수량집계_단위수량산출서" xfId="7929" xr:uid="{00000000-0005-0000-0000-0000E8120000}"/>
    <cellStyle name="1_total_조경포장,관로시설" xfId="7930" xr:uid="{00000000-0005-0000-0000-0000E9120000}"/>
    <cellStyle name="1_total_조경포장,관로시설_단위수량" xfId="7931" xr:uid="{00000000-0005-0000-0000-0000EA120000}"/>
    <cellStyle name="1_total_조경포장,관로시설_단위수량_단위수량산출서" xfId="7932" xr:uid="{00000000-0005-0000-0000-0000EB120000}"/>
    <cellStyle name="1_total_조경포장,관로시설_단위수량1" xfId="7933" xr:uid="{00000000-0005-0000-0000-0000EC120000}"/>
    <cellStyle name="1_total_조경포장,관로시설_단위수량1_단위수량산출서" xfId="7934" xr:uid="{00000000-0005-0000-0000-0000ED120000}"/>
    <cellStyle name="1_total_조경포장,관로시설_단위수량산출서" xfId="7935" xr:uid="{00000000-0005-0000-0000-0000EE120000}"/>
    <cellStyle name="1_total_조경포장,관로시설_도곡단위수량" xfId="7936" xr:uid="{00000000-0005-0000-0000-0000EF120000}"/>
    <cellStyle name="1_total_조경포장,관로시설_도곡단위수량_단위수량산출서" xfId="7937" xr:uid="{00000000-0005-0000-0000-0000F0120000}"/>
    <cellStyle name="1_total_조경포장,관로시설_수량산출서-11.25" xfId="7938" xr:uid="{00000000-0005-0000-0000-0000F1120000}"/>
    <cellStyle name="1_total_조경포장,관로시설_수량산출서-11.25_단위수량" xfId="7939" xr:uid="{00000000-0005-0000-0000-0000F2120000}"/>
    <cellStyle name="1_total_조경포장,관로시설_수량산출서-11.25_단위수량_단위수량산출서" xfId="7940" xr:uid="{00000000-0005-0000-0000-0000F3120000}"/>
    <cellStyle name="1_total_조경포장,관로시설_수량산출서-11.25_단위수량1" xfId="7941" xr:uid="{00000000-0005-0000-0000-0000F4120000}"/>
    <cellStyle name="1_total_조경포장,관로시설_수량산출서-11.25_단위수량1_단위수량산출서" xfId="7942" xr:uid="{00000000-0005-0000-0000-0000F5120000}"/>
    <cellStyle name="1_total_조경포장,관로시설_수량산출서-11.25_단위수량산출서" xfId="7943" xr:uid="{00000000-0005-0000-0000-0000F6120000}"/>
    <cellStyle name="1_total_조경포장,관로시설_수량산출서-11.25_도곡단위수량" xfId="7944" xr:uid="{00000000-0005-0000-0000-0000F7120000}"/>
    <cellStyle name="1_total_조경포장,관로시설_수량산출서-11.25_도곡단위수량_단위수량산출서" xfId="7945" xr:uid="{00000000-0005-0000-0000-0000F8120000}"/>
    <cellStyle name="1_total_조경포장,관로시설_수량산출서-11.25_철거단위수량" xfId="7946" xr:uid="{00000000-0005-0000-0000-0000F9120000}"/>
    <cellStyle name="1_total_조경포장,관로시설_수량산출서-11.25_철거단위수량_단위수량산출서" xfId="7947" xr:uid="{00000000-0005-0000-0000-0000FA120000}"/>
    <cellStyle name="1_total_조경포장,관로시설_수량산출서-11.25_한수단위수량" xfId="7948" xr:uid="{00000000-0005-0000-0000-0000FB120000}"/>
    <cellStyle name="1_total_조경포장,관로시설_수량산출서-11.25_한수단위수량_단위수량산출서" xfId="7949" xr:uid="{00000000-0005-0000-0000-0000FC120000}"/>
    <cellStyle name="1_total_조경포장,관로시설_수량산출서-1201" xfId="7950" xr:uid="{00000000-0005-0000-0000-0000FD120000}"/>
    <cellStyle name="1_total_조경포장,관로시설_수량산출서-1201_단위수량" xfId="7951" xr:uid="{00000000-0005-0000-0000-0000FE120000}"/>
    <cellStyle name="1_total_조경포장,관로시설_수량산출서-1201_단위수량_단위수량산출서" xfId="7952" xr:uid="{00000000-0005-0000-0000-0000FF120000}"/>
    <cellStyle name="1_total_조경포장,관로시설_수량산출서-1201_단위수량1" xfId="7953" xr:uid="{00000000-0005-0000-0000-000000130000}"/>
    <cellStyle name="1_total_조경포장,관로시설_수량산출서-1201_단위수량1_단위수량산출서" xfId="7954" xr:uid="{00000000-0005-0000-0000-000001130000}"/>
    <cellStyle name="1_total_조경포장,관로시설_수량산출서-1201_단위수량산출서" xfId="7955" xr:uid="{00000000-0005-0000-0000-000002130000}"/>
    <cellStyle name="1_total_조경포장,관로시설_수량산출서-1201_도곡단위수량" xfId="7956" xr:uid="{00000000-0005-0000-0000-000003130000}"/>
    <cellStyle name="1_total_조경포장,관로시설_수량산출서-1201_도곡단위수량_단위수량산출서" xfId="7957" xr:uid="{00000000-0005-0000-0000-000004130000}"/>
    <cellStyle name="1_total_조경포장,관로시설_수량산출서-1201_철거단위수량" xfId="7958" xr:uid="{00000000-0005-0000-0000-000005130000}"/>
    <cellStyle name="1_total_조경포장,관로시설_수량산출서-1201_철거단위수량_단위수량산출서" xfId="7959" xr:uid="{00000000-0005-0000-0000-000006130000}"/>
    <cellStyle name="1_total_조경포장,관로시설_수량산출서-1201_한수단위수량" xfId="7960" xr:uid="{00000000-0005-0000-0000-000007130000}"/>
    <cellStyle name="1_total_조경포장,관로시설_수량산출서-1201_한수단위수량_단위수량산출서" xfId="7961" xr:uid="{00000000-0005-0000-0000-000008130000}"/>
    <cellStyle name="1_total_조경포장,관로시설_시설물단위수량" xfId="7962" xr:uid="{00000000-0005-0000-0000-000009130000}"/>
    <cellStyle name="1_total_조경포장,관로시설_시설물단위수량_단위수량산출서" xfId="7963" xr:uid="{00000000-0005-0000-0000-00000A130000}"/>
    <cellStyle name="1_total_조경포장,관로시설_시설물단위수량1" xfId="7964" xr:uid="{00000000-0005-0000-0000-00000B130000}"/>
    <cellStyle name="1_total_조경포장,관로시설_시설물단위수량1_단위수량산출서" xfId="7965" xr:uid="{00000000-0005-0000-0000-00000C130000}"/>
    <cellStyle name="1_total_조경포장,관로시설_시설물단위수량1_시설물단위수량" xfId="7966" xr:uid="{00000000-0005-0000-0000-00000D130000}"/>
    <cellStyle name="1_total_조경포장,관로시설_시설물단위수량1_시설물단위수량_단위수량산출서" xfId="7967" xr:uid="{00000000-0005-0000-0000-00000E130000}"/>
    <cellStyle name="1_total_조경포장,관로시설_오창수량산출서" xfId="7968" xr:uid="{00000000-0005-0000-0000-00000F130000}"/>
    <cellStyle name="1_total_조경포장,관로시설_오창수량산출서_단위수량" xfId="7969" xr:uid="{00000000-0005-0000-0000-000010130000}"/>
    <cellStyle name="1_total_조경포장,관로시설_오창수량산출서_단위수량_단위수량산출서" xfId="7970" xr:uid="{00000000-0005-0000-0000-000011130000}"/>
    <cellStyle name="1_total_조경포장,관로시설_오창수량산출서_단위수량1" xfId="7971" xr:uid="{00000000-0005-0000-0000-000012130000}"/>
    <cellStyle name="1_total_조경포장,관로시설_오창수량산출서_단위수량1_단위수량산출서" xfId="7972" xr:uid="{00000000-0005-0000-0000-000013130000}"/>
    <cellStyle name="1_total_조경포장,관로시설_오창수량산출서_단위수량산출서" xfId="7973" xr:uid="{00000000-0005-0000-0000-000014130000}"/>
    <cellStyle name="1_total_조경포장,관로시설_오창수량산출서_도곡단위수량" xfId="7974" xr:uid="{00000000-0005-0000-0000-000015130000}"/>
    <cellStyle name="1_total_조경포장,관로시설_오창수량산출서_도곡단위수량_단위수량산출서" xfId="7975" xr:uid="{00000000-0005-0000-0000-000016130000}"/>
    <cellStyle name="1_total_조경포장,관로시설_오창수량산출서_수량산출서-11.25" xfId="7976" xr:uid="{00000000-0005-0000-0000-000017130000}"/>
    <cellStyle name="1_total_조경포장,관로시설_오창수량산출서_수량산출서-11.25_단위수량" xfId="7977" xr:uid="{00000000-0005-0000-0000-000018130000}"/>
    <cellStyle name="1_total_조경포장,관로시설_오창수량산출서_수량산출서-11.25_단위수량_단위수량산출서" xfId="7978" xr:uid="{00000000-0005-0000-0000-000019130000}"/>
    <cellStyle name="1_total_조경포장,관로시설_오창수량산출서_수량산출서-11.25_단위수량1" xfId="7979" xr:uid="{00000000-0005-0000-0000-00001A130000}"/>
    <cellStyle name="1_total_조경포장,관로시설_오창수량산출서_수량산출서-11.25_단위수량1_단위수량산출서" xfId="7980" xr:uid="{00000000-0005-0000-0000-00001B130000}"/>
    <cellStyle name="1_total_조경포장,관로시설_오창수량산출서_수량산출서-11.25_단위수량산출서" xfId="7981" xr:uid="{00000000-0005-0000-0000-00001C130000}"/>
    <cellStyle name="1_total_조경포장,관로시설_오창수량산출서_수량산출서-11.25_도곡단위수량" xfId="7982" xr:uid="{00000000-0005-0000-0000-00001D130000}"/>
    <cellStyle name="1_total_조경포장,관로시설_오창수량산출서_수량산출서-11.25_도곡단위수량_단위수량산출서" xfId="7983" xr:uid="{00000000-0005-0000-0000-00001E130000}"/>
    <cellStyle name="1_total_조경포장,관로시설_오창수량산출서_수량산출서-11.25_철거단위수량" xfId="7984" xr:uid="{00000000-0005-0000-0000-00001F130000}"/>
    <cellStyle name="1_total_조경포장,관로시설_오창수량산출서_수량산출서-11.25_철거단위수량_단위수량산출서" xfId="7985" xr:uid="{00000000-0005-0000-0000-000020130000}"/>
    <cellStyle name="1_total_조경포장,관로시설_오창수량산출서_수량산출서-11.25_한수단위수량" xfId="7986" xr:uid="{00000000-0005-0000-0000-000021130000}"/>
    <cellStyle name="1_total_조경포장,관로시설_오창수량산출서_수량산출서-11.25_한수단위수량_단위수량산출서" xfId="7987" xr:uid="{00000000-0005-0000-0000-000022130000}"/>
    <cellStyle name="1_total_조경포장,관로시설_오창수량산출서_수량산출서-1201" xfId="7988" xr:uid="{00000000-0005-0000-0000-000023130000}"/>
    <cellStyle name="1_total_조경포장,관로시설_오창수량산출서_수량산출서-1201_단위수량" xfId="7989" xr:uid="{00000000-0005-0000-0000-000024130000}"/>
    <cellStyle name="1_total_조경포장,관로시설_오창수량산출서_수량산출서-1201_단위수량_단위수량산출서" xfId="7990" xr:uid="{00000000-0005-0000-0000-000025130000}"/>
    <cellStyle name="1_total_조경포장,관로시설_오창수량산출서_수량산출서-1201_단위수량1" xfId="7991" xr:uid="{00000000-0005-0000-0000-000026130000}"/>
    <cellStyle name="1_total_조경포장,관로시설_오창수량산출서_수량산출서-1201_단위수량1_단위수량산출서" xfId="7992" xr:uid="{00000000-0005-0000-0000-000027130000}"/>
    <cellStyle name="1_total_조경포장,관로시설_오창수량산출서_수량산출서-1201_단위수량산출서" xfId="7993" xr:uid="{00000000-0005-0000-0000-000028130000}"/>
    <cellStyle name="1_total_조경포장,관로시설_오창수량산출서_수량산출서-1201_도곡단위수량" xfId="7994" xr:uid="{00000000-0005-0000-0000-000029130000}"/>
    <cellStyle name="1_total_조경포장,관로시설_오창수량산출서_수량산출서-1201_도곡단위수량_단위수량산출서" xfId="7995" xr:uid="{00000000-0005-0000-0000-00002A130000}"/>
    <cellStyle name="1_total_조경포장,관로시설_오창수량산출서_수량산출서-1201_철거단위수량" xfId="7996" xr:uid="{00000000-0005-0000-0000-00002B130000}"/>
    <cellStyle name="1_total_조경포장,관로시설_오창수량산출서_수량산출서-1201_철거단위수량_단위수량산출서" xfId="7997" xr:uid="{00000000-0005-0000-0000-00002C130000}"/>
    <cellStyle name="1_total_조경포장,관로시설_오창수량산출서_수량산출서-1201_한수단위수량" xfId="7998" xr:uid="{00000000-0005-0000-0000-00002D130000}"/>
    <cellStyle name="1_total_조경포장,관로시설_오창수량산출서_수량산출서-1201_한수단위수량_단위수량산출서" xfId="7999" xr:uid="{00000000-0005-0000-0000-00002E130000}"/>
    <cellStyle name="1_total_조경포장,관로시설_오창수량산출서_시설물단위수량" xfId="8000" xr:uid="{00000000-0005-0000-0000-00002F130000}"/>
    <cellStyle name="1_total_조경포장,관로시설_오창수량산출서_시설물단위수량_단위수량산출서" xfId="8001" xr:uid="{00000000-0005-0000-0000-000030130000}"/>
    <cellStyle name="1_total_조경포장,관로시설_오창수량산출서_시설물단위수량1" xfId="8002" xr:uid="{00000000-0005-0000-0000-000031130000}"/>
    <cellStyle name="1_total_조경포장,관로시설_오창수량산출서_시설물단위수량1_단위수량산출서" xfId="8003" xr:uid="{00000000-0005-0000-0000-000032130000}"/>
    <cellStyle name="1_total_조경포장,관로시설_오창수량산출서_시설물단위수량1_시설물단위수량" xfId="8004" xr:uid="{00000000-0005-0000-0000-000033130000}"/>
    <cellStyle name="1_total_조경포장,관로시설_오창수량산출서_시설물단위수량1_시설물단위수량_단위수량산출서" xfId="8005" xr:uid="{00000000-0005-0000-0000-000034130000}"/>
    <cellStyle name="1_total_조경포장,관로시설_오창수량산출서_철거단위수량" xfId="8006" xr:uid="{00000000-0005-0000-0000-000035130000}"/>
    <cellStyle name="1_total_조경포장,관로시설_오창수량산출서_철거단위수량_단위수량산출서" xfId="8007" xr:uid="{00000000-0005-0000-0000-000036130000}"/>
    <cellStyle name="1_total_조경포장,관로시설_오창수량산출서_한수단위수량" xfId="8008" xr:uid="{00000000-0005-0000-0000-000037130000}"/>
    <cellStyle name="1_total_조경포장,관로시설_오창수량산출서_한수단위수량_단위수량산출서" xfId="8009" xr:uid="{00000000-0005-0000-0000-000038130000}"/>
    <cellStyle name="1_total_조경포장,관로시설_철거단위수량" xfId="8010" xr:uid="{00000000-0005-0000-0000-000039130000}"/>
    <cellStyle name="1_total_조경포장,관로시설_철거단위수량_단위수량산출서" xfId="8011" xr:uid="{00000000-0005-0000-0000-00003A130000}"/>
    <cellStyle name="1_total_조경포장,관로시설_한수단위수량" xfId="8012" xr:uid="{00000000-0005-0000-0000-00003B130000}"/>
    <cellStyle name="1_total_조경포장,관로시설_한수단위수량_단위수량산출서" xfId="8013" xr:uid="{00000000-0005-0000-0000-00003C130000}"/>
    <cellStyle name="1_total_철거단위수량" xfId="8014" xr:uid="{00000000-0005-0000-0000-00003D130000}"/>
    <cellStyle name="1_total_철거단위수량_단위수량산출서" xfId="8015" xr:uid="{00000000-0005-0000-0000-00003E130000}"/>
    <cellStyle name="1_total_총괄내역0518" xfId="8016" xr:uid="{00000000-0005-0000-0000-00003F130000}"/>
    <cellStyle name="1_total_총괄내역0518_구로리설계예산서1029" xfId="8017" xr:uid="{00000000-0005-0000-0000-000040130000}"/>
    <cellStyle name="1_total_총괄내역0518_구로리설계예산서1118준공" xfId="8018" xr:uid="{00000000-0005-0000-0000-000041130000}"/>
    <cellStyle name="1_total_총괄내역0518_구로리설계예산서조경" xfId="8019" xr:uid="{00000000-0005-0000-0000-000042130000}"/>
    <cellStyle name="1_total_총괄내역0518_구로리어린이공원예산서(조경)1125" xfId="8020" xr:uid="{00000000-0005-0000-0000-000043130000}"/>
    <cellStyle name="1_total_총괄내역0518_내역서" xfId="8021" xr:uid="{00000000-0005-0000-0000-000044130000}"/>
    <cellStyle name="1_total_총괄내역0518_노임단가표" xfId="8022" xr:uid="{00000000-0005-0000-0000-000045130000}"/>
    <cellStyle name="1_total_총괄내역0518_수도권매립지" xfId="8023" xr:uid="{00000000-0005-0000-0000-000046130000}"/>
    <cellStyle name="1_total_총괄내역0518_수도권매립지1004(발주용)" xfId="8024" xr:uid="{00000000-0005-0000-0000-000047130000}"/>
    <cellStyle name="1_total_총괄내역0518_일신건영설계예산서(0211)" xfId="8025" xr:uid="{00000000-0005-0000-0000-000048130000}"/>
    <cellStyle name="1_total_총괄내역0518_일위대가" xfId="8026" xr:uid="{00000000-0005-0000-0000-000049130000}"/>
    <cellStyle name="1_total_총괄내역0518_자재단가표" xfId="8027" xr:uid="{00000000-0005-0000-0000-00004A130000}"/>
    <cellStyle name="1_total_총괄내역0518_장안초등학교내역0814" xfId="8028" xr:uid="{00000000-0005-0000-0000-00004B130000}"/>
    <cellStyle name="1_total_터미널1" xfId="8029" xr:uid="{00000000-0005-0000-0000-00004C130000}"/>
    <cellStyle name="1_total_포장단위수량" xfId="8030" xr:uid="{00000000-0005-0000-0000-00004D130000}"/>
    <cellStyle name="1_total_포장단위수량_단위수량산출서" xfId="8031" xr:uid="{00000000-0005-0000-0000-00004E130000}"/>
    <cellStyle name="1_total_한수단위수량" xfId="8032" xr:uid="{00000000-0005-0000-0000-00004F130000}"/>
    <cellStyle name="1_total_한수단위수량_단위수량산출서" xfId="8033" xr:uid="{00000000-0005-0000-0000-000050130000}"/>
    <cellStyle name="1_total_휴게시설" xfId="8034" xr:uid="{00000000-0005-0000-0000-000051130000}"/>
    <cellStyle name="1_total_휴게시설_단위수량" xfId="8035" xr:uid="{00000000-0005-0000-0000-000052130000}"/>
    <cellStyle name="1_total_휴게시설_단위수량_단위수량산출서" xfId="8036" xr:uid="{00000000-0005-0000-0000-000053130000}"/>
    <cellStyle name="1_total_휴게시설_단위수량1" xfId="8037" xr:uid="{00000000-0005-0000-0000-000054130000}"/>
    <cellStyle name="1_total_휴게시설_단위수량1_단위수량산출서" xfId="8038" xr:uid="{00000000-0005-0000-0000-000055130000}"/>
    <cellStyle name="1_total_휴게시설_단위수량산출서" xfId="8039" xr:uid="{00000000-0005-0000-0000-000056130000}"/>
    <cellStyle name="1_total_휴게시설_도곡단위수량" xfId="8040" xr:uid="{00000000-0005-0000-0000-000057130000}"/>
    <cellStyle name="1_total_휴게시설_도곡단위수량_단위수량산출서" xfId="8041" xr:uid="{00000000-0005-0000-0000-000058130000}"/>
    <cellStyle name="1_total_휴게시설_수량산출서-11.25" xfId="8042" xr:uid="{00000000-0005-0000-0000-000059130000}"/>
    <cellStyle name="1_total_휴게시설_수량산출서-11.25_단위수량" xfId="8043" xr:uid="{00000000-0005-0000-0000-00005A130000}"/>
    <cellStyle name="1_total_휴게시설_수량산출서-11.25_단위수량_단위수량산출서" xfId="8044" xr:uid="{00000000-0005-0000-0000-00005B130000}"/>
    <cellStyle name="1_total_휴게시설_수량산출서-11.25_단위수량1" xfId="8045" xr:uid="{00000000-0005-0000-0000-00005C130000}"/>
    <cellStyle name="1_total_휴게시설_수량산출서-11.25_단위수량1_단위수량산출서" xfId="8046" xr:uid="{00000000-0005-0000-0000-00005D130000}"/>
    <cellStyle name="1_total_휴게시설_수량산출서-11.25_단위수량산출서" xfId="8047" xr:uid="{00000000-0005-0000-0000-00005E130000}"/>
    <cellStyle name="1_total_휴게시설_수량산출서-11.25_도곡단위수량" xfId="8048" xr:uid="{00000000-0005-0000-0000-00005F130000}"/>
    <cellStyle name="1_total_휴게시설_수량산출서-11.25_도곡단위수량_단위수량산출서" xfId="8049" xr:uid="{00000000-0005-0000-0000-000060130000}"/>
    <cellStyle name="1_total_휴게시설_수량산출서-11.25_철거단위수량" xfId="8050" xr:uid="{00000000-0005-0000-0000-000061130000}"/>
    <cellStyle name="1_total_휴게시설_수량산출서-11.25_철거단위수량_단위수량산출서" xfId="8051" xr:uid="{00000000-0005-0000-0000-000062130000}"/>
    <cellStyle name="1_total_휴게시설_수량산출서-11.25_한수단위수량" xfId="8052" xr:uid="{00000000-0005-0000-0000-000063130000}"/>
    <cellStyle name="1_total_휴게시설_수량산출서-11.25_한수단위수량_단위수량산출서" xfId="8053" xr:uid="{00000000-0005-0000-0000-000064130000}"/>
    <cellStyle name="1_total_휴게시설_수량산출서-1201" xfId="8054" xr:uid="{00000000-0005-0000-0000-000065130000}"/>
    <cellStyle name="1_total_휴게시설_수량산출서-1201_단위수량" xfId="8055" xr:uid="{00000000-0005-0000-0000-000066130000}"/>
    <cellStyle name="1_total_휴게시설_수량산출서-1201_단위수량_단위수량산출서" xfId="8056" xr:uid="{00000000-0005-0000-0000-000067130000}"/>
    <cellStyle name="1_total_휴게시설_수량산출서-1201_단위수량1" xfId="8057" xr:uid="{00000000-0005-0000-0000-000068130000}"/>
    <cellStyle name="1_total_휴게시설_수량산출서-1201_단위수량1_단위수량산출서" xfId="8058" xr:uid="{00000000-0005-0000-0000-000069130000}"/>
    <cellStyle name="1_total_휴게시설_수량산출서-1201_단위수량산출서" xfId="8059" xr:uid="{00000000-0005-0000-0000-00006A130000}"/>
    <cellStyle name="1_total_휴게시설_수량산출서-1201_도곡단위수량" xfId="8060" xr:uid="{00000000-0005-0000-0000-00006B130000}"/>
    <cellStyle name="1_total_휴게시설_수량산출서-1201_도곡단위수량_단위수량산출서" xfId="8061" xr:uid="{00000000-0005-0000-0000-00006C130000}"/>
    <cellStyle name="1_total_휴게시설_수량산출서-1201_철거단위수량" xfId="8062" xr:uid="{00000000-0005-0000-0000-00006D130000}"/>
    <cellStyle name="1_total_휴게시설_수량산출서-1201_철거단위수량_단위수량산출서" xfId="8063" xr:uid="{00000000-0005-0000-0000-00006E130000}"/>
    <cellStyle name="1_total_휴게시설_수량산출서-1201_한수단위수량" xfId="8064" xr:uid="{00000000-0005-0000-0000-00006F130000}"/>
    <cellStyle name="1_total_휴게시설_수량산출서-1201_한수단위수량_단위수량산출서" xfId="8065" xr:uid="{00000000-0005-0000-0000-000070130000}"/>
    <cellStyle name="1_total_휴게시설_시설물단위수량" xfId="8066" xr:uid="{00000000-0005-0000-0000-000071130000}"/>
    <cellStyle name="1_total_휴게시설_시설물단위수량_단위수량산출서" xfId="8067" xr:uid="{00000000-0005-0000-0000-000072130000}"/>
    <cellStyle name="1_total_휴게시설_시설물단위수량1" xfId="8068" xr:uid="{00000000-0005-0000-0000-000073130000}"/>
    <cellStyle name="1_total_휴게시설_시설물단위수량1_단위수량산출서" xfId="8069" xr:uid="{00000000-0005-0000-0000-000074130000}"/>
    <cellStyle name="1_total_휴게시설_시설물단위수량1_시설물단위수량" xfId="8070" xr:uid="{00000000-0005-0000-0000-000075130000}"/>
    <cellStyle name="1_total_휴게시설_시설물단위수량1_시설물단위수량_단위수량산출서" xfId="8071" xr:uid="{00000000-0005-0000-0000-000076130000}"/>
    <cellStyle name="1_total_휴게시설_오창수량산출서" xfId="8072" xr:uid="{00000000-0005-0000-0000-000077130000}"/>
    <cellStyle name="1_total_휴게시설_오창수량산출서_단위수량" xfId="8073" xr:uid="{00000000-0005-0000-0000-000078130000}"/>
    <cellStyle name="1_total_휴게시설_오창수량산출서_단위수량_단위수량산출서" xfId="8074" xr:uid="{00000000-0005-0000-0000-000079130000}"/>
    <cellStyle name="1_total_휴게시설_오창수량산출서_단위수량1" xfId="8075" xr:uid="{00000000-0005-0000-0000-00007A130000}"/>
    <cellStyle name="1_total_휴게시설_오창수량산출서_단위수량1_단위수량산출서" xfId="8076" xr:uid="{00000000-0005-0000-0000-00007B130000}"/>
    <cellStyle name="1_total_휴게시설_오창수량산출서_단위수량산출서" xfId="8077" xr:uid="{00000000-0005-0000-0000-00007C130000}"/>
    <cellStyle name="1_total_휴게시설_오창수량산출서_도곡단위수량" xfId="8078" xr:uid="{00000000-0005-0000-0000-00007D130000}"/>
    <cellStyle name="1_total_휴게시설_오창수량산출서_도곡단위수량_단위수량산출서" xfId="8079" xr:uid="{00000000-0005-0000-0000-00007E130000}"/>
    <cellStyle name="1_total_휴게시설_오창수량산출서_수량산출서-11.25" xfId="8080" xr:uid="{00000000-0005-0000-0000-00007F130000}"/>
    <cellStyle name="1_total_휴게시설_오창수량산출서_수량산출서-11.25_단위수량" xfId="8081" xr:uid="{00000000-0005-0000-0000-000080130000}"/>
    <cellStyle name="1_total_휴게시설_오창수량산출서_수량산출서-11.25_단위수량_단위수량산출서" xfId="8082" xr:uid="{00000000-0005-0000-0000-000081130000}"/>
    <cellStyle name="1_total_휴게시설_오창수량산출서_수량산출서-11.25_단위수량1" xfId="8083" xr:uid="{00000000-0005-0000-0000-000082130000}"/>
    <cellStyle name="1_total_휴게시설_오창수량산출서_수량산출서-11.25_단위수량1_단위수량산출서" xfId="8084" xr:uid="{00000000-0005-0000-0000-000083130000}"/>
    <cellStyle name="1_total_휴게시설_오창수량산출서_수량산출서-11.25_단위수량산출서" xfId="8085" xr:uid="{00000000-0005-0000-0000-000084130000}"/>
    <cellStyle name="1_total_휴게시설_오창수량산출서_수량산출서-11.25_도곡단위수량" xfId="8086" xr:uid="{00000000-0005-0000-0000-000085130000}"/>
    <cellStyle name="1_total_휴게시설_오창수량산출서_수량산출서-11.25_도곡단위수량_단위수량산출서" xfId="8087" xr:uid="{00000000-0005-0000-0000-000086130000}"/>
    <cellStyle name="1_total_휴게시설_오창수량산출서_수량산출서-11.25_철거단위수량" xfId="8088" xr:uid="{00000000-0005-0000-0000-000087130000}"/>
    <cellStyle name="1_total_휴게시설_오창수량산출서_수량산출서-11.25_철거단위수량_단위수량산출서" xfId="8089" xr:uid="{00000000-0005-0000-0000-000088130000}"/>
    <cellStyle name="1_total_휴게시설_오창수량산출서_수량산출서-11.25_한수단위수량" xfId="8090" xr:uid="{00000000-0005-0000-0000-000089130000}"/>
    <cellStyle name="1_total_휴게시설_오창수량산출서_수량산출서-11.25_한수단위수량_단위수량산출서" xfId="8091" xr:uid="{00000000-0005-0000-0000-00008A130000}"/>
    <cellStyle name="1_total_휴게시설_오창수량산출서_수량산출서-1201" xfId="8092" xr:uid="{00000000-0005-0000-0000-00008B130000}"/>
    <cellStyle name="1_total_휴게시설_오창수량산출서_수량산출서-1201_단위수량" xfId="8093" xr:uid="{00000000-0005-0000-0000-00008C130000}"/>
    <cellStyle name="1_total_휴게시설_오창수량산출서_수량산출서-1201_단위수량_단위수량산출서" xfId="8094" xr:uid="{00000000-0005-0000-0000-00008D130000}"/>
    <cellStyle name="1_total_휴게시설_오창수량산출서_수량산출서-1201_단위수량1" xfId="8095" xr:uid="{00000000-0005-0000-0000-00008E130000}"/>
    <cellStyle name="1_total_휴게시설_오창수량산출서_수량산출서-1201_단위수량1_단위수량산출서" xfId="8096" xr:uid="{00000000-0005-0000-0000-00008F130000}"/>
    <cellStyle name="1_total_휴게시설_오창수량산출서_수량산출서-1201_단위수량산출서" xfId="8097" xr:uid="{00000000-0005-0000-0000-000090130000}"/>
    <cellStyle name="1_total_휴게시설_오창수량산출서_수량산출서-1201_도곡단위수량" xfId="8098" xr:uid="{00000000-0005-0000-0000-000091130000}"/>
    <cellStyle name="1_total_휴게시설_오창수량산출서_수량산출서-1201_도곡단위수량_단위수량산출서" xfId="8099" xr:uid="{00000000-0005-0000-0000-000092130000}"/>
    <cellStyle name="1_total_휴게시설_오창수량산출서_수량산출서-1201_철거단위수량" xfId="8100" xr:uid="{00000000-0005-0000-0000-000093130000}"/>
    <cellStyle name="1_total_휴게시설_오창수량산출서_수량산출서-1201_철거단위수량_단위수량산출서" xfId="8101" xr:uid="{00000000-0005-0000-0000-000094130000}"/>
    <cellStyle name="1_total_휴게시설_오창수량산출서_수량산출서-1201_한수단위수량" xfId="8102" xr:uid="{00000000-0005-0000-0000-000095130000}"/>
    <cellStyle name="1_total_휴게시설_오창수량산출서_수량산출서-1201_한수단위수량_단위수량산출서" xfId="8103" xr:uid="{00000000-0005-0000-0000-000096130000}"/>
    <cellStyle name="1_total_휴게시설_오창수량산출서_시설물단위수량" xfId="8104" xr:uid="{00000000-0005-0000-0000-000097130000}"/>
    <cellStyle name="1_total_휴게시설_오창수량산출서_시설물단위수량_단위수량산출서" xfId="8105" xr:uid="{00000000-0005-0000-0000-000098130000}"/>
    <cellStyle name="1_total_휴게시설_오창수량산출서_시설물단위수량1" xfId="8106" xr:uid="{00000000-0005-0000-0000-000099130000}"/>
    <cellStyle name="1_total_휴게시설_오창수량산출서_시설물단위수량1_단위수량산출서" xfId="8107" xr:uid="{00000000-0005-0000-0000-00009A130000}"/>
    <cellStyle name="1_total_휴게시설_오창수량산출서_시설물단위수량1_시설물단위수량" xfId="8108" xr:uid="{00000000-0005-0000-0000-00009B130000}"/>
    <cellStyle name="1_total_휴게시설_오창수량산출서_시설물단위수량1_시설물단위수량_단위수량산출서" xfId="8109" xr:uid="{00000000-0005-0000-0000-00009C130000}"/>
    <cellStyle name="1_total_휴게시설_오창수량산출서_철거단위수량" xfId="8110" xr:uid="{00000000-0005-0000-0000-00009D130000}"/>
    <cellStyle name="1_total_휴게시설_오창수량산출서_철거단위수량_단위수량산출서" xfId="8111" xr:uid="{00000000-0005-0000-0000-00009E130000}"/>
    <cellStyle name="1_total_휴게시설_오창수량산출서_한수단위수량" xfId="8112" xr:uid="{00000000-0005-0000-0000-00009F130000}"/>
    <cellStyle name="1_total_휴게시설_오창수량산출서_한수단위수량_단위수량산출서" xfId="8113" xr:uid="{00000000-0005-0000-0000-0000A0130000}"/>
    <cellStyle name="1_total_휴게시설_철거단위수량" xfId="8114" xr:uid="{00000000-0005-0000-0000-0000A1130000}"/>
    <cellStyle name="1_total_휴게시설_철거단위수량_단위수량산출서" xfId="8115" xr:uid="{00000000-0005-0000-0000-0000A2130000}"/>
    <cellStyle name="1_total_휴게시설_한수단위수량" xfId="8116" xr:uid="{00000000-0005-0000-0000-0000A3130000}"/>
    <cellStyle name="1_total_휴게시설_한수단위수량_단위수량산출서" xfId="8117" xr:uid="{00000000-0005-0000-0000-0000A4130000}"/>
    <cellStyle name="1_Tuyen duong 1722N Ba Che - Thieu Toan" xfId="1498" xr:uid="{00000000-0005-0000-0000-0000A5130000}"/>
    <cellStyle name="1_Tuyen so 1-Km0+00 - Km0+852.56" xfId="1499" xr:uid="{00000000-0005-0000-0000-0000A6130000}"/>
    <cellStyle name="1_TV sua ngay 02-08-06" xfId="1500" xr:uid="{00000000-0005-0000-0000-0000A7130000}"/>
    <cellStyle name="1_TH theo doi Thanh toan" xfId="7051" xr:uid="{00000000-0005-0000-0000-0000A8130000}"/>
    <cellStyle name="1_Tham tra (8-11)1" xfId="1491" xr:uid="{00000000-0005-0000-0000-0000A9130000}"/>
    <cellStyle name="1_THANG NGOAI+PHU TRO DUOI+THANG LEO BO" xfId="7052" xr:uid="{00000000-0005-0000-0000-0000AA130000}"/>
    <cellStyle name="1_THANG NGOAI+PHU TRO DUOI+THANG LEO BO_Phu luc hop dong nuoc thai" xfId="7053" xr:uid="{00000000-0005-0000-0000-0000AB130000}"/>
    <cellStyle name="1_THANH TOAN CAM PHA(to ngoc)" xfId="7054" xr:uid="{00000000-0005-0000-0000-0000AC130000}"/>
    <cellStyle name="1_THANH TOAN CAM PHA(to ngoc)_Phu luc hop dong nuoc thai" xfId="7055" xr:uid="{00000000-0005-0000-0000-0000AD130000}"/>
    <cellStyle name="1_Thanh toan gia cong va bien phap Cam Pha - Doi 12" xfId="7056" xr:uid="{00000000-0005-0000-0000-0000AE130000}"/>
    <cellStyle name="1_THANH TOAN T1-T5 ,05" xfId="7057" xr:uid="{00000000-0005-0000-0000-0000AF130000}"/>
    <cellStyle name="1_Thanh toan to van hanh" xfId="7058" xr:uid="{00000000-0005-0000-0000-0000B0130000}"/>
    <cellStyle name="1_THKLCAU_SD" xfId="7059" xr:uid="{00000000-0005-0000-0000-0000B1130000}"/>
    <cellStyle name="1_Thong ke cua" xfId="1492" xr:uid="{00000000-0005-0000-0000-0000B2130000}"/>
    <cellStyle name="1_thong ke thep" xfId="7060" xr:uid="{00000000-0005-0000-0000-0000B3130000}"/>
    <cellStyle name="1_tree" xfId="8118" xr:uid="{00000000-0005-0000-0000-0000B4130000}"/>
    <cellStyle name="1_tree_10.24종합" xfId="8119" xr:uid="{00000000-0005-0000-0000-0000B5130000}"/>
    <cellStyle name="1_tree_10.24종합_단위수량" xfId="8120" xr:uid="{00000000-0005-0000-0000-0000B6130000}"/>
    <cellStyle name="1_tree_10.24종합_단위수량_단위수량산출서" xfId="8121" xr:uid="{00000000-0005-0000-0000-0000B7130000}"/>
    <cellStyle name="1_tree_10.24종합_단위수량1" xfId="8122" xr:uid="{00000000-0005-0000-0000-0000B8130000}"/>
    <cellStyle name="1_tree_10.24종합_단위수량1_단위수량산출서" xfId="8123" xr:uid="{00000000-0005-0000-0000-0000B9130000}"/>
    <cellStyle name="1_tree_10.24종합_단위수량산출서" xfId="8124" xr:uid="{00000000-0005-0000-0000-0000BA130000}"/>
    <cellStyle name="1_tree_10.24종합_도곡단위수량" xfId="8125" xr:uid="{00000000-0005-0000-0000-0000BB130000}"/>
    <cellStyle name="1_tree_10.24종합_도곡단위수량_단위수량산출서" xfId="8126" xr:uid="{00000000-0005-0000-0000-0000BC130000}"/>
    <cellStyle name="1_tree_10.24종합_수량산출서-11.25" xfId="8127" xr:uid="{00000000-0005-0000-0000-0000BD130000}"/>
    <cellStyle name="1_tree_10.24종합_수량산출서-11.25_단위수량" xfId="8128" xr:uid="{00000000-0005-0000-0000-0000BE130000}"/>
    <cellStyle name="1_tree_10.24종합_수량산출서-11.25_단위수량_단위수량산출서" xfId="8129" xr:uid="{00000000-0005-0000-0000-0000BF130000}"/>
    <cellStyle name="1_tree_10.24종합_수량산출서-11.25_단위수량1" xfId="8130" xr:uid="{00000000-0005-0000-0000-0000C0130000}"/>
    <cellStyle name="1_tree_10.24종합_수량산출서-11.25_단위수량1_단위수량산출서" xfId="8131" xr:uid="{00000000-0005-0000-0000-0000C1130000}"/>
    <cellStyle name="1_tree_10.24종합_수량산출서-11.25_단위수량산출서" xfId="8132" xr:uid="{00000000-0005-0000-0000-0000C2130000}"/>
    <cellStyle name="1_tree_10.24종합_수량산출서-11.25_도곡단위수량" xfId="8133" xr:uid="{00000000-0005-0000-0000-0000C3130000}"/>
    <cellStyle name="1_tree_10.24종합_수량산출서-11.25_도곡단위수량_단위수량산출서" xfId="8134" xr:uid="{00000000-0005-0000-0000-0000C4130000}"/>
    <cellStyle name="1_tree_10.24종합_수량산출서-11.25_철거단위수량" xfId="8135" xr:uid="{00000000-0005-0000-0000-0000C5130000}"/>
    <cellStyle name="1_tree_10.24종합_수량산출서-11.25_철거단위수량_단위수량산출서" xfId="8136" xr:uid="{00000000-0005-0000-0000-0000C6130000}"/>
    <cellStyle name="1_tree_10.24종합_수량산출서-11.25_한수단위수량" xfId="8137" xr:uid="{00000000-0005-0000-0000-0000C7130000}"/>
    <cellStyle name="1_tree_10.24종합_수량산출서-11.25_한수단위수량_단위수량산출서" xfId="8138" xr:uid="{00000000-0005-0000-0000-0000C8130000}"/>
    <cellStyle name="1_tree_10.24종합_수량산출서-1201" xfId="8139" xr:uid="{00000000-0005-0000-0000-0000C9130000}"/>
    <cellStyle name="1_tree_10.24종합_수량산출서-1201_단위수량" xfId="8140" xr:uid="{00000000-0005-0000-0000-0000CA130000}"/>
    <cellStyle name="1_tree_10.24종합_수량산출서-1201_단위수량_단위수량산출서" xfId="8141" xr:uid="{00000000-0005-0000-0000-0000CB130000}"/>
    <cellStyle name="1_tree_10.24종합_수량산출서-1201_단위수량1" xfId="8142" xr:uid="{00000000-0005-0000-0000-0000CC130000}"/>
    <cellStyle name="1_tree_10.24종합_수량산출서-1201_단위수량1_단위수량산출서" xfId="8143" xr:uid="{00000000-0005-0000-0000-0000CD130000}"/>
    <cellStyle name="1_tree_10.24종합_수량산출서-1201_단위수량산출서" xfId="8144" xr:uid="{00000000-0005-0000-0000-0000CE130000}"/>
    <cellStyle name="1_tree_10.24종합_수량산출서-1201_도곡단위수량" xfId="8145" xr:uid="{00000000-0005-0000-0000-0000CF130000}"/>
    <cellStyle name="1_tree_10.24종합_수량산출서-1201_도곡단위수량_단위수량산출서" xfId="8146" xr:uid="{00000000-0005-0000-0000-0000D0130000}"/>
    <cellStyle name="1_tree_10.24종합_수량산출서-1201_철거단위수량" xfId="8147" xr:uid="{00000000-0005-0000-0000-0000D1130000}"/>
    <cellStyle name="1_tree_10.24종합_수량산출서-1201_철거단위수량_단위수량산출서" xfId="8148" xr:uid="{00000000-0005-0000-0000-0000D2130000}"/>
    <cellStyle name="1_tree_10.24종합_수량산출서-1201_한수단위수량" xfId="8149" xr:uid="{00000000-0005-0000-0000-0000D3130000}"/>
    <cellStyle name="1_tree_10.24종합_수량산출서-1201_한수단위수량_단위수량산출서" xfId="8150" xr:uid="{00000000-0005-0000-0000-0000D4130000}"/>
    <cellStyle name="1_tree_10.24종합_시설물단위수량" xfId="8151" xr:uid="{00000000-0005-0000-0000-0000D5130000}"/>
    <cellStyle name="1_tree_10.24종합_시설물단위수량_단위수량산출서" xfId="8152" xr:uid="{00000000-0005-0000-0000-0000D6130000}"/>
    <cellStyle name="1_tree_10.24종합_시설물단위수량1" xfId="8153" xr:uid="{00000000-0005-0000-0000-0000D7130000}"/>
    <cellStyle name="1_tree_10.24종합_시설물단위수량1_단위수량산출서" xfId="8154" xr:uid="{00000000-0005-0000-0000-0000D8130000}"/>
    <cellStyle name="1_tree_10.24종합_시설물단위수량1_시설물단위수량" xfId="8155" xr:uid="{00000000-0005-0000-0000-0000D9130000}"/>
    <cellStyle name="1_tree_10.24종합_시설물단위수량1_시설물단위수량_단위수량산출서" xfId="8156" xr:uid="{00000000-0005-0000-0000-0000DA130000}"/>
    <cellStyle name="1_tree_10.24종합_오창수량산출서" xfId="8157" xr:uid="{00000000-0005-0000-0000-0000DB130000}"/>
    <cellStyle name="1_tree_10.24종합_오창수량산출서_단위수량" xfId="8158" xr:uid="{00000000-0005-0000-0000-0000DC130000}"/>
    <cellStyle name="1_tree_10.24종합_오창수량산출서_단위수량_단위수량산출서" xfId="8159" xr:uid="{00000000-0005-0000-0000-0000DD130000}"/>
    <cellStyle name="1_tree_10.24종합_오창수량산출서_단위수량1" xfId="8160" xr:uid="{00000000-0005-0000-0000-0000DE130000}"/>
    <cellStyle name="1_tree_10.24종합_오창수량산출서_단위수량1_단위수량산출서" xfId="8161" xr:uid="{00000000-0005-0000-0000-0000DF130000}"/>
    <cellStyle name="1_tree_10.24종합_오창수량산출서_단위수량산출서" xfId="8162" xr:uid="{00000000-0005-0000-0000-0000E0130000}"/>
    <cellStyle name="1_tree_10.24종합_오창수량산출서_도곡단위수량" xfId="8163" xr:uid="{00000000-0005-0000-0000-0000E1130000}"/>
    <cellStyle name="1_tree_10.24종합_오창수량산출서_도곡단위수량_단위수량산출서" xfId="8164" xr:uid="{00000000-0005-0000-0000-0000E2130000}"/>
    <cellStyle name="1_tree_10.24종합_오창수량산출서_수량산출서-11.25" xfId="8165" xr:uid="{00000000-0005-0000-0000-0000E3130000}"/>
    <cellStyle name="1_tree_10.24종합_오창수량산출서_수량산출서-11.25_단위수량" xfId="8166" xr:uid="{00000000-0005-0000-0000-0000E4130000}"/>
    <cellStyle name="1_tree_10.24종합_오창수량산출서_수량산출서-11.25_단위수량_단위수량산출서" xfId="8167" xr:uid="{00000000-0005-0000-0000-0000E5130000}"/>
    <cellStyle name="1_tree_10.24종합_오창수량산출서_수량산출서-11.25_단위수량1" xfId="8168" xr:uid="{00000000-0005-0000-0000-0000E6130000}"/>
    <cellStyle name="1_tree_10.24종합_오창수량산출서_수량산출서-11.25_단위수량1_단위수량산출서" xfId="8169" xr:uid="{00000000-0005-0000-0000-0000E7130000}"/>
    <cellStyle name="1_tree_10.24종합_오창수량산출서_수량산출서-11.25_단위수량산출서" xfId="8170" xr:uid="{00000000-0005-0000-0000-0000E8130000}"/>
    <cellStyle name="1_tree_10.24종합_오창수량산출서_수량산출서-11.25_도곡단위수량" xfId="8171" xr:uid="{00000000-0005-0000-0000-0000E9130000}"/>
    <cellStyle name="1_tree_10.24종합_오창수량산출서_수량산출서-11.25_도곡단위수량_단위수량산출서" xfId="8172" xr:uid="{00000000-0005-0000-0000-0000EA130000}"/>
    <cellStyle name="1_tree_10.24종합_오창수량산출서_수량산출서-11.25_철거단위수량" xfId="8173" xr:uid="{00000000-0005-0000-0000-0000EB130000}"/>
    <cellStyle name="1_tree_10.24종합_오창수량산출서_수량산출서-11.25_철거단위수량_단위수량산출서" xfId="8174" xr:uid="{00000000-0005-0000-0000-0000EC130000}"/>
    <cellStyle name="1_tree_10.24종합_오창수량산출서_수량산출서-11.25_한수단위수량" xfId="8175" xr:uid="{00000000-0005-0000-0000-0000ED130000}"/>
    <cellStyle name="1_tree_10.24종합_오창수량산출서_수량산출서-11.25_한수단위수량_단위수량산출서" xfId="8176" xr:uid="{00000000-0005-0000-0000-0000EE130000}"/>
    <cellStyle name="1_tree_10.24종합_오창수량산출서_수량산출서-1201" xfId="8177" xr:uid="{00000000-0005-0000-0000-0000EF130000}"/>
    <cellStyle name="1_tree_10.24종합_오창수량산출서_수량산출서-1201_단위수량" xfId="8178" xr:uid="{00000000-0005-0000-0000-0000F0130000}"/>
    <cellStyle name="1_tree_10.24종합_오창수량산출서_수량산출서-1201_단위수량_단위수량산출서" xfId="8179" xr:uid="{00000000-0005-0000-0000-0000F1130000}"/>
    <cellStyle name="1_tree_10.24종합_오창수량산출서_수량산출서-1201_단위수량1" xfId="8180" xr:uid="{00000000-0005-0000-0000-0000F2130000}"/>
    <cellStyle name="1_tree_10.24종합_오창수량산출서_수량산출서-1201_단위수량1_단위수량산출서" xfId="8181" xr:uid="{00000000-0005-0000-0000-0000F3130000}"/>
    <cellStyle name="1_tree_10.24종합_오창수량산출서_수량산출서-1201_단위수량산출서" xfId="8182" xr:uid="{00000000-0005-0000-0000-0000F4130000}"/>
    <cellStyle name="1_tree_10.24종합_오창수량산출서_수량산출서-1201_도곡단위수량" xfId="8183" xr:uid="{00000000-0005-0000-0000-0000F5130000}"/>
    <cellStyle name="1_tree_10.24종합_오창수량산출서_수량산출서-1201_도곡단위수량_단위수량산출서" xfId="8184" xr:uid="{00000000-0005-0000-0000-0000F6130000}"/>
    <cellStyle name="1_tree_10.24종합_오창수량산출서_수량산출서-1201_철거단위수량" xfId="8185" xr:uid="{00000000-0005-0000-0000-0000F7130000}"/>
    <cellStyle name="1_tree_10.24종합_오창수량산출서_수량산출서-1201_철거단위수량_단위수량산출서" xfId="8186" xr:uid="{00000000-0005-0000-0000-0000F8130000}"/>
    <cellStyle name="1_tree_10.24종합_오창수량산출서_수량산출서-1201_한수단위수량" xfId="8187" xr:uid="{00000000-0005-0000-0000-0000F9130000}"/>
    <cellStyle name="1_tree_10.24종합_오창수량산출서_수량산출서-1201_한수단위수량_단위수량산출서" xfId="8188" xr:uid="{00000000-0005-0000-0000-0000FA130000}"/>
    <cellStyle name="1_tree_10.24종합_오창수량산출서_시설물단위수량" xfId="8189" xr:uid="{00000000-0005-0000-0000-0000FB130000}"/>
    <cellStyle name="1_tree_10.24종합_오창수량산출서_시설물단위수량_단위수량산출서" xfId="8190" xr:uid="{00000000-0005-0000-0000-0000FC130000}"/>
    <cellStyle name="1_tree_10.24종합_오창수량산출서_시설물단위수량1" xfId="8191" xr:uid="{00000000-0005-0000-0000-0000FD130000}"/>
    <cellStyle name="1_tree_10.24종합_오창수량산출서_시설물단위수량1_단위수량산출서" xfId="8192" xr:uid="{00000000-0005-0000-0000-0000FE130000}"/>
    <cellStyle name="1_tree_10.24종합_오창수량산출서_시설물단위수량1_시설물단위수량" xfId="8193" xr:uid="{00000000-0005-0000-0000-0000FF130000}"/>
    <cellStyle name="1_tree_10.24종합_오창수량산출서_시설물단위수량1_시설물단위수량_단위수량산출서" xfId="8194" xr:uid="{00000000-0005-0000-0000-000000140000}"/>
    <cellStyle name="1_tree_10.24종합_오창수량산출서_철거단위수량" xfId="8195" xr:uid="{00000000-0005-0000-0000-000001140000}"/>
    <cellStyle name="1_tree_10.24종합_오창수량산출서_철거단위수량_단위수량산출서" xfId="8196" xr:uid="{00000000-0005-0000-0000-000002140000}"/>
    <cellStyle name="1_tree_10.24종합_오창수량산출서_한수단위수량" xfId="8197" xr:uid="{00000000-0005-0000-0000-000003140000}"/>
    <cellStyle name="1_tree_10.24종합_오창수량산출서_한수단위수량_단위수량산출서" xfId="8198" xr:uid="{00000000-0005-0000-0000-000004140000}"/>
    <cellStyle name="1_tree_10.24종합_철거단위수량" xfId="8199" xr:uid="{00000000-0005-0000-0000-000005140000}"/>
    <cellStyle name="1_tree_10.24종합_철거단위수량_단위수량산출서" xfId="8200" xr:uid="{00000000-0005-0000-0000-000006140000}"/>
    <cellStyle name="1_tree_10.24종합_한수단위수량" xfId="8201" xr:uid="{00000000-0005-0000-0000-000007140000}"/>
    <cellStyle name="1_tree_10.24종합_한수단위수량_단위수량산출서" xfId="8202" xr:uid="{00000000-0005-0000-0000-000008140000}"/>
    <cellStyle name="1_tree_Book2" xfId="8203" xr:uid="{00000000-0005-0000-0000-000009140000}"/>
    <cellStyle name="1_tree_Book2_단위수량산출서" xfId="8204" xr:uid="{00000000-0005-0000-0000-00000A140000}"/>
    <cellStyle name="1_tree_견적대비및수량총괄표" xfId="8205" xr:uid="{00000000-0005-0000-0000-00000B140000}"/>
    <cellStyle name="1_tree_견적대비표-수정" xfId="8206" xr:uid="{00000000-0005-0000-0000-00000C140000}"/>
    <cellStyle name="1_tree_골프장수목" xfId="8207" xr:uid="{00000000-0005-0000-0000-00000D140000}"/>
    <cellStyle name="1_tree_과천수량집계" xfId="8208" xr:uid="{00000000-0005-0000-0000-00000E140000}"/>
    <cellStyle name="1_tree_과천수량집계_단위수량산출서" xfId="8209" xr:uid="{00000000-0005-0000-0000-00000F140000}"/>
    <cellStyle name="1_tree_관로시설물" xfId="8210" xr:uid="{00000000-0005-0000-0000-000010140000}"/>
    <cellStyle name="1_tree_관로시설물_단위수량" xfId="8211" xr:uid="{00000000-0005-0000-0000-000011140000}"/>
    <cellStyle name="1_tree_관로시설물_단위수량_단위수량산출서" xfId="8212" xr:uid="{00000000-0005-0000-0000-000012140000}"/>
    <cellStyle name="1_tree_관로시설물_단위수량1" xfId="8213" xr:uid="{00000000-0005-0000-0000-000013140000}"/>
    <cellStyle name="1_tree_관로시설물_단위수량1_단위수량산출서" xfId="8214" xr:uid="{00000000-0005-0000-0000-000014140000}"/>
    <cellStyle name="1_tree_관로시설물_단위수량산출서" xfId="8215" xr:uid="{00000000-0005-0000-0000-000015140000}"/>
    <cellStyle name="1_tree_관로시설물_도곡단위수량" xfId="8216" xr:uid="{00000000-0005-0000-0000-000016140000}"/>
    <cellStyle name="1_tree_관로시설물_도곡단위수량_단위수량산출서" xfId="8217" xr:uid="{00000000-0005-0000-0000-000017140000}"/>
    <cellStyle name="1_tree_관로시설물_수량산출서-11.25" xfId="8218" xr:uid="{00000000-0005-0000-0000-000018140000}"/>
    <cellStyle name="1_tree_관로시설물_수량산출서-11.25_단위수량" xfId="8219" xr:uid="{00000000-0005-0000-0000-000019140000}"/>
    <cellStyle name="1_tree_관로시설물_수량산출서-11.25_단위수량_단위수량산출서" xfId="8220" xr:uid="{00000000-0005-0000-0000-00001A140000}"/>
    <cellStyle name="1_tree_관로시설물_수량산출서-11.25_단위수량1" xfId="8221" xr:uid="{00000000-0005-0000-0000-00001B140000}"/>
    <cellStyle name="1_tree_관로시설물_수량산출서-11.25_단위수량1_단위수량산출서" xfId="8222" xr:uid="{00000000-0005-0000-0000-00001C140000}"/>
    <cellStyle name="1_tree_관로시설물_수량산출서-11.25_단위수량산출서" xfId="8223" xr:uid="{00000000-0005-0000-0000-00001D140000}"/>
    <cellStyle name="1_tree_관로시설물_수량산출서-11.25_도곡단위수량" xfId="8224" xr:uid="{00000000-0005-0000-0000-00001E140000}"/>
    <cellStyle name="1_tree_관로시설물_수량산출서-11.25_도곡단위수량_단위수량산출서" xfId="8225" xr:uid="{00000000-0005-0000-0000-00001F140000}"/>
    <cellStyle name="1_tree_관로시설물_수량산출서-11.25_철거단위수량" xfId="8226" xr:uid="{00000000-0005-0000-0000-000020140000}"/>
    <cellStyle name="1_tree_관로시설물_수량산출서-11.25_철거단위수량_단위수량산출서" xfId="8227" xr:uid="{00000000-0005-0000-0000-000021140000}"/>
    <cellStyle name="1_tree_관로시설물_수량산출서-11.25_한수단위수량" xfId="8228" xr:uid="{00000000-0005-0000-0000-000022140000}"/>
    <cellStyle name="1_tree_관로시설물_수량산출서-11.25_한수단위수량_단위수량산출서" xfId="8229" xr:uid="{00000000-0005-0000-0000-000023140000}"/>
    <cellStyle name="1_tree_관로시설물_수량산출서-1201" xfId="8230" xr:uid="{00000000-0005-0000-0000-000024140000}"/>
    <cellStyle name="1_tree_관로시설물_수량산출서-1201_단위수량" xfId="8231" xr:uid="{00000000-0005-0000-0000-000025140000}"/>
    <cellStyle name="1_tree_관로시설물_수량산출서-1201_단위수량_단위수량산출서" xfId="8232" xr:uid="{00000000-0005-0000-0000-000026140000}"/>
    <cellStyle name="1_tree_관로시설물_수량산출서-1201_단위수량1" xfId="8233" xr:uid="{00000000-0005-0000-0000-000027140000}"/>
    <cellStyle name="1_tree_관로시설물_수량산출서-1201_단위수량1_단위수량산출서" xfId="8234" xr:uid="{00000000-0005-0000-0000-000028140000}"/>
    <cellStyle name="1_tree_관로시설물_수량산출서-1201_단위수량산출서" xfId="8235" xr:uid="{00000000-0005-0000-0000-000029140000}"/>
    <cellStyle name="1_tree_관로시설물_수량산출서-1201_도곡단위수량" xfId="8236" xr:uid="{00000000-0005-0000-0000-00002A140000}"/>
    <cellStyle name="1_tree_관로시설물_수량산출서-1201_도곡단위수량_단위수량산출서" xfId="8237" xr:uid="{00000000-0005-0000-0000-00002B140000}"/>
    <cellStyle name="1_tree_관로시설물_수량산출서-1201_철거단위수량" xfId="8238" xr:uid="{00000000-0005-0000-0000-00002C140000}"/>
    <cellStyle name="1_tree_관로시설물_수량산출서-1201_철거단위수량_단위수량산출서" xfId="8239" xr:uid="{00000000-0005-0000-0000-00002D140000}"/>
    <cellStyle name="1_tree_관로시설물_수량산출서-1201_한수단위수량" xfId="8240" xr:uid="{00000000-0005-0000-0000-00002E140000}"/>
    <cellStyle name="1_tree_관로시설물_수량산출서-1201_한수단위수량_단위수량산출서" xfId="8241" xr:uid="{00000000-0005-0000-0000-00002F140000}"/>
    <cellStyle name="1_tree_관로시설물_시설물단위수량" xfId="8242" xr:uid="{00000000-0005-0000-0000-000030140000}"/>
    <cellStyle name="1_tree_관로시설물_시설물단위수량_단위수량산출서" xfId="8243" xr:uid="{00000000-0005-0000-0000-000031140000}"/>
    <cellStyle name="1_tree_관로시설물_시설물단위수량1" xfId="8244" xr:uid="{00000000-0005-0000-0000-000032140000}"/>
    <cellStyle name="1_tree_관로시설물_시설물단위수량1_단위수량산출서" xfId="8245" xr:uid="{00000000-0005-0000-0000-000033140000}"/>
    <cellStyle name="1_tree_관로시설물_시설물단위수량1_시설물단위수량" xfId="8246" xr:uid="{00000000-0005-0000-0000-000034140000}"/>
    <cellStyle name="1_tree_관로시설물_시설물단위수량1_시설물단위수량_단위수량산출서" xfId="8247" xr:uid="{00000000-0005-0000-0000-000035140000}"/>
    <cellStyle name="1_tree_관로시설물_오창수량산출서" xfId="8248" xr:uid="{00000000-0005-0000-0000-000036140000}"/>
    <cellStyle name="1_tree_관로시설물_오창수량산출서_단위수량" xfId="8249" xr:uid="{00000000-0005-0000-0000-000037140000}"/>
    <cellStyle name="1_tree_관로시설물_오창수량산출서_단위수량_단위수량산출서" xfId="8250" xr:uid="{00000000-0005-0000-0000-000038140000}"/>
    <cellStyle name="1_tree_관로시설물_오창수량산출서_단위수량1" xfId="8251" xr:uid="{00000000-0005-0000-0000-000039140000}"/>
    <cellStyle name="1_tree_관로시설물_오창수량산출서_단위수량1_단위수량산출서" xfId="8252" xr:uid="{00000000-0005-0000-0000-00003A140000}"/>
    <cellStyle name="1_tree_관로시설물_오창수량산출서_단위수량산출서" xfId="8253" xr:uid="{00000000-0005-0000-0000-00003B140000}"/>
    <cellStyle name="1_tree_관로시설물_오창수량산출서_도곡단위수량" xfId="8254" xr:uid="{00000000-0005-0000-0000-00003C140000}"/>
    <cellStyle name="1_tree_관로시설물_오창수량산출서_도곡단위수량_단위수량산출서" xfId="8255" xr:uid="{00000000-0005-0000-0000-00003D140000}"/>
    <cellStyle name="1_tree_관로시설물_오창수량산출서_수량산출서-11.25" xfId="8256" xr:uid="{00000000-0005-0000-0000-00003E140000}"/>
    <cellStyle name="1_tree_관로시설물_오창수량산출서_수량산출서-11.25_단위수량" xfId="8257" xr:uid="{00000000-0005-0000-0000-00003F140000}"/>
    <cellStyle name="1_tree_관로시설물_오창수량산출서_수량산출서-11.25_단위수량_단위수량산출서" xfId="8258" xr:uid="{00000000-0005-0000-0000-000040140000}"/>
    <cellStyle name="1_tree_관로시설물_오창수량산출서_수량산출서-11.25_단위수량1" xfId="8259" xr:uid="{00000000-0005-0000-0000-000041140000}"/>
    <cellStyle name="1_tree_관로시설물_오창수량산출서_수량산출서-11.25_단위수량1_단위수량산출서" xfId="8260" xr:uid="{00000000-0005-0000-0000-000042140000}"/>
    <cellStyle name="1_tree_관로시설물_오창수량산출서_수량산출서-11.25_단위수량산출서" xfId="8261" xr:uid="{00000000-0005-0000-0000-000043140000}"/>
    <cellStyle name="1_tree_관로시설물_오창수량산출서_수량산출서-11.25_도곡단위수량" xfId="8262" xr:uid="{00000000-0005-0000-0000-000044140000}"/>
    <cellStyle name="1_tree_관로시설물_오창수량산출서_수량산출서-11.25_도곡단위수량_단위수량산출서" xfId="8263" xr:uid="{00000000-0005-0000-0000-000045140000}"/>
    <cellStyle name="1_tree_관로시설물_오창수량산출서_수량산출서-11.25_철거단위수량" xfId="8264" xr:uid="{00000000-0005-0000-0000-000046140000}"/>
    <cellStyle name="1_tree_관로시설물_오창수량산출서_수량산출서-11.25_철거단위수량_단위수량산출서" xfId="8265" xr:uid="{00000000-0005-0000-0000-000047140000}"/>
    <cellStyle name="1_tree_관로시설물_오창수량산출서_수량산출서-11.25_한수단위수량" xfId="8266" xr:uid="{00000000-0005-0000-0000-000048140000}"/>
    <cellStyle name="1_tree_관로시설물_오창수량산출서_수량산출서-11.25_한수단위수량_단위수량산출서" xfId="8267" xr:uid="{00000000-0005-0000-0000-000049140000}"/>
    <cellStyle name="1_tree_관로시설물_오창수량산출서_수량산출서-1201" xfId="8268" xr:uid="{00000000-0005-0000-0000-00004A140000}"/>
    <cellStyle name="1_tree_관로시설물_오창수량산출서_수량산출서-1201_단위수량" xfId="8269" xr:uid="{00000000-0005-0000-0000-00004B140000}"/>
    <cellStyle name="1_tree_관로시설물_오창수량산출서_수량산출서-1201_단위수량_단위수량산출서" xfId="8270" xr:uid="{00000000-0005-0000-0000-00004C140000}"/>
    <cellStyle name="1_tree_관로시설물_오창수량산출서_수량산출서-1201_단위수량1" xfId="8271" xr:uid="{00000000-0005-0000-0000-00004D140000}"/>
    <cellStyle name="1_tree_관로시설물_오창수량산출서_수량산출서-1201_단위수량1_단위수량산출서" xfId="8272" xr:uid="{00000000-0005-0000-0000-00004E140000}"/>
    <cellStyle name="1_tree_관로시설물_오창수량산출서_수량산출서-1201_단위수량산출서" xfId="8273" xr:uid="{00000000-0005-0000-0000-00004F140000}"/>
    <cellStyle name="1_tree_관로시설물_오창수량산출서_수량산출서-1201_도곡단위수량" xfId="8274" xr:uid="{00000000-0005-0000-0000-000050140000}"/>
    <cellStyle name="1_tree_관로시설물_오창수량산출서_수량산출서-1201_도곡단위수량_단위수량산출서" xfId="8275" xr:uid="{00000000-0005-0000-0000-000051140000}"/>
    <cellStyle name="1_tree_관로시설물_오창수량산출서_수량산출서-1201_철거단위수량" xfId="8276" xr:uid="{00000000-0005-0000-0000-000052140000}"/>
    <cellStyle name="1_tree_관로시설물_오창수량산출서_수량산출서-1201_철거단위수량_단위수량산출서" xfId="8277" xr:uid="{00000000-0005-0000-0000-000053140000}"/>
    <cellStyle name="1_tree_관로시설물_오창수량산출서_수량산출서-1201_한수단위수량" xfId="8278" xr:uid="{00000000-0005-0000-0000-000054140000}"/>
    <cellStyle name="1_tree_관로시설물_오창수량산출서_수량산출서-1201_한수단위수량_단위수량산출서" xfId="8279" xr:uid="{00000000-0005-0000-0000-000055140000}"/>
    <cellStyle name="1_tree_관로시설물_오창수량산출서_시설물단위수량" xfId="8280" xr:uid="{00000000-0005-0000-0000-000056140000}"/>
    <cellStyle name="1_tree_관로시설물_오창수량산출서_시설물단위수량_단위수량산출서" xfId="8281" xr:uid="{00000000-0005-0000-0000-000057140000}"/>
    <cellStyle name="1_tree_관로시설물_오창수량산출서_시설물단위수량1" xfId="8282" xr:uid="{00000000-0005-0000-0000-000058140000}"/>
    <cellStyle name="1_tree_관로시설물_오창수량산출서_시설물단위수량1_단위수량산출서" xfId="8283" xr:uid="{00000000-0005-0000-0000-000059140000}"/>
    <cellStyle name="1_tree_관로시설물_오창수량산출서_시설물단위수량1_시설물단위수량" xfId="8284" xr:uid="{00000000-0005-0000-0000-00005A140000}"/>
    <cellStyle name="1_tree_관로시설물_오창수량산출서_시설물단위수량1_시설물단위수량_단위수량산출서" xfId="8285" xr:uid="{00000000-0005-0000-0000-00005B140000}"/>
    <cellStyle name="1_tree_관로시설물_오창수량산출서_철거단위수량" xfId="8286" xr:uid="{00000000-0005-0000-0000-00005C140000}"/>
    <cellStyle name="1_tree_관로시설물_오창수량산출서_철거단위수량_단위수량산출서" xfId="8287" xr:uid="{00000000-0005-0000-0000-00005D140000}"/>
    <cellStyle name="1_tree_관로시설물_오창수량산출서_한수단위수량" xfId="8288" xr:uid="{00000000-0005-0000-0000-00005E140000}"/>
    <cellStyle name="1_tree_관로시설물_오창수량산출서_한수단위수량_단위수량산출서" xfId="8289" xr:uid="{00000000-0005-0000-0000-00005F140000}"/>
    <cellStyle name="1_tree_관로시설물_철거단위수량" xfId="8290" xr:uid="{00000000-0005-0000-0000-000060140000}"/>
    <cellStyle name="1_tree_관로시설물_철거단위수량_단위수량산출서" xfId="8291" xr:uid="{00000000-0005-0000-0000-000061140000}"/>
    <cellStyle name="1_tree_관로시설물_한수단위수량" xfId="8292" xr:uid="{00000000-0005-0000-0000-000062140000}"/>
    <cellStyle name="1_tree_관로시설물_한수단위수량_단위수량산출서" xfId="8293" xr:uid="{00000000-0005-0000-0000-000063140000}"/>
    <cellStyle name="1_tree_구로리총괄내역" xfId="8294" xr:uid="{00000000-0005-0000-0000-000064140000}"/>
    <cellStyle name="1_tree_구로리총괄내역_구로리설계예산서1029" xfId="8295" xr:uid="{00000000-0005-0000-0000-000065140000}"/>
    <cellStyle name="1_tree_구로리총괄내역_구로리설계예산서1118준공" xfId="8296" xr:uid="{00000000-0005-0000-0000-000066140000}"/>
    <cellStyle name="1_tree_구로리총괄내역_구로리설계예산서조경" xfId="8297" xr:uid="{00000000-0005-0000-0000-000067140000}"/>
    <cellStyle name="1_tree_구로리총괄내역_구로리어린이공원예산서(조경)1125" xfId="8298" xr:uid="{00000000-0005-0000-0000-000068140000}"/>
    <cellStyle name="1_tree_구로리총괄내역_내역서" xfId="8299" xr:uid="{00000000-0005-0000-0000-000069140000}"/>
    <cellStyle name="1_tree_구로리총괄내역_노임단가표" xfId="8300" xr:uid="{00000000-0005-0000-0000-00006A140000}"/>
    <cellStyle name="1_tree_구로리총괄내역_수도권매립지" xfId="8301" xr:uid="{00000000-0005-0000-0000-00006B140000}"/>
    <cellStyle name="1_tree_구로리총괄내역_수도권매립지1004(발주용)" xfId="8302" xr:uid="{00000000-0005-0000-0000-00006C140000}"/>
    <cellStyle name="1_tree_구로리총괄내역_일신건영설계예산서(0211)" xfId="8303" xr:uid="{00000000-0005-0000-0000-00006D140000}"/>
    <cellStyle name="1_tree_구로리총괄내역_일위대가" xfId="8304" xr:uid="{00000000-0005-0000-0000-00006E140000}"/>
    <cellStyle name="1_tree_구로리총괄내역_자재단가표" xfId="8305" xr:uid="{00000000-0005-0000-0000-00006F140000}"/>
    <cellStyle name="1_tree_구로리총괄내역_장안초등학교내역0814" xfId="8306" xr:uid="{00000000-0005-0000-0000-000070140000}"/>
    <cellStyle name="1_tree_구조물,조형물,수목보호" xfId="8307" xr:uid="{00000000-0005-0000-0000-000071140000}"/>
    <cellStyle name="1_tree_구조물,조형물,수목보호_단위수량" xfId="8308" xr:uid="{00000000-0005-0000-0000-000072140000}"/>
    <cellStyle name="1_tree_구조물,조형물,수목보호_단위수량_단위수량산출서" xfId="8309" xr:uid="{00000000-0005-0000-0000-000073140000}"/>
    <cellStyle name="1_tree_구조물,조형물,수목보호_단위수량1" xfId="8310" xr:uid="{00000000-0005-0000-0000-000074140000}"/>
    <cellStyle name="1_tree_구조물,조형물,수목보호_단위수량1_단위수량산출서" xfId="8311" xr:uid="{00000000-0005-0000-0000-000075140000}"/>
    <cellStyle name="1_tree_구조물,조형물,수목보호_단위수량산출서" xfId="8312" xr:uid="{00000000-0005-0000-0000-000076140000}"/>
    <cellStyle name="1_tree_구조물,조형물,수목보호_도곡단위수량" xfId="8313" xr:uid="{00000000-0005-0000-0000-000077140000}"/>
    <cellStyle name="1_tree_구조물,조형물,수목보호_도곡단위수량_단위수량산출서" xfId="8314" xr:uid="{00000000-0005-0000-0000-000078140000}"/>
    <cellStyle name="1_tree_구조물,조형물,수목보호_수량산출서-11.25" xfId="8315" xr:uid="{00000000-0005-0000-0000-000079140000}"/>
    <cellStyle name="1_tree_구조물,조형물,수목보호_수량산출서-11.25_단위수량" xfId="8316" xr:uid="{00000000-0005-0000-0000-00007A140000}"/>
    <cellStyle name="1_tree_구조물,조형물,수목보호_수량산출서-11.25_단위수량_단위수량산출서" xfId="8317" xr:uid="{00000000-0005-0000-0000-00007B140000}"/>
    <cellStyle name="1_tree_구조물,조형물,수목보호_수량산출서-11.25_단위수량1" xfId="8318" xr:uid="{00000000-0005-0000-0000-00007C140000}"/>
    <cellStyle name="1_tree_구조물,조형물,수목보호_수량산출서-11.25_단위수량1_단위수량산출서" xfId="8319" xr:uid="{00000000-0005-0000-0000-00007D140000}"/>
    <cellStyle name="1_tree_구조물,조형물,수목보호_수량산출서-11.25_단위수량산출서" xfId="8320" xr:uid="{00000000-0005-0000-0000-00007E140000}"/>
    <cellStyle name="1_tree_구조물,조형물,수목보호_수량산출서-11.25_도곡단위수량" xfId="8321" xr:uid="{00000000-0005-0000-0000-00007F140000}"/>
    <cellStyle name="1_tree_구조물,조형물,수목보호_수량산출서-11.25_도곡단위수량_단위수량산출서" xfId="8322" xr:uid="{00000000-0005-0000-0000-000080140000}"/>
    <cellStyle name="1_tree_구조물,조형물,수목보호_수량산출서-11.25_철거단위수량" xfId="8323" xr:uid="{00000000-0005-0000-0000-000081140000}"/>
    <cellStyle name="1_tree_구조물,조형물,수목보호_수량산출서-11.25_철거단위수량_단위수량산출서" xfId="8324" xr:uid="{00000000-0005-0000-0000-000082140000}"/>
    <cellStyle name="1_tree_구조물,조형물,수목보호_수량산출서-11.25_한수단위수량" xfId="8325" xr:uid="{00000000-0005-0000-0000-000083140000}"/>
    <cellStyle name="1_tree_구조물,조형물,수목보호_수량산출서-11.25_한수단위수량_단위수량산출서" xfId="8326" xr:uid="{00000000-0005-0000-0000-000084140000}"/>
    <cellStyle name="1_tree_구조물,조형물,수목보호_수량산출서-1201" xfId="8327" xr:uid="{00000000-0005-0000-0000-000085140000}"/>
    <cellStyle name="1_tree_구조물,조형물,수목보호_수량산출서-1201_단위수량" xfId="8328" xr:uid="{00000000-0005-0000-0000-000086140000}"/>
    <cellStyle name="1_tree_구조물,조형물,수목보호_수량산출서-1201_단위수량_단위수량산출서" xfId="8329" xr:uid="{00000000-0005-0000-0000-000087140000}"/>
    <cellStyle name="1_tree_구조물,조형물,수목보호_수량산출서-1201_단위수량1" xfId="8330" xr:uid="{00000000-0005-0000-0000-000088140000}"/>
    <cellStyle name="1_tree_구조물,조형물,수목보호_수량산출서-1201_단위수량1_단위수량산출서" xfId="8331" xr:uid="{00000000-0005-0000-0000-000089140000}"/>
    <cellStyle name="1_tree_구조물,조형물,수목보호_수량산출서-1201_단위수량산출서" xfId="8332" xr:uid="{00000000-0005-0000-0000-00008A140000}"/>
    <cellStyle name="1_tree_구조물,조형물,수목보호_수량산출서-1201_도곡단위수량" xfId="8333" xr:uid="{00000000-0005-0000-0000-00008B140000}"/>
    <cellStyle name="1_tree_구조물,조형물,수목보호_수량산출서-1201_도곡단위수량_단위수량산출서" xfId="8334" xr:uid="{00000000-0005-0000-0000-00008C140000}"/>
    <cellStyle name="1_tree_구조물,조형물,수목보호_수량산출서-1201_철거단위수량" xfId="8335" xr:uid="{00000000-0005-0000-0000-00008D140000}"/>
    <cellStyle name="1_tree_구조물,조형물,수목보호_수량산출서-1201_철거단위수량_단위수량산출서" xfId="8336" xr:uid="{00000000-0005-0000-0000-00008E140000}"/>
    <cellStyle name="1_tree_구조물,조형물,수목보호_수량산출서-1201_한수단위수량" xfId="8337" xr:uid="{00000000-0005-0000-0000-00008F140000}"/>
    <cellStyle name="1_tree_구조물,조형물,수목보호_수량산출서-1201_한수단위수량_단위수량산출서" xfId="8338" xr:uid="{00000000-0005-0000-0000-000090140000}"/>
    <cellStyle name="1_tree_구조물,조형물,수목보호_시설물단위수량" xfId="8339" xr:uid="{00000000-0005-0000-0000-000091140000}"/>
    <cellStyle name="1_tree_구조물,조형물,수목보호_시설물단위수량_단위수량산출서" xfId="8340" xr:uid="{00000000-0005-0000-0000-000092140000}"/>
    <cellStyle name="1_tree_구조물,조형물,수목보호_시설물단위수량1" xfId="8341" xr:uid="{00000000-0005-0000-0000-000093140000}"/>
    <cellStyle name="1_tree_구조물,조형물,수목보호_시설물단위수량1_단위수량산출서" xfId="8342" xr:uid="{00000000-0005-0000-0000-000094140000}"/>
    <cellStyle name="1_tree_구조물,조형물,수목보호_시설물단위수량1_시설물단위수량" xfId="8343" xr:uid="{00000000-0005-0000-0000-000095140000}"/>
    <cellStyle name="1_tree_구조물,조형물,수목보호_시설물단위수량1_시설물단위수량_단위수량산출서" xfId="8344" xr:uid="{00000000-0005-0000-0000-000096140000}"/>
    <cellStyle name="1_tree_구조물,조형물,수목보호_오창수량산출서" xfId="8345" xr:uid="{00000000-0005-0000-0000-000097140000}"/>
    <cellStyle name="1_tree_구조물,조형물,수목보호_오창수량산출서_단위수량" xfId="8346" xr:uid="{00000000-0005-0000-0000-000098140000}"/>
    <cellStyle name="1_tree_구조물,조형물,수목보호_오창수량산출서_단위수량_단위수량산출서" xfId="8347" xr:uid="{00000000-0005-0000-0000-000099140000}"/>
    <cellStyle name="1_tree_구조물,조형물,수목보호_오창수량산출서_단위수량1" xfId="8348" xr:uid="{00000000-0005-0000-0000-00009A140000}"/>
    <cellStyle name="1_tree_구조물,조형물,수목보호_오창수량산출서_단위수량1_단위수량산출서" xfId="8349" xr:uid="{00000000-0005-0000-0000-00009B140000}"/>
    <cellStyle name="1_tree_구조물,조형물,수목보호_오창수량산출서_단위수량산출서" xfId="8350" xr:uid="{00000000-0005-0000-0000-00009C140000}"/>
    <cellStyle name="1_tree_구조물,조형물,수목보호_오창수량산출서_도곡단위수량" xfId="8351" xr:uid="{00000000-0005-0000-0000-00009D140000}"/>
    <cellStyle name="1_tree_구조물,조형물,수목보호_오창수량산출서_도곡단위수량_단위수량산출서" xfId="8352" xr:uid="{00000000-0005-0000-0000-00009E140000}"/>
    <cellStyle name="1_tree_구조물,조형물,수목보호_오창수량산출서_수량산출서-11.25" xfId="8353" xr:uid="{00000000-0005-0000-0000-00009F140000}"/>
    <cellStyle name="1_tree_구조물,조형물,수목보호_오창수량산출서_수량산출서-11.25_단위수량" xfId="8354" xr:uid="{00000000-0005-0000-0000-0000A0140000}"/>
    <cellStyle name="1_tree_구조물,조형물,수목보호_오창수량산출서_수량산출서-11.25_단위수량_단위수량산출서" xfId="8355" xr:uid="{00000000-0005-0000-0000-0000A1140000}"/>
    <cellStyle name="1_tree_구조물,조형물,수목보호_오창수량산출서_수량산출서-11.25_단위수량1" xfId="8356" xr:uid="{00000000-0005-0000-0000-0000A2140000}"/>
    <cellStyle name="1_tree_구조물,조형물,수목보호_오창수량산출서_수량산출서-11.25_단위수량1_단위수량산출서" xfId="8357" xr:uid="{00000000-0005-0000-0000-0000A3140000}"/>
    <cellStyle name="1_tree_구조물,조형물,수목보호_오창수량산출서_수량산출서-11.25_단위수량산출서" xfId="8358" xr:uid="{00000000-0005-0000-0000-0000A4140000}"/>
    <cellStyle name="1_tree_구조물,조형물,수목보호_오창수량산출서_수량산출서-11.25_도곡단위수량" xfId="8359" xr:uid="{00000000-0005-0000-0000-0000A5140000}"/>
    <cellStyle name="1_tree_구조물,조형물,수목보호_오창수량산출서_수량산출서-11.25_도곡단위수량_단위수량산출서" xfId="8360" xr:uid="{00000000-0005-0000-0000-0000A6140000}"/>
    <cellStyle name="1_tree_구조물,조형물,수목보호_오창수량산출서_수량산출서-11.25_철거단위수량" xfId="8361" xr:uid="{00000000-0005-0000-0000-0000A7140000}"/>
    <cellStyle name="1_tree_구조물,조형물,수목보호_오창수량산출서_수량산출서-11.25_철거단위수량_단위수량산출서" xfId="8362" xr:uid="{00000000-0005-0000-0000-0000A8140000}"/>
    <cellStyle name="1_tree_구조물,조형물,수목보호_오창수량산출서_수량산출서-11.25_한수단위수량" xfId="8363" xr:uid="{00000000-0005-0000-0000-0000A9140000}"/>
    <cellStyle name="1_tree_구조물,조형물,수목보호_오창수량산출서_수량산출서-11.25_한수단위수량_단위수량산출서" xfId="8364" xr:uid="{00000000-0005-0000-0000-0000AA140000}"/>
    <cellStyle name="1_tree_구조물,조형물,수목보호_오창수량산출서_수량산출서-1201" xfId="8365" xr:uid="{00000000-0005-0000-0000-0000AB140000}"/>
    <cellStyle name="1_tree_구조물,조형물,수목보호_오창수량산출서_수량산출서-1201_단위수량" xfId="8366" xr:uid="{00000000-0005-0000-0000-0000AC140000}"/>
    <cellStyle name="1_tree_구조물,조형물,수목보호_오창수량산출서_수량산출서-1201_단위수량_단위수량산출서" xfId="8367" xr:uid="{00000000-0005-0000-0000-0000AD140000}"/>
    <cellStyle name="1_tree_구조물,조형물,수목보호_오창수량산출서_수량산출서-1201_단위수량1" xfId="8368" xr:uid="{00000000-0005-0000-0000-0000AE140000}"/>
    <cellStyle name="1_tree_구조물,조형물,수목보호_오창수량산출서_수량산출서-1201_단위수량1_단위수량산출서" xfId="8369" xr:uid="{00000000-0005-0000-0000-0000AF140000}"/>
    <cellStyle name="1_tree_구조물,조형물,수목보호_오창수량산출서_수량산출서-1201_단위수량산출서" xfId="8370" xr:uid="{00000000-0005-0000-0000-0000B0140000}"/>
    <cellStyle name="1_tree_구조물,조형물,수목보호_오창수량산출서_수량산출서-1201_도곡단위수량" xfId="8371" xr:uid="{00000000-0005-0000-0000-0000B1140000}"/>
    <cellStyle name="1_tree_구조물,조형물,수목보호_오창수량산출서_수량산출서-1201_도곡단위수량_단위수량산출서" xfId="8372" xr:uid="{00000000-0005-0000-0000-0000B2140000}"/>
    <cellStyle name="1_tree_구조물,조형물,수목보호_오창수량산출서_수량산출서-1201_철거단위수량" xfId="8373" xr:uid="{00000000-0005-0000-0000-0000B3140000}"/>
    <cellStyle name="1_tree_구조물,조형물,수목보호_오창수량산출서_수량산출서-1201_철거단위수량_단위수량산출서" xfId="8374" xr:uid="{00000000-0005-0000-0000-0000B4140000}"/>
    <cellStyle name="1_tree_구조물,조형물,수목보호_오창수량산출서_수량산출서-1201_한수단위수량" xfId="8375" xr:uid="{00000000-0005-0000-0000-0000B5140000}"/>
    <cellStyle name="1_tree_구조물,조형물,수목보호_오창수량산출서_수량산출서-1201_한수단위수량_단위수량산출서" xfId="8376" xr:uid="{00000000-0005-0000-0000-0000B6140000}"/>
    <cellStyle name="1_tree_구조물,조형물,수목보호_오창수량산출서_시설물단위수량" xfId="8377" xr:uid="{00000000-0005-0000-0000-0000B7140000}"/>
    <cellStyle name="1_tree_구조물,조형물,수목보호_오창수량산출서_시설물단위수량_단위수량산출서" xfId="8378" xr:uid="{00000000-0005-0000-0000-0000B8140000}"/>
    <cellStyle name="1_tree_구조물,조형물,수목보호_오창수량산출서_시설물단위수량1" xfId="8379" xr:uid="{00000000-0005-0000-0000-0000B9140000}"/>
    <cellStyle name="1_tree_구조물,조형물,수목보호_오창수량산출서_시설물단위수량1_단위수량산출서" xfId="8380" xr:uid="{00000000-0005-0000-0000-0000BA140000}"/>
    <cellStyle name="1_tree_구조물,조형물,수목보호_오창수량산출서_시설물단위수량1_시설물단위수량" xfId="8381" xr:uid="{00000000-0005-0000-0000-0000BB140000}"/>
    <cellStyle name="1_tree_구조물,조형물,수목보호_오창수량산출서_시설물단위수량1_시설물단위수량_단위수량산출서" xfId="8382" xr:uid="{00000000-0005-0000-0000-0000BC140000}"/>
    <cellStyle name="1_tree_구조물,조형물,수목보호_오창수량산출서_철거단위수량" xfId="8383" xr:uid="{00000000-0005-0000-0000-0000BD140000}"/>
    <cellStyle name="1_tree_구조물,조형물,수목보호_오창수량산출서_철거단위수량_단위수량산출서" xfId="8384" xr:uid="{00000000-0005-0000-0000-0000BE140000}"/>
    <cellStyle name="1_tree_구조물,조형물,수목보호_오창수량산출서_한수단위수량" xfId="8385" xr:uid="{00000000-0005-0000-0000-0000BF140000}"/>
    <cellStyle name="1_tree_구조물,조형물,수목보호_오창수량산출서_한수단위수량_단위수량산출서" xfId="8386" xr:uid="{00000000-0005-0000-0000-0000C0140000}"/>
    <cellStyle name="1_tree_구조물,조형물,수목보호_철거단위수량" xfId="8387" xr:uid="{00000000-0005-0000-0000-0000C1140000}"/>
    <cellStyle name="1_tree_구조물,조형물,수목보호_철거단위수량_단위수량산출서" xfId="8388" xr:uid="{00000000-0005-0000-0000-0000C2140000}"/>
    <cellStyle name="1_tree_구조물,조형물,수목보호_한수단위수량" xfId="8389" xr:uid="{00000000-0005-0000-0000-0000C3140000}"/>
    <cellStyle name="1_tree_구조물,조형물,수목보호_한수단위수량_단위수량산출서" xfId="8390" xr:uid="{00000000-0005-0000-0000-0000C4140000}"/>
    <cellStyle name="1_tree_단위1" xfId="8391" xr:uid="{00000000-0005-0000-0000-0000C5140000}"/>
    <cellStyle name="1_tree_단위수량" xfId="8392" xr:uid="{00000000-0005-0000-0000-0000C6140000}"/>
    <cellStyle name="1_tree_단위수량_단위수량산출서" xfId="8393" xr:uid="{00000000-0005-0000-0000-0000C7140000}"/>
    <cellStyle name="1_tree_단위수량1" xfId="8394" xr:uid="{00000000-0005-0000-0000-0000C8140000}"/>
    <cellStyle name="1_tree_단위수량1_단위수량산출서" xfId="8395" xr:uid="{00000000-0005-0000-0000-0000C9140000}"/>
    <cellStyle name="1_tree_단위수량산출" xfId="8396" xr:uid="{00000000-0005-0000-0000-0000CA140000}"/>
    <cellStyle name="1_tree_단위수량산출_단위수량" xfId="8397" xr:uid="{00000000-0005-0000-0000-0000CB140000}"/>
    <cellStyle name="1_tree_단위수량산출_단위수량_단위수량산출서" xfId="8398" xr:uid="{00000000-0005-0000-0000-0000CC140000}"/>
    <cellStyle name="1_tree_단위수량산출_단위수량1" xfId="8399" xr:uid="{00000000-0005-0000-0000-0000CD140000}"/>
    <cellStyle name="1_tree_단위수량산출_단위수량1_단위수량산출서" xfId="8400" xr:uid="{00000000-0005-0000-0000-0000CE140000}"/>
    <cellStyle name="1_tree_단위수량산출_단위수량산출서" xfId="8401" xr:uid="{00000000-0005-0000-0000-0000CF140000}"/>
    <cellStyle name="1_tree_단위수량산출_도곡단위수량" xfId="8402" xr:uid="{00000000-0005-0000-0000-0000D0140000}"/>
    <cellStyle name="1_tree_단위수량산출_도곡단위수량_단위수량산출서" xfId="8403" xr:uid="{00000000-0005-0000-0000-0000D1140000}"/>
    <cellStyle name="1_tree_단위수량산출_수량산출서-11.25" xfId="8404" xr:uid="{00000000-0005-0000-0000-0000D2140000}"/>
    <cellStyle name="1_tree_단위수량산출_수량산출서-11.25_단위수량" xfId="8405" xr:uid="{00000000-0005-0000-0000-0000D3140000}"/>
    <cellStyle name="1_tree_단위수량산출_수량산출서-11.25_단위수량_단위수량산출서" xfId="8406" xr:uid="{00000000-0005-0000-0000-0000D4140000}"/>
    <cellStyle name="1_tree_단위수량산출_수량산출서-11.25_단위수량1" xfId="8407" xr:uid="{00000000-0005-0000-0000-0000D5140000}"/>
    <cellStyle name="1_tree_단위수량산출_수량산출서-11.25_단위수량1_단위수량산출서" xfId="8408" xr:uid="{00000000-0005-0000-0000-0000D6140000}"/>
    <cellStyle name="1_tree_단위수량산출_수량산출서-11.25_단위수량산출서" xfId="8409" xr:uid="{00000000-0005-0000-0000-0000D7140000}"/>
    <cellStyle name="1_tree_단위수량산출_수량산출서-11.25_도곡단위수량" xfId="8410" xr:uid="{00000000-0005-0000-0000-0000D8140000}"/>
    <cellStyle name="1_tree_단위수량산출_수량산출서-11.25_도곡단위수량_단위수량산출서" xfId="8411" xr:uid="{00000000-0005-0000-0000-0000D9140000}"/>
    <cellStyle name="1_tree_단위수량산출_수량산출서-11.25_철거단위수량" xfId="8412" xr:uid="{00000000-0005-0000-0000-0000DA140000}"/>
    <cellStyle name="1_tree_단위수량산출_수량산출서-11.25_철거단위수량_단위수량산출서" xfId="8413" xr:uid="{00000000-0005-0000-0000-0000DB140000}"/>
    <cellStyle name="1_tree_단위수량산출_수량산출서-11.25_한수단위수량" xfId="8414" xr:uid="{00000000-0005-0000-0000-0000DC140000}"/>
    <cellStyle name="1_tree_단위수량산출_수량산출서-11.25_한수단위수량_단위수량산출서" xfId="8415" xr:uid="{00000000-0005-0000-0000-0000DD140000}"/>
    <cellStyle name="1_tree_단위수량산출_수량산출서-1201" xfId="8416" xr:uid="{00000000-0005-0000-0000-0000DE140000}"/>
    <cellStyle name="1_tree_단위수량산출_수량산출서-1201_단위수량" xfId="8417" xr:uid="{00000000-0005-0000-0000-0000DF140000}"/>
    <cellStyle name="1_tree_단위수량산출_수량산출서-1201_단위수량_단위수량산출서" xfId="8418" xr:uid="{00000000-0005-0000-0000-0000E0140000}"/>
    <cellStyle name="1_tree_단위수량산출_수량산출서-1201_단위수량1" xfId="8419" xr:uid="{00000000-0005-0000-0000-0000E1140000}"/>
    <cellStyle name="1_tree_단위수량산출_수량산출서-1201_단위수량1_단위수량산출서" xfId="8420" xr:uid="{00000000-0005-0000-0000-0000E2140000}"/>
    <cellStyle name="1_tree_단위수량산출_수량산출서-1201_단위수량산출서" xfId="8421" xr:uid="{00000000-0005-0000-0000-0000E3140000}"/>
    <cellStyle name="1_tree_단위수량산출_수량산출서-1201_도곡단위수량" xfId="8422" xr:uid="{00000000-0005-0000-0000-0000E4140000}"/>
    <cellStyle name="1_tree_단위수량산출_수량산출서-1201_도곡단위수량_단위수량산출서" xfId="8423" xr:uid="{00000000-0005-0000-0000-0000E5140000}"/>
    <cellStyle name="1_tree_단위수량산출_수량산출서-1201_철거단위수량" xfId="8424" xr:uid="{00000000-0005-0000-0000-0000E6140000}"/>
    <cellStyle name="1_tree_단위수량산출_수량산출서-1201_철거단위수량_단위수량산출서" xfId="8425" xr:uid="{00000000-0005-0000-0000-0000E7140000}"/>
    <cellStyle name="1_tree_단위수량산출_수량산출서-1201_한수단위수량" xfId="8426" xr:uid="{00000000-0005-0000-0000-0000E8140000}"/>
    <cellStyle name="1_tree_단위수량산출_수량산출서-1201_한수단위수량_단위수량산출서" xfId="8427" xr:uid="{00000000-0005-0000-0000-0000E9140000}"/>
    <cellStyle name="1_tree_단위수량산출_시설물단위수량" xfId="8428" xr:uid="{00000000-0005-0000-0000-0000EA140000}"/>
    <cellStyle name="1_tree_단위수량산출_시설물단위수량_단위수량산출서" xfId="8429" xr:uid="{00000000-0005-0000-0000-0000EB140000}"/>
    <cellStyle name="1_tree_단위수량산출_시설물단위수량1" xfId="8430" xr:uid="{00000000-0005-0000-0000-0000EC140000}"/>
    <cellStyle name="1_tree_단위수량산출_시설물단위수량1_단위수량산출서" xfId="8431" xr:uid="{00000000-0005-0000-0000-0000ED140000}"/>
    <cellStyle name="1_tree_단위수량산출_시설물단위수량1_시설물단위수량" xfId="8432" xr:uid="{00000000-0005-0000-0000-0000EE140000}"/>
    <cellStyle name="1_tree_단위수량산출_시설물단위수량1_시설물단위수량_단위수량산출서" xfId="8433" xr:uid="{00000000-0005-0000-0000-0000EF140000}"/>
    <cellStyle name="1_tree_단위수량산출_오창수량산출서" xfId="8434" xr:uid="{00000000-0005-0000-0000-0000F0140000}"/>
    <cellStyle name="1_tree_단위수량산출_오창수량산출서_단위수량" xfId="8435" xr:uid="{00000000-0005-0000-0000-0000F1140000}"/>
    <cellStyle name="1_tree_단위수량산출_오창수량산출서_단위수량_단위수량산출서" xfId="8436" xr:uid="{00000000-0005-0000-0000-0000F2140000}"/>
    <cellStyle name="1_tree_단위수량산출_오창수량산출서_단위수량1" xfId="8437" xr:uid="{00000000-0005-0000-0000-0000F3140000}"/>
    <cellStyle name="1_tree_단위수량산출_오창수량산출서_단위수량1_단위수량산출서" xfId="8438" xr:uid="{00000000-0005-0000-0000-0000F4140000}"/>
    <cellStyle name="1_tree_단위수량산출_오창수량산출서_단위수량산출서" xfId="8439" xr:uid="{00000000-0005-0000-0000-0000F5140000}"/>
    <cellStyle name="1_tree_단위수량산출_오창수량산출서_도곡단위수량" xfId="8440" xr:uid="{00000000-0005-0000-0000-0000F6140000}"/>
    <cellStyle name="1_tree_단위수량산출_오창수량산출서_도곡단위수량_단위수량산출서" xfId="8441" xr:uid="{00000000-0005-0000-0000-0000F7140000}"/>
    <cellStyle name="1_tree_단위수량산출_오창수량산출서_수량산출서-11.25" xfId="8442" xr:uid="{00000000-0005-0000-0000-0000F8140000}"/>
    <cellStyle name="1_tree_단위수량산출_오창수량산출서_수량산출서-11.25_단위수량" xfId="8443" xr:uid="{00000000-0005-0000-0000-0000F9140000}"/>
    <cellStyle name="1_tree_단위수량산출_오창수량산출서_수량산출서-11.25_단위수량_단위수량산출서" xfId="8444" xr:uid="{00000000-0005-0000-0000-0000FA140000}"/>
    <cellStyle name="1_tree_단위수량산출_오창수량산출서_수량산출서-11.25_단위수량1" xfId="8445" xr:uid="{00000000-0005-0000-0000-0000FB140000}"/>
    <cellStyle name="1_tree_단위수량산출_오창수량산출서_수량산출서-11.25_단위수량1_단위수량산출서" xfId="8446" xr:uid="{00000000-0005-0000-0000-0000FC140000}"/>
    <cellStyle name="1_tree_단위수량산출_오창수량산출서_수량산출서-11.25_단위수량산출서" xfId="8447" xr:uid="{00000000-0005-0000-0000-0000FD140000}"/>
    <cellStyle name="1_tree_단위수량산출_오창수량산출서_수량산출서-11.25_도곡단위수량" xfId="8448" xr:uid="{00000000-0005-0000-0000-0000FE140000}"/>
    <cellStyle name="1_tree_단위수량산출_오창수량산출서_수량산출서-11.25_도곡단위수량_단위수량산출서" xfId="8449" xr:uid="{00000000-0005-0000-0000-0000FF140000}"/>
    <cellStyle name="1_tree_단위수량산출_오창수량산출서_수량산출서-11.25_철거단위수량" xfId="8450" xr:uid="{00000000-0005-0000-0000-000000150000}"/>
    <cellStyle name="1_tree_단위수량산출_오창수량산출서_수량산출서-11.25_철거단위수량_단위수량산출서" xfId="8451" xr:uid="{00000000-0005-0000-0000-000001150000}"/>
    <cellStyle name="1_tree_단위수량산출_오창수량산출서_수량산출서-11.25_한수단위수량" xfId="8452" xr:uid="{00000000-0005-0000-0000-000002150000}"/>
    <cellStyle name="1_tree_단위수량산출_오창수량산출서_수량산출서-11.25_한수단위수량_단위수량산출서" xfId="8453" xr:uid="{00000000-0005-0000-0000-000003150000}"/>
    <cellStyle name="1_tree_단위수량산출_오창수량산출서_수량산출서-1201" xfId="8454" xr:uid="{00000000-0005-0000-0000-000004150000}"/>
    <cellStyle name="1_tree_단위수량산출_오창수량산출서_수량산출서-1201_단위수량" xfId="8455" xr:uid="{00000000-0005-0000-0000-000005150000}"/>
    <cellStyle name="1_tree_단위수량산출_오창수량산출서_수량산출서-1201_단위수량_단위수량산출서" xfId="8456" xr:uid="{00000000-0005-0000-0000-000006150000}"/>
    <cellStyle name="1_tree_단위수량산출_오창수량산출서_수량산출서-1201_단위수량1" xfId="8457" xr:uid="{00000000-0005-0000-0000-000007150000}"/>
    <cellStyle name="1_tree_단위수량산출_오창수량산출서_수량산출서-1201_단위수량1_단위수량산출서" xfId="8458" xr:uid="{00000000-0005-0000-0000-000008150000}"/>
    <cellStyle name="1_tree_단위수량산출_오창수량산출서_수량산출서-1201_단위수량산출서" xfId="8459" xr:uid="{00000000-0005-0000-0000-000009150000}"/>
    <cellStyle name="1_tree_단위수량산출_오창수량산출서_수량산출서-1201_도곡단위수량" xfId="8460" xr:uid="{00000000-0005-0000-0000-00000A150000}"/>
    <cellStyle name="1_tree_단위수량산출_오창수량산출서_수량산출서-1201_도곡단위수량_단위수량산출서" xfId="8461" xr:uid="{00000000-0005-0000-0000-00000B150000}"/>
    <cellStyle name="1_tree_단위수량산출_오창수량산출서_수량산출서-1201_철거단위수량" xfId="8462" xr:uid="{00000000-0005-0000-0000-00000C150000}"/>
    <cellStyle name="1_tree_단위수량산출_오창수량산출서_수량산출서-1201_철거단위수량_단위수량산출서" xfId="8463" xr:uid="{00000000-0005-0000-0000-00000D150000}"/>
    <cellStyle name="1_tree_단위수량산출_오창수량산출서_수량산출서-1201_한수단위수량" xfId="8464" xr:uid="{00000000-0005-0000-0000-00000E150000}"/>
    <cellStyle name="1_tree_단위수량산출_오창수량산출서_수량산출서-1201_한수단위수량_단위수량산출서" xfId="8465" xr:uid="{00000000-0005-0000-0000-00000F150000}"/>
    <cellStyle name="1_tree_단위수량산출_오창수량산출서_시설물단위수량" xfId="8466" xr:uid="{00000000-0005-0000-0000-000010150000}"/>
    <cellStyle name="1_tree_단위수량산출_오창수량산출서_시설물단위수량_단위수량산출서" xfId="8467" xr:uid="{00000000-0005-0000-0000-000011150000}"/>
    <cellStyle name="1_tree_단위수량산출_오창수량산출서_시설물단위수량1" xfId="8468" xr:uid="{00000000-0005-0000-0000-000012150000}"/>
    <cellStyle name="1_tree_단위수량산출_오창수량산출서_시설물단위수량1_단위수량산출서" xfId="8469" xr:uid="{00000000-0005-0000-0000-000013150000}"/>
    <cellStyle name="1_tree_단위수량산출_오창수량산출서_시설물단위수량1_시설물단위수량" xfId="8470" xr:uid="{00000000-0005-0000-0000-000014150000}"/>
    <cellStyle name="1_tree_단위수량산출_오창수량산출서_시설물단위수량1_시설물단위수량_단위수량산출서" xfId="8471" xr:uid="{00000000-0005-0000-0000-000015150000}"/>
    <cellStyle name="1_tree_단위수량산출_오창수량산출서_철거단위수량" xfId="8472" xr:uid="{00000000-0005-0000-0000-000016150000}"/>
    <cellStyle name="1_tree_단위수량산출_오창수량산출서_철거단위수량_단위수량산출서" xfId="8473" xr:uid="{00000000-0005-0000-0000-000017150000}"/>
    <cellStyle name="1_tree_단위수량산출_오창수량산출서_한수단위수량" xfId="8474" xr:uid="{00000000-0005-0000-0000-000018150000}"/>
    <cellStyle name="1_tree_단위수량산출_오창수량산출서_한수단위수량_단위수량산출서" xfId="8475" xr:uid="{00000000-0005-0000-0000-000019150000}"/>
    <cellStyle name="1_tree_단위수량산출_철거단위수량" xfId="8476" xr:uid="{00000000-0005-0000-0000-00001A150000}"/>
    <cellStyle name="1_tree_단위수량산출_철거단위수량_단위수량산출서" xfId="8477" xr:uid="{00000000-0005-0000-0000-00001B150000}"/>
    <cellStyle name="1_tree_단위수량산출_포장단위수량" xfId="8478" xr:uid="{00000000-0005-0000-0000-00001C150000}"/>
    <cellStyle name="1_tree_단위수량산출_포장단위수량_단위수량산출서" xfId="8479" xr:uid="{00000000-0005-0000-0000-00001D150000}"/>
    <cellStyle name="1_tree_단위수량산출_한수단위수량" xfId="8480" xr:uid="{00000000-0005-0000-0000-00001E150000}"/>
    <cellStyle name="1_tree_단위수량산출_한수단위수량_단위수량산출서" xfId="8481" xr:uid="{00000000-0005-0000-0000-00001F150000}"/>
    <cellStyle name="1_tree_단위수량산출1" xfId="8482" xr:uid="{00000000-0005-0000-0000-000020150000}"/>
    <cellStyle name="1_tree_단위수량산출-1" xfId="8483" xr:uid="{00000000-0005-0000-0000-000021150000}"/>
    <cellStyle name="1_tree_단위수량산출1_단위수량" xfId="8484" xr:uid="{00000000-0005-0000-0000-000022150000}"/>
    <cellStyle name="1_tree_단위수량산출-1_단위수량" xfId="8485" xr:uid="{00000000-0005-0000-0000-000023150000}"/>
    <cellStyle name="1_tree_단위수량산출1_단위수량_단위수량산출서" xfId="8486" xr:uid="{00000000-0005-0000-0000-000024150000}"/>
    <cellStyle name="1_tree_단위수량산출-1_단위수량_단위수량산출서" xfId="8487" xr:uid="{00000000-0005-0000-0000-000025150000}"/>
    <cellStyle name="1_tree_단위수량산출1_단위수량1" xfId="8488" xr:uid="{00000000-0005-0000-0000-000026150000}"/>
    <cellStyle name="1_tree_단위수량산출-1_단위수량1" xfId="8489" xr:uid="{00000000-0005-0000-0000-000027150000}"/>
    <cellStyle name="1_tree_단위수량산출1_단위수량1_단위수량산출서" xfId="8490" xr:uid="{00000000-0005-0000-0000-000028150000}"/>
    <cellStyle name="1_tree_단위수량산출-1_단위수량1_단위수량산출서" xfId="8491" xr:uid="{00000000-0005-0000-0000-000029150000}"/>
    <cellStyle name="1_tree_단위수량산출1_단위수량산출서" xfId="8492" xr:uid="{00000000-0005-0000-0000-00002A150000}"/>
    <cellStyle name="1_tree_단위수량산출-1_단위수량산출서" xfId="8493" xr:uid="{00000000-0005-0000-0000-00002B150000}"/>
    <cellStyle name="1_tree_단위수량산출1_도곡단위수량" xfId="8494" xr:uid="{00000000-0005-0000-0000-00002C150000}"/>
    <cellStyle name="1_tree_단위수량산출-1_도곡단위수량" xfId="8495" xr:uid="{00000000-0005-0000-0000-00002D150000}"/>
    <cellStyle name="1_tree_단위수량산출1_도곡단위수량_단위수량산출서" xfId="8496" xr:uid="{00000000-0005-0000-0000-00002E150000}"/>
    <cellStyle name="1_tree_단위수량산출-1_도곡단위수량_단위수량산출서" xfId="8497" xr:uid="{00000000-0005-0000-0000-00002F150000}"/>
    <cellStyle name="1_tree_단위수량산출1_수량산출서-11.25" xfId="8498" xr:uid="{00000000-0005-0000-0000-000030150000}"/>
    <cellStyle name="1_tree_단위수량산출-1_수량산출서-11.25" xfId="8499" xr:uid="{00000000-0005-0000-0000-000031150000}"/>
    <cellStyle name="1_tree_단위수량산출1_수량산출서-11.25_단위수량" xfId="8500" xr:uid="{00000000-0005-0000-0000-000032150000}"/>
    <cellStyle name="1_tree_단위수량산출-1_수량산출서-11.25_단위수량" xfId="8501" xr:uid="{00000000-0005-0000-0000-000033150000}"/>
    <cellStyle name="1_tree_단위수량산출1_수량산출서-11.25_단위수량_단위수량산출서" xfId="8502" xr:uid="{00000000-0005-0000-0000-000034150000}"/>
    <cellStyle name="1_tree_단위수량산출-1_수량산출서-11.25_단위수량_단위수량산출서" xfId="8503" xr:uid="{00000000-0005-0000-0000-000035150000}"/>
    <cellStyle name="1_tree_단위수량산출1_수량산출서-11.25_단위수량1" xfId="8504" xr:uid="{00000000-0005-0000-0000-000036150000}"/>
    <cellStyle name="1_tree_단위수량산출-1_수량산출서-11.25_단위수량1" xfId="8505" xr:uid="{00000000-0005-0000-0000-000037150000}"/>
    <cellStyle name="1_tree_단위수량산출1_수량산출서-11.25_단위수량1_단위수량산출서" xfId="8506" xr:uid="{00000000-0005-0000-0000-000038150000}"/>
    <cellStyle name="1_tree_단위수량산출-1_수량산출서-11.25_단위수량1_단위수량산출서" xfId="8507" xr:uid="{00000000-0005-0000-0000-000039150000}"/>
    <cellStyle name="1_tree_단위수량산출1_수량산출서-11.25_단위수량산출서" xfId="8508" xr:uid="{00000000-0005-0000-0000-00003A150000}"/>
    <cellStyle name="1_tree_단위수량산출-1_수량산출서-11.25_단위수량산출서" xfId="8509" xr:uid="{00000000-0005-0000-0000-00003B150000}"/>
    <cellStyle name="1_tree_단위수량산출1_수량산출서-11.25_도곡단위수량" xfId="8510" xr:uid="{00000000-0005-0000-0000-00003C150000}"/>
    <cellStyle name="1_tree_단위수량산출-1_수량산출서-11.25_도곡단위수량" xfId="8511" xr:uid="{00000000-0005-0000-0000-00003D150000}"/>
    <cellStyle name="1_tree_단위수량산출1_수량산출서-11.25_도곡단위수량_단위수량산출서" xfId="8512" xr:uid="{00000000-0005-0000-0000-00003E150000}"/>
    <cellStyle name="1_tree_단위수량산출-1_수량산출서-11.25_도곡단위수량_단위수량산출서" xfId="8513" xr:uid="{00000000-0005-0000-0000-00003F150000}"/>
    <cellStyle name="1_tree_단위수량산출1_수량산출서-11.25_철거단위수량" xfId="8514" xr:uid="{00000000-0005-0000-0000-000040150000}"/>
    <cellStyle name="1_tree_단위수량산출-1_수량산출서-11.25_철거단위수량" xfId="8515" xr:uid="{00000000-0005-0000-0000-000041150000}"/>
    <cellStyle name="1_tree_단위수량산출1_수량산출서-11.25_철거단위수량_단위수량산출서" xfId="8516" xr:uid="{00000000-0005-0000-0000-000042150000}"/>
    <cellStyle name="1_tree_단위수량산출-1_수량산출서-11.25_철거단위수량_단위수량산출서" xfId="8517" xr:uid="{00000000-0005-0000-0000-000043150000}"/>
    <cellStyle name="1_tree_단위수량산출1_수량산출서-11.25_한수단위수량" xfId="8518" xr:uid="{00000000-0005-0000-0000-000044150000}"/>
    <cellStyle name="1_tree_단위수량산출-1_수량산출서-11.25_한수단위수량" xfId="8519" xr:uid="{00000000-0005-0000-0000-000045150000}"/>
    <cellStyle name="1_tree_단위수량산출1_수량산출서-11.25_한수단위수량_단위수량산출서" xfId="8520" xr:uid="{00000000-0005-0000-0000-000046150000}"/>
    <cellStyle name="1_tree_단위수량산출-1_수량산출서-11.25_한수단위수량_단위수량산출서" xfId="8521" xr:uid="{00000000-0005-0000-0000-000047150000}"/>
    <cellStyle name="1_tree_단위수량산출1_수량산출서-1201" xfId="8522" xr:uid="{00000000-0005-0000-0000-000048150000}"/>
    <cellStyle name="1_tree_단위수량산출-1_수량산출서-1201" xfId="8523" xr:uid="{00000000-0005-0000-0000-000049150000}"/>
    <cellStyle name="1_tree_단위수량산출1_수량산출서-1201_단위수량" xfId="8524" xr:uid="{00000000-0005-0000-0000-00004A150000}"/>
    <cellStyle name="1_tree_단위수량산출-1_수량산출서-1201_단위수량" xfId="8525" xr:uid="{00000000-0005-0000-0000-00004B150000}"/>
    <cellStyle name="1_tree_단위수량산출1_수량산출서-1201_단위수량_단위수량산출서" xfId="8526" xr:uid="{00000000-0005-0000-0000-00004C150000}"/>
    <cellStyle name="1_tree_단위수량산출-1_수량산출서-1201_단위수량_단위수량산출서" xfId="8527" xr:uid="{00000000-0005-0000-0000-00004D150000}"/>
    <cellStyle name="1_tree_단위수량산출1_수량산출서-1201_단위수량1" xfId="8528" xr:uid="{00000000-0005-0000-0000-00004E150000}"/>
    <cellStyle name="1_tree_단위수량산출-1_수량산출서-1201_단위수량1" xfId="8529" xr:uid="{00000000-0005-0000-0000-00004F150000}"/>
    <cellStyle name="1_tree_단위수량산출1_수량산출서-1201_단위수량1_단위수량산출서" xfId="8530" xr:uid="{00000000-0005-0000-0000-000050150000}"/>
    <cellStyle name="1_tree_단위수량산출-1_수량산출서-1201_단위수량1_단위수량산출서" xfId="8531" xr:uid="{00000000-0005-0000-0000-000051150000}"/>
    <cellStyle name="1_tree_단위수량산출1_수량산출서-1201_단위수량산출서" xfId="8532" xr:uid="{00000000-0005-0000-0000-000052150000}"/>
    <cellStyle name="1_tree_단위수량산출-1_수량산출서-1201_단위수량산출서" xfId="8533" xr:uid="{00000000-0005-0000-0000-000053150000}"/>
    <cellStyle name="1_tree_단위수량산출1_수량산출서-1201_도곡단위수량" xfId="8534" xr:uid="{00000000-0005-0000-0000-000054150000}"/>
    <cellStyle name="1_tree_단위수량산출-1_수량산출서-1201_도곡단위수량" xfId="8535" xr:uid="{00000000-0005-0000-0000-000055150000}"/>
    <cellStyle name="1_tree_단위수량산출1_수량산출서-1201_도곡단위수량_단위수량산출서" xfId="8536" xr:uid="{00000000-0005-0000-0000-000056150000}"/>
    <cellStyle name="1_tree_단위수량산출-1_수량산출서-1201_도곡단위수량_단위수량산출서" xfId="8537" xr:uid="{00000000-0005-0000-0000-000057150000}"/>
    <cellStyle name="1_tree_단위수량산출1_수량산출서-1201_철거단위수량" xfId="8538" xr:uid="{00000000-0005-0000-0000-000058150000}"/>
    <cellStyle name="1_tree_단위수량산출-1_수량산출서-1201_철거단위수량" xfId="8539" xr:uid="{00000000-0005-0000-0000-000059150000}"/>
    <cellStyle name="1_tree_단위수량산출1_수량산출서-1201_철거단위수량_단위수량산출서" xfId="8540" xr:uid="{00000000-0005-0000-0000-00005A150000}"/>
    <cellStyle name="1_tree_단위수량산출-1_수량산출서-1201_철거단위수량_단위수량산출서" xfId="8541" xr:uid="{00000000-0005-0000-0000-00005B150000}"/>
    <cellStyle name="1_tree_단위수량산출1_수량산출서-1201_한수단위수량" xfId="8542" xr:uid="{00000000-0005-0000-0000-00005C150000}"/>
    <cellStyle name="1_tree_단위수량산출-1_수량산출서-1201_한수단위수량" xfId="8543" xr:uid="{00000000-0005-0000-0000-00005D150000}"/>
    <cellStyle name="1_tree_단위수량산출1_수량산출서-1201_한수단위수량_단위수량산출서" xfId="8544" xr:uid="{00000000-0005-0000-0000-00005E150000}"/>
    <cellStyle name="1_tree_단위수량산출-1_수량산출서-1201_한수단위수량_단위수량산출서" xfId="8545" xr:uid="{00000000-0005-0000-0000-00005F150000}"/>
    <cellStyle name="1_tree_단위수량산출1_시설물단위수량" xfId="8546" xr:uid="{00000000-0005-0000-0000-000060150000}"/>
    <cellStyle name="1_tree_단위수량산출-1_시설물단위수량" xfId="8547" xr:uid="{00000000-0005-0000-0000-000061150000}"/>
    <cellStyle name="1_tree_단위수량산출1_시설물단위수량_단위수량산출서" xfId="8548" xr:uid="{00000000-0005-0000-0000-000062150000}"/>
    <cellStyle name="1_tree_단위수량산출-1_시설물단위수량_단위수량산출서" xfId="8549" xr:uid="{00000000-0005-0000-0000-000063150000}"/>
    <cellStyle name="1_tree_단위수량산출1_시설물단위수량1" xfId="8550" xr:uid="{00000000-0005-0000-0000-000064150000}"/>
    <cellStyle name="1_tree_단위수량산출-1_시설물단위수량1" xfId="8551" xr:uid="{00000000-0005-0000-0000-000065150000}"/>
    <cellStyle name="1_tree_단위수량산출1_시설물단위수량1_단위수량산출서" xfId="8552" xr:uid="{00000000-0005-0000-0000-000066150000}"/>
    <cellStyle name="1_tree_단위수량산출-1_시설물단위수량1_단위수량산출서" xfId="8553" xr:uid="{00000000-0005-0000-0000-000067150000}"/>
    <cellStyle name="1_tree_단위수량산출1_시설물단위수량1_시설물단위수량" xfId="8554" xr:uid="{00000000-0005-0000-0000-000068150000}"/>
    <cellStyle name="1_tree_단위수량산출-1_시설물단위수량1_시설물단위수량" xfId="8555" xr:uid="{00000000-0005-0000-0000-000069150000}"/>
    <cellStyle name="1_tree_단위수량산출1_시설물단위수량1_시설물단위수량_단위수량산출서" xfId="8556" xr:uid="{00000000-0005-0000-0000-00006A150000}"/>
    <cellStyle name="1_tree_단위수량산출-1_시설물단위수량1_시설물단위수량_단위수량산출서" xfId="8557" xr:uid="{00000000-0005-0000-0000-00006B150000}"/>
    <cellStyle name="1_tree_단위수량산출1_오창수량산출서" xfId="8558" xr:uid="{00000000-0005-0000-0000-00006C150000}"/>
    <cellStyle name="1_tree_단위수량산출-1_오창수량산출서" xfId="8559" xr:uid="{00000000-0005-0000-0000-00006D150000}"/>
    <cellStyle name="1_tree_단위수량산출1_오창수량산출서_단위수량" xfId="8560" xr:uid="{00000000-0005-0000-0000-00006E150000}"/>
    <cellStyle name="1_tree_단위수량산출-1_오창수량산출서_단위수량" xfId="8561" xr:uid="{00000000-0005-0000-0000-00006F150000}"/>
    <cellStyle name="1_tree_단위수량산출1_오창수량산출서_단위수량_단위수량산출서" xfId="8562" xr:uid="{00000000-0005-0000-0000-000070150000}"/>
    <cellStyle name="1_tree_단위수량산출-1_오창수량산출서_단위수량_단위수량산출서" xfId="8563" xr:uid="{00000000-0005-0000-0000-000071150000}"/>
    <cellStyle name="1_tree_단위수량산출1_오창수량산출서_단위수량1" xfId="8564" xr:uid="{00000000-0005-0000-0000-000072150000}"/>
    <cellStyle name="1_tree_단위수량산출-1_오창수량산출서_단위수량1" xfId="8565" xr:uid="{00000000-0005-0000-0000-000073150000}"/>
    <cellStyle name="1_tree_단위수량산출1_오창수량산출서_단위수량1_단위수량산출서" xfId="8566" xr:uid="{00000000-0005-0000-0000-000074150000}"/>
    <cellStyle name="1_tree_단위수량산출-1_오창수량산출서_단위수량1_단위수량산출서" xfId="8567" xr:uid="{00000000-0005-0000-0000-000075150000}"/>
    <cellStyle name="1_tree_단위수량산출1_오창수량산출서_단위수량산출서" xfId="8568" xr:uid="{00000000-0005-0000-0000-000076150000}"/>
    <cellStyle name="1_tree_단위수량산출-1_오창수량산출서_단위수량산출서" xfId="8569" xr:uid="{00000000-0005-0000-0000-000077150000}"/>
    <cellStyle name="1_tree_단위수량산출1_오창수량산출서_도곡단위수량" xfId="8570" xr:uid="{00000000-0005-0000-0000-000078150000}"/>
    <cellStyle name="1_tree_단위수량산출-1_오창수량산출서_도곡단위수량" xfId="8571" xr:uid="{00000000-0005-0000-0000-000079150000}"/>
    <cellStyle name="1_tree_단위수량산출1_오창수량산출서_도곡단위수량_단위수량산출서" xfId="8572" xr:uid="{00000000-0005-0000-0000-00007A150000}"/>
    <cellStyle name="1_tree_단위수량산출-1_오창수량산출서_도곡단위수량_단위수량산출서" xfId="8573" xr:uid="{00000000-0005-0000-0000-00007B150000}"/>
    <cellStyle name="1_tree_단위수량산출1_오창수량산출서_수량산출서-11.25" xfId="8574" xr:uid="{00000000-0005-0000-0000-00007C150000}"/>
    <cellStyle name="1_tree_단위수량산출-1_오창수량산출서_수량산출서-11.25" xfId="8575" xr:uid="{00000000-0005-0000-0000-00007D150000}"/>
    <cellStyle name="1_tree_단위수량산출1_오창수량산출서_수량산출서-11.25_단위수량" xfId="8576" xr:uid="{00000000-0005-0000-0000-00007E150000}"/>
    <cellStyle name="1_tree_단위수량산출-1_오창수량산출서_수량산출서-11.25_단위수량" xfId="8577" xr:uid="{00000000-0005-0000-0000-00007F150000}"/>
    <cellStyle name="1_tree_단위수량산출1_오창수량산출서_수량산출서-11.25_단위수량_단위수량산출서" xfId="8578" xr:uid="{00000000-0005-0000-0000-000080150000}"/>
    <cellStyle name="1_tree_단위수량산출-1_오창수량산출서_수량산출서-11.25_단위수량_단위수량산출서" xfId="8579" xr:uid="{00000000-0005-0000-0000-000081150000}"/>
    <cellStyle name="1_tree_단위수량산출1_오창수량산출서_수량산출서-11.25_단위수량1" xfId="8580" xr:uid="{00000000-0005-0000-0000-000082150000}"/>
    <cellStyle name="1_tree_단위수량산출-1_오창수량산출서_수량산출서-11.25_단위수량1" xfId="8581" xr:uid="{00000000-0005-0000-0000-000083150000}"/>
    <cellStyle name="1_tree_단위수량산출1_오창수량산출서_수량산출서-11.25_단위수량1_단위수량산출서" xfId="8582" xr:uid="{00000000-0005-0000-0000-000084150000}"/>
    <cellStyle name="1_tree_단위수량산출-1_오창수량산출서_수량산출서-11.25_단위수량1_단위수량산출서" xfId="8583" xr:uid="{00000000-0005-0000-0000-000085150000}"/>
    <cellStyle name="1_tree_단위수량산출1_오창수량산출서_수량산출서-11.25_단위수량산출서" xfId="8584" xr:uid="{00000000-0005-0000-0000-000086150000}"/>
    <cellStyle name="1_tree_단위수량산출-1_오창수량산출서_수량산출서-11.25_단위수량산출서" xfId="8585" xr:uid="{00000000-0005-0000-0000-000087150000}"/>
    <cellStyle name="1_tree_단위수량산출1_오창수량산출서_수량산출서-11.25_도곡단위수량" xfId="8586" xr:uid="{00000000-0005-0000-0000-000088150000}"/>
    <cellStyle name="1_tree_단위수량산출-1_오창수량산출서_수량산출서-11.25_도곡단위수량" xfId="8587" xr:uid="{00000000-0005-0000-0000-000089150000}"/>
    <cellStyle name="1_tree_단위수량산출1_오창수량산출서_수량산출서-11.25_도곡단위수량_단위수량산출서" xfId="8588" xr:uid="{00000000-0005-0000-0000-00008A150000}"/>
    <cellStyle name="1_tree_단위수량산출-1_오창수량산출서_수량산출서-11.25_도곡단위수량_단위수량산출서" xfId="8589" xr:uid="{00000000-0005-0000-0000-00008B150000}"/>
    <cellStyle name="1_tree_단위수량산출1_오창수량산출서_수량산출서-11.25_철거단위수량" xfId="8590" xr:uid="{00000000-0005-0000-0000-00008C150000}"/>
    <cellStyle name="1_tree_단위수량산출-1_오창수량산출서_수량산출서-11.25_철거단위수량" xfId="8591" xr:uid="{00000000-0005-0000-0000-00008D150000}"/>
    <cellStyle name="1_tree_단위수량산출1_오창수량산출서_수량산출서-11.25_철거단위수량_단위수량산출서" xfId="8592" xr:uid="{00000000-0005-0000-0000-00008E150000}"/>
    <cellStyle name="1_tree_단위수량산출-1_오창수량산출서_수량산출서-11.25_철거단위수량_단위수량산출서" xfId="8593" xr:uid="{00000000-0005-0000-0000-00008F150000}"/>
    <cellStyle name="1_tree_단위수량산출1_오창수량산출서_수량산출서-11.25_한수단위수량" xfId="8594" xr:uid="{00000000-0005-0000-0000-000090150000}"/>
    <cellStyle name="1_tree_단위수량산출-1_오창수량산출서_수량산출서-11.25_한수단위수량" xfId="8595" xr:uid="{00000000-0005-0000-0000-000091150000}"/>
    <cellStyle name="1_tree_단위수량산출1_오창수량산출서_수량산출서-11.25_한수단위수량_단위수량산출서" xfId="8596" xr:uid="{00000000-0005-0000-0000-000092150000}"/>
    <cellStyle name="1_tree_단위수량산출-1_오창수량산출서_수량산출서-11.25_한수단위수량_단위수량산출서" xfId="8597" xr:uid="{00000000-0005-0000-0000-000093150000}"/>
    <cellStyle name="1_tree_단위수량산출1_오창수량산출서_수량산출서-1201" xfId="8598" xr:uid="{00000000-0005-0000-0000-000094150000}"/>
    <cellStyle name="1_tree_단위수량산출-1_오창수량산출서_수량산출서-1201" xfId="8599" xr:uid="{00000000-0005-0000-0000-000095150000}"/>
    <cellStyle name="1_tree_단위수량산출1_오창수량산출서_수량산출서-1201_단위수량" xfId="8600" xr:uid="{00000000-0005-0000-0000-000096150000}"/>
    <cellStyle name="1_tree_단위수량산출-1_오창수량산출서_수량산출서-1201_단위수량" xfId="8601" xr:uid="{00000000-0005-0000-0000-000097150000}"/>
    <cellStyle name="1_tree_단위수량산출1_오창수량산출서_수량산출서-1201_단위수량_단위수량산출서" xfId="8602" xr:uid="{00000000-0005-0000-0000-000098150000}"/>
    <cellStyle name="1_tree_단위수량산출-1_오창수량산출서_수량산출서-1201_단위수량_단위수량산출서" xfId="8603" xr:uid="{00000000-0005-0000-0000-000099150000}"/>
    <cellStyle name="1_tree_단위수량산출1_오창수량산출서_수량산출서-1201_단위수량1" xfId="8604" xr:uid="{00000000-0005-0000-0000-00009A150000}"/>
    <cellStyle name="1_tree_단위수량산출-1_오창수량산출서_수량산출서-1201_단위수량1" xfId="8605" xr:uid="{00000000-0005-0000-0000-00009B150000}"/>
    <cellStyle name="1_tree_단위수량산출1_오창수량산출서_수량산출서-1201_단위수량1_단위수량산출서" xfId="8606" xr:uid="{00000000-0005-0000-0000-00009C150000}"/>
    <cellStyle name="1_tree_단위수량산출-1_오창수량산출서_수량산출서-1201_단위수량1_단위수량산출서" xfId="8607" xr:uid="{00000000-0005-0000-0000-00009D150000}"/>
    <cellStyle name="1_tree_단위수량산출1_오창수량산출서_수량산출서-1201_단위수량산출서" xfId="8608" xr:uid="{00000000-0005-0000-0000-00009E150000}"/>
    <cellStyle name="1_tree_단위수량산출-1_오창수량산출서_수량산출서-1201_단위수량산출서" xfId="8609" xr:uid="{00000000-0005-0000-0000-00009F150000}"/>
    <cellStyle name="1_tree_단위수량산출1_오창수량산출서_수량산출서-1201_도곡단위수량" xfId="8610" xr:uid="{00000000-0005-0000-0000-0000A0150000}"/>
    <cellStyle name="1_tree_단위수량산출-1_오창수량산출서_수량산출서-1201_도곡단위수량" xfId="8611" xr:uid="{00000000-0005-0000-0000-0000A1150000}"/>
    <cellStyle name="1_tree_단위수량산출1_오창수량산출서_수량산출서-1201_도곡단위수량_단위수량산출서" xfId="8612" xr:uid="{00000000-0005-0000-0000-0000A2150000}"/>
    <cellStyle name="1_tree_단위수량산출-1_오창수량산출서_수량산출서-1201_도곡단위수량_단위수량산출서" xfId="8613" xr:uid="{00000000-0005-0000-0000-0000A3150000}"/>
    <cellStyle name="1_tree_단위수량산출1_오창수량산출서_수량산출서-1201_철거단위수량" xfId="8614" xr:uid="{00000000-0005-0000-0000-0000A4150000}"/>
    <cellStyle name="1_tree_단위수량산출-1_오창수량산출서_수량산출서-1201_철거단위수량" xfId="8615" xr:uid="{00000000-0005-0000-0000-0000A5150000}"/>
    <cellStyle name="1_tree_단위수량산출1_오창수량산출서_수량산출서-1201_철거단위수량_단위수량산출서" xfId="8616" xr:uid="{00000000-0005-0000-0000-0000A6150000}"/>
    <cellStyle name="1_tree_단위수량산출-1_오창수량산출서_수량산출서-1201_철거단위수량_단위수량산출서" xfId="8617" xr:uid="{00000000-0005-0000-0000-0000A7150000}"/>
    <cellStyle name="1_tree_단위수량산출1_오창수량산출서_수량산출서-1201_한수단위수량" xfId="8618" xr:uid="{00000000-0005-0000-0000-0000A8150000}"/>
    <cellStyle name="1_tree_단위수량산출-1_오창수량산출서_수량산출서-1201_한수단위수량" xfId="8619" xr:uid="{00000000-0005-0000-0000-0000A9150000}"/>
    <cellStyle name="1_tree_단위수량산출1_오창수량산출서_수량산출서-1201_한수단위수량_단위수량산출서" xfId="8620" xr:uid="{00000000-0005-0000-0000-0000AA150000}"/>
    <cellStyle name="1_tree_단위수량산출-1_오창수량산출서_수량산출서-1201_한수단위수량_단위수량산출서" xfId="8621" xr:uid="{00000000-0005-0000-0000-0000AB150000}"/>
    <cellStyle name="1_tree_단위수량산출1_오창수량산출서_시설물단위수량" xfId="8622" xr:uid="{00000000-0005-0000-0000-0000AC150000}"/>
    <cellStyle name="1_tree_단위수량산출-1_오창수량산출서_시설물단위수량" xfId="8623" xr:uid="{00000000-0005-0000-0000-0000AD150000}"/>
    <cellStyle name="1_tree_단위수량산출1_오창수량산출서_시설물단위수량_단위수량산출서" xfId="8624" xr:uid="{00000000-0005-0000-0000-0000AE150000}"/>
    <cellStyle name="1_tree_단위수량산출-1_오창수량산출서_시설물단위수량_단위수량산출서" xfId="8625" xr:uid="{00000000-0005-0000-0000-0000AF150000}"/>
    <cellStyle name="1_tree_단위수량산출1_오창수량산출서_시설물단위수량1" xfId="8626" xr:uid="{00000000-0005-0000-0000-0000B0150000}"/>
    <cellStyle name="1_tree_단위수량산출-1_오창수량산출서_시설물단위수량1" xfId="8627" xr:uid="{00000000-0005-0000-0000-0000B1150000}"/>
    <cellStyle name="1_tree_단위수량산출1_오창수량산출서_시설물단위수량1_단위수량산출서" xfId="8628" xr:uid="{00000000-0005-0000-0000-0000B2150000}"/>
    <cellStyle name="1_tree_단위수량산출-1_오창수량산출서_시설물단위수량1_단위수량산출서" xfId="8629" xr:uid="{00000000-0005-0000-0000-0000B3150000}"/>
    <cellStyle name="1_tree_단위수량산출1_오창수량산출서_시설물단위수량1_시설물단위수량" xfId="8630" xr:uid="{00000000-0005-0000-0000-0000B4150000}"/>
    <cellStyle name="1_tree_단위수량산출-1_오창수량산출서_시설물단위수량1_시설물단위수량" xfId="8631" xr:uid="{00000000-0005-0000-0000-0000B5150000}"/>
    <cellStyle name="1_tree_단위수량산출1_오창수량산출서_시설물단위수량1_시설물단위수량_단위수량산출서" xfId="8632" xr:uid="{00000000-0005-0000-0000-0000B6150000}"/>
    <cellStyle name="1_tree_단위수량산출-1_오창수량산출서_시설물단위수량1_시설물단위수량_단위수량산출서" xfId="8633" xr:uid="{00000000-0005-0000-0000-0000B7150000}"/>
    <cellStyle name="1_tree_단위수량산출1_오창수량산출서_철거단위수량" xfId="8634" xr:uid="{00000000-0005-0000-0000-0000B8150000}"/>
    <cellStyle name="1_tree_단위수량산출-1_오창수량산출서_철거단위수량" xfId="8635" xr:uid="{00000000-0005-0000-0000-0000B9150000}"/>
    <cellStyle name="1_tree_단위수량산출1_오창수량산출서_철거단위수량_단위수량산출서" xfId="8636" xr:uid="{00000000-0005-0000-0000-0000BA150000}"/>
    <cellStyle name="1_tree_단위수량산출-1_오창수량산출서_철거단위수량_단위수량산출서" xfId="8637" xr:uid="{00000000-0005-0000-0000-0000BB150000}"/>
    <cellStyle name="1_tree_단위수량산출1_오창수량산출서_한수단위수량" xfId="8638" xr:uid="{00000000-0005-0000-0000-0000BC150000}"/>
    <cellStyle name="1_tree_단위수량산출-1_오창수량산출서_한수단위수량" xfId="8639" xr:uid="{00000000-0005-0000-0000-0000BD150000}"/>
    <cellStyle name="1_tree_단위수량산출1_오창수량산출서_한수단위수량_단위수량산출서" xfId="8640" xr:uid="{00000000-0005-0000-0000-0000BE150000}"/>
    <cellStyle name="1_tree_단위수량산출-1_오창수량산출서_한수단위수량_단위수량산출서" xfId="8641" xr:uid="{00000000-0005-0000-0000-0000BF150000}"/>
    <cellStyle name="1_tree_단위수량산출1_철거단위수량" xfId="8642" xr:uid="{00000000-0005-0000-0000-0000C0150000}"/>
    <cellStyle name="1_tree_단위수량산출-1_철거단위수량" xfId="8643" xr:uid="{00000000-0005-0000-0000-0000C1150000}"/>
    <cellStyle name="1_tree_단위수량산출1_철거단위수량_단위수량산출서" xfId="8644" xr:uid="{00000000-0005-0000-0000-0000C2150000}"/>
    <cellStyle name="1_tree_단위수량산출-1_철거단위수량_단위수량산출서" xfId="8645" xr:uid="{00000000-0005-0000-0000-0000C3150000}"/>
    <cellStyle name="1_tree_단위수량산출-1_포장단위수량" xfId="8646" xr:uid="{00000000-0005-0000-0000-0000C4150000}"/>
    <cellStyle name="1_tree_단위수량산출-1_포장단위수량_단위수량산출서" xfId="8647" xr:uid="{00000000-0005-0000-0000-0000C5150000}"/>
    <cellStyle name="1_tree_단위수량산출1_한수단위수량" xfId="8648" xr:uid="{00000000-0005-0000-0000-0000C6150000}"/>
    <cellStyle name="1_tree_단위수량산출-1_한수단위수량" xfId="8649" xr:uid="{00000000-0005-0000-0000-0000C7150000}"/>
    <cellStyle name="1_tree_단위수량산출1_한수단위수량_단위수량산출서" xfId="8650" xr:uid="{00000000-0005-0000-0000-0000C8150000}"/>
    <cellStyle name="1_tree_단위수량산출-1_한수단위수량_단위수량산출서" xfId="8651" xr:uid="{00000000-0005-0000-0000-0000C9150000}"/>
    <cellStyle name="1_tree_단위수량산출2" xfId="8652" xr:uid="{00000000-0005-0000-0000-0000CA150000}"/>
    <cellStyle name="1_tree_단위수량산출2_단위수량" xfId="8653" xr:uid="{00000000-0005-0000-0000-0000CB150000}"/>
    <cellStyle name="1_tree_단위수량산출2_단위수량_단위수량산출서" xfId="8654" xr:uid="{00000000-0005-0000-0000-0000CC150000}"/>
    <cellStyle name="1_tree_단위수량산출2_단위수량1" xfId="8655" xr:uid="{00000000-0005-0000-0000-0000CD150000}"/>
    <cellStyle name="1_tree_단위수량산출2_단위수량1_단위수량산출서" xfId="8656" xr:uid="{00000000-0005-0000-0000-0000CE150000}"/>
    <cellStyle name="1_tree_단위수량산출2_단위수량산출서" xfId="8657" xr:uid="{00000000-0005-0000-0000-0000CF150000}"/>
    <cellStyle name="1_tree_단위수량산출2_도곡단위수량" xfId="8658" xr:uid="{00000000-0005-0000-0000-0000D0150000}"/>
    <cellStyle name="1_tree_단위수량산출2_도곡단위수량_단위수량산출서" xfId="8659" xr:uid="{00000000-0005-0000-0000-0000D1150000}"/>
    <cellStyle name="1_tree_단위수량산출2_수량산출서-11.25" xfId="8660" xr:uid="{00000000-0005-0000-0000-0000D2150000}"/>
    <cellStyle name="1_tree_단위수량산출2_수량산출서-11.25_단위수량" xfId="8661" xr:uid="{00000000-0005-0000-0000-0000D3150000}"/>
    <cellStyle name="1_tree_단위수량산출2_수량산출서-11.25_단위수량_단위수량산출서" xfId="8662" xr:uid="{00000000-0005-0000-0000-0000D4150000}"/>
    <cellStyle name="1_tree_단위수량산출2_수량산출서-11.25_단위수량1" xfId="8663" xr:uid="{00000000-0005-0000-0000-0000D5150000}"/>
    <cellStyle name="1_tree_단위수량산출2_수량산출서-11.25_단위수량1_단위수량산출서" xfId="8664" xr:uid="{00000000-0005-0000-0000-0000D6150000}"/>
    <cellStyle name="1_tree_단위수량산출2_수량산출서-11.25_단위수량산출서" xfId="8665" xr:uid="{00000000-0005-0000-0000-0000D7150000}"/>
    <cellStyle name="1_tree_단위수량산출2_수량산출서-11.25_도곡단위수량" xfId="8666" xr:uid="{00000000-0005-0000-0000-0000D8150000}"/>
    <cellStyle name="1_tree_단위수량산출2_수량산출서-11.25_도곡단위수량_단위수량산출서" xfId="8667" xr:uid="{00000000-0005-0000-0000-0000D9150000}"/>
    <cellStyle name="1_tree_단위수량산출2_수량산출서-11.25_철거단위수량" xfId="8668" xr:uid="{00000000-0005-0000-0000-0000DA150000}"/>
    <cellStyle name="1_tree_단위수량산출2_수량산출서-11.25_철거단위수량_단위수량산출서" xfId="8669" xr:uid="{00000000-0005-0000-0000-0000DB150000}"/>
    <cellStyle name="1_tree_단위수량산출2_수량산출서-11.25_한수단위수량" xfId="8670" xr:uid="{00000000-0005-0000-0000-0000DC150000}"/>
    <cellStyle name="1_tree_단위수량산출2_수량산출서-11.25_한수단위수량_단위수량산출서" xfId="8671" xr:uid="{00000000-0005-0000-0000-0000DD150000}"/>
    <cellStyle name="1_tree_단위수량산출2_수량산출서-1201" xfId="8672" xr:uid="{00000000-0005-0000-0000-0000DE150000}"/>
    <cellStyle name="1_tree_단위수량산출2_수량산출서-1201_단위수량" xfId="8673" xr:uid="{00000000-0005-0000-0000-0000DF150000}"/>
    <cellStyle name="1_tree_단위수량산출2_수량산출서-1201_단위수량_단위수량산출서" xfId="8674" xr:uid="{00000000-0005-0000-0000-0000E0150000}"/>
    <cellStyle name="1_tree_단위수량산출2_수량산출서-1201_단위수량1" xfId="8675" xr:uid="{00000000-0005-0000-0000-0000E1150000}"/>
    <cellStyle name="1_tree_단위수량산출2_수량산출서-1201_단위수량1_단위수량산출서" xfId="8676" xr:uid="{00000000-0005-0000-0000-0000E2150000}"/>
    <cellStyle name="1_tree_단위수량산출2_수량산출서-1201_단위수량산출서" xfId="8677" xr:uid="{00000000-0005-0000-0000-0000E3150000}"/>
    <cellStyle name="1_tree_단위수량산출2_수량산출서-1201_도곡단위수량" xfId="8678" xr:uid="{00000000-0005-0000-0000-0000E4150000}"/>
    <cellStyle name="1_tree_단위수량산출2_수량산출서-1201_도곡단위수량_단위수량산출서" xfId="8679" xr:uid="{00000000-0005-0000-0000-0000E5150000}"/>
    <cellStyle name="1_tree_단위수량산출2_수량산출서-1201_철거단위수량" xfId="8680" xr:uid="{00000000-0005-0000-0000-0000E6150000}"/>
    <cellStyle name="1_tree_단위수량산출2_수량산출서-1201_철거단위수량_단위수량산출서" xfId="8681" xr:uid="{00000000-0005-0000-0000-0000E7150000}"/>
    <cellStyle name="1_tree_단위수량산출2_수량산출서-1201_한수단위수량" xfId="8682" xr:uid="{00000000-0005-0000-0000-0000E8150000}"/>
    <cellStyle name="1_tree_단위수량산출2_수량산출서-1201_한수단위수량_단위수량산출서" xfId="8683" xr:uid="{00000000-0005-0000-0000-0000E9150000}"/>
    <cellStyle name="1_tree_단위수량산출2_시설물단위수량" xfId="8684" xr:uid="{00000000-0005-0000-0000-0000EA150000}"/>
    <cellStyle name="1_tree_단위수량산출2_시설물단위수량_단위수량산출서" xfId="8685" xr:uid="{00000000-0005-0000-0000-0000EB150000}"/>
    <cellStyle name="1_tree_단위수량산출2_시설물단위수량1" xfId="8686" xr:uid="{00000000-0005-0000-0000-0000EC150000}"/>
    <cellStyle name="1_tree_단위수량산출2_시설물단위수량1_단위수량산출서" xfId="8687" xr:uid="{00000000-0005-0000-0000-0000ED150000}"/>
    <cellStyle name="1_tree_단위수량산출2_시설물단위수량1_시설물단위수량" xfId="8688" xr:uid="{00000000-0005-0000-0000-0000EE150000}"/>
    <cellStyle name="1_tree_단위수량산출2_시설물단위수량1_시설물단위수량_단위수량산출서" xfId="8689" xr:uid="{00000000-0005-0000-0000-0000EF150000}"/>
    <cellStyle name="1_tree_단위수량산출2_오창수량산출서" xfId="8690" xr:uid="{00000000-0005-0000-0000-0000F0150000}"/>
    <cellStyle name="1_tree_단위수량산출2_오창수량산출서_단위수량" xfId="8691" xr:uid="{00000000-0005-0000-0000-0000F1150000}"/>
    <cellStyle name="1_tree_단위수량산출2_오창수량산출서_단위수량_단위수량산출서" xfId="8692" xr:uid="{00000000-0005-0000-0000-0000F2150000}"/>
    <cellStyle name="1_tree_단위수량산출2_오창수량산출서_단위수량1" xfId="8693" xr:uid="{00000000-0005-0000-0000-0000F3150000}"/>
    <cellStyle name="1_tree_단위수량산출2_오창수량산출서_단위수량1_단위수량산출서" xfId="8694" xr:uid="{00000000-0005-0000-0000-0000F4150000}"/>
    <cellStyle name="1_tree_단위수량산출2_오창수량산출서_단위수량산출서" xfId="8695" xr:uid="{00000000-0005-0000-0000-0000F5150000}"/>
    <cellStyle name="1_tree_단위수량산출2_오창수량산출서_도곡단위수량" xfId="8696" xr:uid="{00000000-0005-0000-0000-0000F6150000}"/>
    <cellStyle name="1_tree_단위수량산출2_오창수량산출서_도곡단위수량_단위수량산출서" xfId="8697" xr:uid="{00000000-0005-0000-0000-0000F7150000}"/>
    <cellStyle name="1_tree_단위수량산출2_오창수량산출서_수량산출서-11.25" xfId="8698" xr:uid="{00000000-0005-0000-0000-0000F8150000}"/>
    <cellStyle name="1_tree_단위수량산출2_오창수량산출서_수량산출서-11.25_단위수량" xfId="8699" xr:uid="{00000000-0005-0000-0000-0000F9150000}"/>
    <cellStyle name="1_tree_단위수량산출2_오창수량산출서_수량산출서-11.25_단위수량_단위수량산출서" xfId="8700" xr:uid="{00000000-0005-0000-0000-0000FA150000}"/>
    <cellStyle name="1_tree_단위수량산출2_오창수량산출서_수량산출서-11.25_단위수량1" xfId="8701" xr:uid="{00000000-0005-0000-0000-0000FB150000}"/>
    <cellStyle name="1_tree_단위수량산출2_오창수량산출서_수량산출서-11.25_단위수량1_단위수량산출서" xfId="8702" xr:uid="{00000000-0005-0000-0000-0000FC150000}"/>
    <cellStyle name="1_tree_단위수량산출2_오창수량산출서_수량산출서-11.25_단위수량산출서" xfId="8703" xr:uid="{00000000-0005-0000-0000-0000FD150000}"/>
    <cellStyle name="1_tree_단위수량산출2_오창수량산출서_수량산출서-11.25_도곡단위수량" xfId="8704" xr:uid="{00000000-0005-0000-0000-0000FE150000}"/>
    <cellStyle name="1_tree_단위수량산출2_오창수량산출서_수량산출서-11.25_도곡단위수량_단위수량산출서" xfId="8705" xr:uid="{00000000-0005-0000-0000-0000FF150000}"/>
    <cellStyle name="1_tree_단위수량산출2_오창수량산출서_수량산출서-11.25_철거단위수량" xfId="8706" xr:uid="{00000000-0005-0000-0000-000000160000}"/>
    <cellStyle name="1_tree_단위수량산출2_오창수량산출서_수량산출서-11.25_철거단위수량_단위수량산출서" xfId="8707" xr:uid="{00000000-0005-0000-0000-000001160000}"/>
    <cellStyle name="1_tree_단위수량산출2_오창수량산출서_수량산출서-11.25_한수단위수량" xfId="8708" xr:uid="{00000000-0005-0000-0000-000002160000}"/>
    <cellStyle name="1_tree_단위수량산출2_오창수량산출서_수량산출서-11.25_한수단위수량_단위수량산출서" xfId="8709" xr:uid="{00000000-0005-0000-0000-000003160000}"/>
    <cellStyle name="1_tree_단위수량산출2_오창수량산출서_수량산출서-1201" xfId="8710" xr:uid="{00000000-0005-0000-0000-000004160000}"/>
    <cellStyle name="1_tree_단위수량산출2_오창수량산출서_수량산출서-1201_단위수량" xfId="8711" xr:uid="{00000000-0005-0000-0000-000005160000}"/>
    <cellStyle name="1_tree_단위수량산출2_오창수량산출서_수량산출서-1201_단위수량_단위수량산출서" xfId="8712" xr:uid="{00000000-0005-0000-0000-000006160000}"/>
    <cellStyle name="1_tree_단위수량산출2_오창수량산출서_수량산출서-1201_단위수량1" xfId="8713" xr:uid="{00000000-0005-0000-0000-000007160000}"/>
    <cellStyle name="1_tree_단위수량산출2_오창수량산출서_수량산출서-1201_단위수량1_단위수량산출서" xfId="8714" xr:uid="{00000000-0005-0000-0000-000008160000}"/>
    <cellStyle name="1_tree_단위수량산출2_오창수량산출서_수량산출서-1201_단위수량산출서" xfId="8715" xr:uid="{00000000-0005-0000-0000-000009160000}"/>
    <cellStyle name="1_tree_단위수량산출2_오창수량산출서_수량산출서-1201_도곡단위수량" xfId="8716" xr:uid="{00000000-0005-0000-0000-00000A160000}"/>
    <cellStyle name="1_tree_단위수량산출2_오창수량산출서_수량산출서-1201_도곡단위수량_단위수량산출서" xfId="8717" xr:uid="{00000000-0005-0000-0000-00000B160000}"/>
    <cellStyle name="1_tree_단위수량산출2_오창수량산출서_수량산출서-1201_철거단위수량" xfId="8718" xr:uid="{00000000-0005-0000-0000-00000C160000}"/>
    <cellStyle name="1_tree_단위수량산출2_오창수량산출서_수량산출서-1201_철거단위수량_단위수량산출서" xfId="8719" xr:uid="{00000000-0005-0000-0000-00000D160000}"/>
    <cellStyle name="1_tree_단위수량산출2_오창수량산출서_수량산출서-1201_한수단위수량" xfId="8720" xr:uid="{00000000-0005-0000-0000-00000E160000}"/>
    <cellStyle name="1_tree_단위수량산출2_오창수량산출서_수량산출서-1201_한수단위수량_단위수량산출서" xfId="8721" xr:uid="{00000000-0005-0000-0000-00000F160000}"/>
    <cellStyle name="1_tree_단위수량산출2_오창수량산출서_시설물단위수량" xfId="8722" xr:uid="{00000000-0005-0000-0000-000010160000}"/>
    <cellStyle name="1_tree_단위수량산출2_오창수량산출서_시설물단위수량_단위수량산출서" xfId="8723" xr:uid="{00000000-0005-0000-0000-000011160000}"/>
    <cellStyle name="1_tree_단위수량산출2_오창수량산출서_시설물단위수량1" xfId="8724" xr:uid="{00000000-0005-0000-0000-000012160000}"/>
    <cellStyle name="1_tree_단위수량산출2_오창수량산출서_시설물단위수량1_단위수량산출서" xfId="8725" xr:uid="{00000000-0005-0000-0000-000013160000}"/>
    <cellStyle name="1_tree_단위수량산출2_오창수량산출서_시설물단위수량1_시설물단위수량" xfId="8726" xr:uid="{00000000-0005-0000-0000-000014160000}"/>
    <cellStyle name="1_tree_단위수량산출2_오창수량산출서_시설물단위수량1_시설물단위수량_단위수량산출서" xfId="8727" xr:uid="{00000000-0005-0000-0000-000015160000}"/>
    <cellStyle name="1_tree_단위수량산출2_오창수량산출서_철거단위수량" xfId="8728" xr:uid="{00000000-0005-0000-0000-000016160000}"/>
    <cellStyle name="1_tree_단위수량산출2_오창수량산출서_철거단위수량_단위수량산출서" xfId="8729" xr:uid="{00000000-0005-0000-0000-000017160000}"/>
    <cellStyle name="1_tree_단위수량산출2_오창수량산출서_한수단위수량" xfId="8730" xr:uid="{00000000-0005-0000-0000-000018160000}"/>
    <cellStyle name="1_tree_단위수량산출2_오창수량산출서_한수단위수량_단위수량산출서" xfId="8731" xr:uid="{00000000-0005-0000-0000-000019160000}"/>
    <cellStyle name="1_tree_단위수량산출2_철거단위수량" xfId="8732" xr:uid="{00000000-0005-0000-0000-00001A160000}"/>
    <cellStyle name="1_tree_단위수량산출2_철거단위수량_단위수량산출서" xfId="8733" xr:uid="{00000000-0005-0000-0000-00001B160000}"/>
    <cellStyle name="1_tree_단위수량산출2_한수단위수량" xfId="8734" xr:uid="{00000000-0005-0000-0000-00001C160000}"/>
    <cellStyle name="1_tree_단위수량산출2_한수단위수량_단위수량산출서" xfId="8735" xr:uid="{00000000-0005-0000-0000-00001D160000}"/>
    <cellStyle name="1_tree_단위수량산출서" xfId="8736" xr:uid="{00000000-0005-0000-0000-00001E160000}"/>
    <cellStyle name="1_tree_도곡단위수량" xfId="8737" xr:uid="{00000000-0005-0000-0000-00001F160000}"/>
    <cellStyle name="1_tree_도곡단위수량_단위수량산출서" xfId="8738" xr:uid="{00000000-0005-0000-0000-000020160000}"/>
    <cellStyle name="1_tree_문래수량집계" xfId="8739" xr:uid="{00000000-0005-0000-0000-000021160000}"/>
    <cellStyle name="1_tree_수량산출" xfId="8740" xr:uid="{00000000-0005-0000-0000-000022160000}"/>
    <cellStyle name="1_tree_수량산출_구로리총괄내역" xfId="8741" xr:uid="{00000000-0005-0000-0000-000023160000}"/>
    <cellStyle name="1_tree_수량산출_구로리총괄내역_구로리설계예산서1029" xfId="8742" xr:uid="{00000000-0005-0000-0000-000024160000}"/>
    <cellStyle name="1_tree_수량산출_구로리총괄내역_구로리설계예산서1118준공" xfId="8743" xr:uid="{00000000-0005-0000-0000-000025160000}"/>
    <cellStyle name="1_tree_수량산출_구로리총괄내역_구로리설계예산서조경" xfId="8744" xr:uid="{00000000-0005-0000-0000-000026160000}"/>
    <cellStyle name="1_tree_수량산출_구로리총괄내역_구로리어린이공원예산서(조경)1125" xfId="8745" xr:uid="{00000000-0005-0000-0000-000027160000}"/>
    <cellStyle name="1_tree_수량산출_구로리총괄내역_내역서" xfId="8746" xr:uid="{00000000-0005-0000-0000-000028160000}"/>
    <cellStyle name="1_tree_수량산출_구로리총괄내역_노임단가표" xfId="8747" xr:uid="{00000000-0005-0000-0000-000029160000}"/>
    <cellStyle name="1_tree_수량산출_구로리총괄내역_수도권매립지" xfId="8748" xr:uid="{00000000-0005-0000-0000-00002A160000}"/>
    <cellStyle name="1_tree_수량산출_구로리총괄내역_수도권매립지1004(발주용)" xfId="8749" xr:uid="{00000000-0005-0000-0000-00002B160000}"/>
    <cellStyle name="1_tree_수량산출_구로리총괄내역_일신건영설계예산서(0211)" xfId="8750" xr:uid="{00000000-0005-0000-0000-00002C160000}"/>
    <cellStyle name="1_tree_수량산출_구로리총괄내역_일위대가" xfId="8751" xr:uid="{00000000-0005-0000-0000-00002D160000}"/>
    <cellStyle name="1_tree_수량산출_구로리총괄내역_자재단가표" xfId="8752" xr:uid="{00000000-0005-0000-0000-00002E160000}"/>
    <cellStyle name="1_tree_수량산출_구로리총괄내역_장안초등학교내역0814" xfId="8753" xr:uid="{00000000-0005-0000-0000-00002F160000}"/>
    <cellStyle name="1_tree_수량산출_총괄내역0518" xfId="8754" xr:uid="{00000000-0005-0000-0000-000030160000}"/>
    <cellStyle name="1_tree_수량산출_총괄내역0518_구로리설계예산서1029" xfId="8755" xr:uid="{00000000-0005-0000-0000-000031160000}"/>
    <cellStyle name="1_tree_수량산출_총괄내역0518_구로리설계예산서1118준공" xfId="8756" xr:uid="{00000000-0005-0000-0000-000032160000}"/>
    <cellStyle name="1_tree_수량산출_총괄내역0518_구로리설계예산서조경" xfId="8757" xr:uid="{00000000-0005-0000-0000-000033160000}"/>
    <cellStyle name="1_tree_수량산출_총괄내역0518_구로리어린이공원예산서(조경)1125" xfId="8758" xr:uid="{00000000-0005-0000-0000-000034160000}"/>
    <cellStyle name="1_tree_수량산출_총괄내역0518_내역서" xfId="8759" xr:uid="{00000000-0005-0000-0000-000035160000}"/>
    <cellStyle name="1_tree_수량산출_총괄내역0518_노임단가표" xfId="8760" xr:uid="{00000000-0005-0000-0000-000036160000}"/>
    <cellStyle name="1_tree_수량산출_총괄내역0518_수도권매립지" xfId="8761" xr:uid="{00000000-0005-0000-0000-000037160000}"/>
    <cellStyle name="1_tree_수량산출_총괄내역0518_수도권매립지1004(발주용)" xfId="8762" xr:uid="{00000000-0005-0000-0000-000038160000}"/>
    <cellStyle name="1_tree_수량산출_총괄내역0518_일신건영설계예산서(0211)" xfId="8763" xr:uid="{00000000-0005-0000-0000-000039160000}"/>
    <cellStyle name="1_tree_수량산출_총괄내역0518_일위대가" xfId="8764" xr:uid="{00000000-0005-0000-0000-00003A160000}"/>
    <cellStyle name="1_tree_수량산출_총괄내역0518_자재단가표" xfId="8765" xr:uid="{00000000-0005-0000-0000-00003B160000}"/>
    <cellStyle name="1_tree_수량산출_총괄내역0518_장안초등학교내역0814" xfId="8766" xr:uid="{00000000-0005-0000-0000-00003C160000}"/>
    <cellStyle name="1_tree_수량산출서-11.25" xfId="8767" xr:uid="{00000000-0005-0000-0000-00003D160000}"/>
    <cellStyle name="1_tree_수량산출서-11.25_단위수량" xfId="8768" xr:uid="{00000000-0005-0000-0000-00003E160000}"/>
    <cellStyle name="1_tree_수량산출서-11.25_단위수량_단위수량산출서" xfId="8769" xr:uid="{00000000-0005-0000-0000-00003F160000}"/>
    <cellStyle name="1_tree_수량산출서-11.25_단위수량1" xfId="8770" xr:uid="{00000000-0005-0000-0000-000040160000}"/>
    <cellStyle name="1_tree_수량산출서-11.25_단위수량1_단위수량산출서" xfId="8771" xr:uid="{00000000-0005-0000-0000-000041160000}"/>
    <cellStyle name="1_tree_수량산출서-11.25_단위수량산출서" xfId="8772" xr:uid="{00000000-0005-0000-0000-000042160000}"/>
    <cellStyle name="1_tree_수량산출서-11.25_도곡단위수량" xfId="8773" xr:uid="{00000000-0005-0000-0000-000043160000}"/>
    <cellStyle name="1_tree_수량산출서-11.25_도곡단위수량_단위수량산출서" xfId="8774" xr:uid="{00000000-0005-0000-0000-000044160000}"/>
    <cellStyle name="1_tree_수량산출서-11.25_철거단위수량" xfId="8775" xr:uid="{00000000-0005-0000-0000-000045160000}"/>
    <cellStyle name="1_tree_수량산출서-11.25_철거단위수량_단위수량산출서" xfId="8776" xr:uid="{00000000-0005-0000-0000-000046160000}"/>
    <cellStyle name="1_tree_수량산출서-11.25_한수단위수량" xfId="8777" xr:uid="{00000000-0005-0000-0000-000047160000}"/>
    <cellStyle name="1_tree_수량산출서-11.25_한수단위수량_단위수량산출서" xfId="8778" xr:uid="{00000000-0005-0000-0000-000048160000}"/>
    <cellStyle name="1_tree_수량산출서-1201" xfId="8779" xr:uid="{00000000-0005-0000-0000-000049160000}"/>
    <cellStyle name="1_tree_수량산출서-1201_단위수량" xfId="8780" xr:uid="{00000000-0005-0000-0000-00004A160000}"/>
    <cellStyle name="1_tree_수량산출서-1201_단위수량_단위수량산출서" xfId="8781" xr:uid="{00000000-0005-0000-0000-00004B160000}"/>
    <cellStyle name="1_tree_수량산출서-1201_단위수량1" xfId="8782" xr:uid="{00000000-0005-0000-0000-00004C160000}"/>
    <cellStyle name="1_tree_수량산출서-1201_단위수량1_단위수량산출서" xfId="8783" xr:uid="{00000000-0005-0000-0000-00004D160000}"/>
    <cellStyle name="1_tree_수량산출서-1201_단위수량산출서" xfId="8784" xr:uid="{00000000-0005-0000-0000-00004E160000}"/>
    <cellStyle name="1_tree_수량산출서-1201_도곡단위수량" xfId="8785" xr:uid="{00000000-0005-0000-0000-00004F160000}"/>
    <cellStyle name="1_tree_수량산출서-1201_도곡단위수량_단위수량산출서" xfId="8786" xr:uid="{00000000-0005-0000-0000-000050160000}"/>
    <cellStyle name="1_tree_수량산출서-1201_철거단위수량" xfId="8787" xr:uid="{00000000-0005-0000-0000-000051160000}"/>
    <cellStyle name="1_tree_수량산출서-1201_철거단위수량_단위수량산출서" xfId="8788" xr:uid="{00000000-0005-0000-0000-000052160000}"/>
    <cellStyle name="1_tree_수량산출서-1201_한수단위수량" xfId="8789" xr:uid="{00000000-0005-0000-0000-000053160000}"/>
    <cellStyle name="1_tree_수량산출서-1201_한수단위수량_단위수량산출서" xfId="8790" xr:uid="{00000000-0005-0000-0000-000054160000}"/>
    <cellStyle name="1_tree_수량집계표" xfId="8791" xr:uid="{00000000-0005-0000-0000-000055160000}"/>
    <cellStyle name="1_tree_수량총괄표" xfId="8792" xr:uid="{00000000-0005-0000-0000-000056160000}"/>
    <cellStyle name="1_tree_수원1차" xfId="8793" xr:uid="{00000000-0005-0000-0000-000057160000}"/>
    <cellStyle name="1_tree_수원변경수량산출" xfId="8794" xr:uid="{00000000-0005-0000-0000-000058160000}"/>
    <cellStyle name="1_tree_수원변경수량산출_단위수량산출서" xfId="8795" xr:uid="{00000000-0005-0000-0000-000059160000}"/>
    <cellStyle name="1_tree_수원수량집계(7.13)" xfId="8796" xr:uid="{00000000-0005-0000-0000-00005A160000}"/>
    <cellStyle name="1_tree_수원수량집계(7.31)" xfId="8797" xr:uid="{00000000-0005-0000-0000-00005B160000}"/>
    <cellStyle name="1_tree_수원수량집계(스포츠)" xfId="8798" xr:uid="{00000000-0005-0000-0000-00005C160000}"/>
    <cellStyle name="1_tree_시설물단위수량" xfId="8799" xr:uid="{00000000-0005-0000-0000-00005D160000}"/>
    <cellStyle name="1_tree_시설물단위수량_단위수량산출서" xfId="8800" xr:uid="{00000000-0005-0000-0000-00005E160000}"/>
    <cellStyle name="1_tree_시설물단위수량1" xfId="8801" xr:uid="{00000000-0005-0000-0000-00005F160000}"/>
    <cellStyle name="1_tree_시설물단위수량1_단위수량산출서" xfId="8802" xr:uid="{00000000-0005-0000-0000-000060160000}"/>
    <cellStyle name="1_tree_시설물단위수량1_시설물단위수량" xfId="8803" xr:uid="{00000000-0005-0000-0000-000061160000}"/>
    <cellStyle name="1_tree_시설물단위수량1_시설물단위수량_단위수량산출서" xfId="8804" xr:uid="{00000000-0005-0000-0000-000062160000}"/>
    <cellStyle name="1_tree_쌍용" xfId="8805" xr:uid="{00000000-0005-0000-0000-000063160000}"/>
    <cellStyle name="1_tree_쌍용_단위수량" xfId="8806" xr:uid="{00000000-0005-0000-0000-000064160000}"/>
    <cellStyle name="1_tree_쌍용_단위수량_단위수량산출서" xfId="8807" xr:uid="{00000000-0005-0000-0000-000065160000}"/>
    <cellStyle name="1_tree_쌍용_단위수량1" xfId="8808" xr:uid="{00000000-0005-0000-0000-000066160000}"/>
    <cellStyle name="1_tree_쌍용_단위수량1_단위수량산출서" xfId="8809" xr:uid="{00000000-0005-0000-0000-000067160000}"/>
    <cellStyle name="1_tree_쌍용_단위수량산출서" xfId="8810" xr:uid="{00000000-0005-0000-0000-000068160000}"/>
    <cellStyle name="1_tree_쌍용_도곡단위수량" xfId="8811" xr:uid="{00000000-0005-0000-0000-000069160000}"/>
    <cellStyle name="1_tree_쌍용_도곡단위수량_단위수량산출서" xfId="8812" xr:uid="{00000000-0005-0000-0000-00006A160000}"/>
    <cellStyle name="1_tree_쌍용_수량산출서-11.25" xfId="8813" xr:uid="{00000000-0005-0000-0000-00006B160000}"/>
    <cellStyle name="1_tree_쌍용_수량산출서-11.25_단위수량" xfId="8814" xr:uid="{00000000-0005-0000-0000-00006C160000}"/>
    <cellStyle name="1_tree_쌍용_수량산출서-11.25_단위수량_단위수량산출서" xfId="8815" xr:uid="{00000000-0005-0000-0000-00006D160000}"/>
    <cellStyle name="1_tree_쌍용_수량산출서-11.25_단위수량1" xfId="8816" xr:uid="{00000000-0005-0000-0000-00006E160000}"/>
    <cellStyle name="1_tree_쌍용_수량산출서-11.25_단위수량1_단위수량산출서" xfId="8817" xr:uid="{00000000-0005-0000-0000-00006F160000}"/>
    <cellStyle name="1_tree_쌍용_수량산출서-11.25_단위수량산출서" xfId="8818" xr:uid="{00000000-0005-0000-0000-000070160000}"/>
    <cellStyle name="1_tree_쌍용_수량산출서-11.25_도곡단위수량" xfId="8819" xr:uid="{00000000-0005-0000-0000-000071160000}"/>
    <cellStyle name="1_tree_쌍용_수량산출서-11.25_도곡단위수량_단위수량산출서" xfId="8820" xr:uid="{00000000-0005-0000-0000-000072160000}"/>
    <cellStyle name="1_tree_쌍용_수량산출서-11.25_철거단위수량" xfId="8821" xr:uid="{00000000-0005-0000-0000-000073160000}"/>
    <cellStyle name="1_tree_쌍용_수량산출서-11.25_철거단위수량_단위수량산출서" xfId="8822" xr:uid="{00000000-0005-0000-0000-000074160000}"/>
    <cellStyle name="1_tree_쌍용_수량산출서-11.25_한수단위수량" xfId="8823" xr:uid="{00000000-0005-0000-0000-000075160000}"/>
    <cellStyle name="1_tree_쌍용_수량산출서-11.25_한수단위수량_단위수량산출서" xfId="8824" xr:uid="{00000000-0005-0000-0000-000076160000}"/>
    <cellStyle name="1_tree_쌍용_수량산출서-1201" xfId="8825" xr:uid="{00000000-0005-0000-0000-000077160000}"/>
    <cellStyle name="1_tree_쌍용_수량산출서-1201_단위수량" xfId="8826" xr:uid="{00000000-0005-0000-0000-000078160000}"/>
    <cellStyle name="1_tree_쌍용_수량산출서-1201_단위수량_단위수량산출서" xfId="8827" xr:uid="{00000000-0005-0000-0000-000079160000}"/>
    <cellStyle name="1_tree_쌍용_수량산출서-1201_단위수량1" xfId="8828" xr:uid="{00000000-0005-0000-0000-00007A160000}"/>
    <cellStyle name="1_tree_쌍용_수량산출서-1201_단위수량1_단위수량산출서" xfId="8829" xr:uid="{00000000-0005-0000-0000-00007B160000}"/>
    <cellStyle name="1_tree_쌍용_수량산출서-1201_단위수량산출서" xfId="8830" xr:uid="{00000000-0005-0000-0000-00007C160000}"/>
    <cellStyle name="1_tree_쌍용_수량산출서-1201_도곡단위수량" xfId="8831" xr:uid="{00000000-0005-0000-0000-00007D160000}"/>
    <cellStyle name="1_tree_쌍용_수량산출서-1201_도곡단위수량_단위수량산출서" xfId="8832" xr:uid="{00000000-0005-0000-0000-00007E160000}"/>
    <cellStyle name="1_tree_쌍용_수량산출서-1201_철거단위수량" xfId="8833" xr:uid="{00000000-0005-0000-0000-00007F160000}"/>
    <cellStyle name="1_tree_쌍용_수량산출서-1201_철거단위수량_단위수량산출서" xfId="8834" xr:uid="{00000000-0005-0000-0000-000080160000}"/>
    <cellStyle name="1_tree_쌍용_수량산출서-1201_한수단위수량" xfId="8835" xr:uid="{00000000-0005-0000-0000-000081160000}"/>
    <cellStyle name="1_tree_쌍용_수량산출서-1201_한수단위수량_단위수량산출서" xfId="8836" xr:uid="{00000000-0005-0000-0000-000082160000}"/>
    <cellStyle name="1_tree_쌍용_시설물단위수량" xfId="8837" xr:uid="{00000000-0005-0000-0000-000083160000}"/>
    <cellStyle name="1_tree_쌍용_시설물단위수량_단위수량산출서" xfId="8838" xr:uid="{00000000-0005-0000-0000-000084160000}"/>
    <cellStyle name="1_tree_쌍용_시설물단위수량1" xfId="8839" xr:uid="{00000000-0005-0000-0000-000085160000}"/>
    <cellStyle name="1_tree_쌍용_시설물단위수량1_단위수량산출서" xfId="8840" xr:uid="{00000000-0005-0000-0000-000086160000}"/>
    <cellStyle name="1_tree_쌍용_시설물단위수량1_시설물단위수량" xfId="8841" xr:uid="{00000000-0005-0000-0000-000087160000}"/>
    <cellStyle name="1_tree_쌍용_시설물단위수량1_시설물단위수량_단위수량산출서" xfId="8842" xr:uid="{00000000-0005-0000-0000-000088160000}"/>
    <cellStyle name="1_tree_쌍용_오창수량산출서" xfId="8843" xr:uid="{00000000-0005-0000-0000-000089160000}"/>
    <cellStyle name="1_tree_쌍용_오창수량산출서_단위수량" xfId="8844" xr:uid="{00000000-0005-0000-0000-00008A160000}"/>
    <cellStyle name="1_tree_쌍용_오창수량산출서_단위수량_단위수량산출서" xfId="8845" xr:uid="{00000000-0005-0000-0000-00008B160000}"/>
    <cellStyle name="1_tree_쌍용_오창수량산출서_단위수량1" xfId="8846" xr:uid="{00000000-0005-0000-0000-00008C160000}"/>
    <cellStyle name="1_tree_쌍용_오창수량산출서_단위수량1_단위수량산출서" xfId="8847" xr:uid="{00000000-0005-0000-0000-00008D160000}"/>
    <cellStyle name="1_tree_쌍용_오창수량산출서_단위수량산출서" xfId="8848" xr:uid="{00000000-0005-0000-0000-00008E160000}"/>
    <cellStyle name="1_tree_쌍용_오창수량산출서_도곡단위수량" xfId="8849" xr:uid="{00000000-0005-0000-0000-00008F160000}"/>
    <cellStyle name="1_tree_쌍용_오창수량산출서_도곡단위수량_단위수량산출서" xfId="8850" xr:uid="{00000000-0005-0000-0000-000090160000}"/>
    <cellStyle name="1_tree_쌍용_오창수량산출서_수량산출서-11.25" xfId="8851" xr:uid="{00000000-0005-0000-0000-000091160000}"/>
    <cellStyle name="1_tree_쌍용_오창수량산출서_수량산출서-11.25_단위수량" xfId="8852" xr:uid="{00000000-0005-0000-0000-000092160000}"/>
    <cellStyle name="1_tree_쌍용_오창수량산출서_수량산출서-11.25_단위수량_단위수량산출서" xfId="8853" xr:uid="{00000000-0005-0000-0000-000093160000}"/>
    <cellStyle name="1_tree_쌍용_오창수량산출서_수량산출서-11.25_단위수량1" xfId="8854" xr:uid="{00000000-0005-0000-0000-000094160000}"/>
    <cellStyle name="1_tree_쌍용_오창수량산출서_수량산출서-11.25_단위수량1_단위수량산출서" xfId="8855" xr:uid="{00000000-0005-0000-0000-000095160000}"/>
    <cellStyle name="1_tree_쌍용_오창수량산출서_수량산출서-11.25_단위수량산출서" xfId="8856" xr:uid="{00000000-0005-0000-0000-000096160000}"/>
    <cellStyle name="1_tree_쌍용_오창수량산출서_수량산출서-11.25_도곡단위수량" xfId="8857" xr:uid="{00000000-0005-0000-0000-000097160000}"/>
    <cellStyle name="1_tree_쌍용_오창수량산출서_수량산출서-11.25_도곡단위수량_단위수량산출서" xfId="8858" xr:uid="{00000000-0005-0000-0000-000098160000}"/>
    <cellStyle name="1_tree_쌍용_오창수량산출서_수량산출서-11.25_철거단위수량" xfId="8859" xr:uid="{00000000-0005-0000-0000-000099160000}"/>
    <cellStyle name="1_tree_쌍용_오창수량산출서_수량산출서-11.25_철거단위수량_단위수량산출서" xfId="8860" xr:uid="{00000000-0005-0000-0000-00009A160000}"/>
    <cellStyle name="1_tree_쌍용_오창수량산출서_수량산출서-11.25_한수단위수량" xfId="8861" xr:uid="{00000000-0005-0000-0000-00009B160000}"/>
    <cellStyle name="1_tree_쌍용_오창수량산출서_수량산출서-11.25_한수단위수량_단위수량산출서" xfId="8862" xr:uid="{00000000-0005-0000-0000-00009C160000}"/>
    <cellStyle name="1_tree_쌍용_오창수량산출서_수량산출서-1201" xfId="8863" xr:uid="{00000000-0005-0000-0000-00009D160000}"/>
    <cellStyle name="1_tree_쌍용_오창수량산출서_수량산출서-1201_단위수량" xfId="8864" xr:uid="{00000000-0005-0000-0000-00009E160000}"/>
    <cellStyle name="1_tree_쌍용_오창수량산출서_수량산출서-1201_단위수량_단위수량산출서" xfId="8865" xr:uid="{00000000-0005-0000-0000-00009F160000}"/>
    <cellStyle name="1_tree_쌍용_오창수량산출서_수량산출서-1201_단위수량1" xfId="8866" xr:uid="{00000000-0005-0000-0000-0000A0160000}"/>
    <cellStyle name="1_tree_쌍용_오창수량산출서_수량산출서-1201_단위수량1_단위수량산출서" xfId="8867" xr:uid="{00000000-0005-0000-0000-0000A1160000}"/>
    <cellStyle name="1_tree_쌍용_오창수량산출서_수량산출서-1201_단위수량산출서" xfId="8868" xr:uid="{00000000-0005-0000-0000-0000A2160000}"/>
    <cellStyle name="1_tree_쌍용_오창수량산출서_수량산출서-1201_도곡단위수량" xfId="8869" xr:uid="{00000000-0005-0000-0000-0000A3160000}"/>
    <cellStyle name="1_tree_쌍용_오창수량산출서_수량산출서-1201_도곡단위수량_단위수량산출서" xfId="8870" xr:uid="{00000000-0005-0000-0000-0000A4160000}"/>
    <cellStyle name="1_tree_쌍용_오창수량산출서_수량산출서-1201_철거단위수량" xfId="8871" xr:uid="{00000000-0005-0000-0000-0000A5160000}"/>
    <cellStyle name="1_tree_쌍용_오창수량산출서_수량산출서-1201_철거단위수량_단위수량산출서" xfId="8872" xr:uid="{00000000-0005-0000-0000-0000A6160000}"/>
    <cellStyle name="1_tree_쌍용_오창수량산출서_수량산출서-1201_한수단위수량" xfId="8873" xr:uid="{00000000-0005-0000-0000-0000A7160000}"/>
    <cellStyle name="1_tree_쌍용_오창수량산출서_수량산출서-1201_한수단위수량_단위수량산출서" xfId="8874" xr:uid="{00000000-0005-0000-0000-0000A8160000}"/>
    <cellStyle name="1_tree_쌍용_오창수량산출서_시설물단위수량" xfId="8875" xr:uid="{00000000-0005-0000-0000-0000A9160000}"/>
    <cellStyle name="1_tree_쌍용_오창수량산출서_시설물단위수량_단위수량산출서" xfId="8876" xr:uid="{00000000-0005-0000-0000-0000AA160000}"/>
    <cellStyle name="1_tree_쌍용_오창수량산출서_시설물단위수량1" xfId="8877" xr:uid="{00000000-0005-0000-0000-0000AB160000}"/>
    <cellStyle name="1_tree_쌍용_오창수량산출서_시설물단위수량1_단위수량산출서" xfId="8878" xr:uid="{00000000-0005-0000-0000-0000AC160000}"/>
    <cellStyle name="1_tree_쌍용_오창수량산출서_시설물단위수량1_시설물단위수량" xfId="8879" xr:uid="{00000000-0005-0000-0000-0000AD160000}"/>
    <cellStyle name="1_tree_쌍용_오창수량산출서_시설물단위수량1_시설물단위수량_단위수량산출서" xfId="8880" xr:uid="{00000000-0005-0000-0000-0000AE160000}"/>
    <cellStyle name="1_tree_쌍용_오창수량산출서_철거단위수량" xfId="8881" xr:uid="{00000000-0005-0000-0000-0000AF160000}"/>
    <cellStyle name="1_tree_쌍용_오창수량산출서_철거단위수량_단위수량산출서" xfId="8882" xr:uid="{00000000-0005-0000-0000-0000B0160000}"/>
    <cellStyle name="1_tree_쌍용_오창수량산출서_한수단위수량" xfId="8883" xr:uid="{00000000-0005-0000-0000-0000B1160000}"/>
    <cellStyle name="1_tree_쌍용_오창수량산출서_한수단위수량_단위수량산출서" xfId="8884" xr:uid="{00000000-0005-0000-0000-0000B2160000}"/>
    <cellStyle name="1_tree_쌍용_철거단위수량" xfId="8885" xr:uid="{00000000-0005-0000-0000-0000B3160000}"/>
    <cellStyle name="1_tree_쌍용_철거단위수량_단위수량산출서" xfId="8886" xr:uid="{00000000-0005-0000-0000-0000B4160000}"/>
    <cellStyle name="1_tree_쌍용_한수단위수량" xfId="8887" xr:uid="{00000000-0005-0000-0000-0000B5160000}"/>
    <cellStyle name="1_tree_쌍용_한수단위수량_단위수량산출서" xfId="8888" xr:uid="{00000000-0005-0000-0000-0000B6160000}"/>
    <cellStyle name="1_tree_쌍용수량0905" xfId="8889" xr:uid="{00000000-0005-0000-0000-0000B7160000}"/>
    <cellStyle name="1_tree_쌍용수량0905_단위수량산출서" xfId="8890" xr:uid="{00000000-0005-0000-0000-0000B8160000}"/>
    <cellStyle name="1_tree_쌍용수량집계" xfId="8891" xr:uid="{00000000-0005-0000-0000-0000B9160000}"/>
    <cellStyle name="1_tree_오창수량산출서" xfId="8892" xr:uid="{00000000-0005-0000-0000-0000BA160000}"/>
    <cellStyle name="1_tree_오창수량산출서_단위수량" xfId="8893" xr:uid="{00000000-0005-0000-0000-0000BB160000}"/>
    <cellStyle name="1_tree_오창수량산출서_단위수량_단위수량산출서" xfId="8894" xr:uid="{00000000-0005-0000-0000-0000BC160000}"/>
    <cellStyle name="1_tree_오창수량산출서_단위수량1" xfId="8895" xr:uid="{00000000-0005-0000-0000-0000BD160000}"/>
    <cellStyle name="1_tree_오창수량산출서_단위수량1_단위수량산출서" xfId="8896" xr:uid="{00000000-0005-0000-0000-0000BE160000}"/>
    <cellStyle name="1_tree_오창수량산출서_단위수량산출서" xfId="8897" xr:uid="{00000000-0005-0000-0000-0000BF160000}"/>
    <cellStyle name="1_tree_오창수량산출서_도곡단위수량" xfId="8898" xr:uid="{00000000-0005-0000-0000-0000C0160000}"/>
    <cellStyle name="1_tree_오창수량산출서_도곡단위수량_단위수량산출서" xfId="8899" xr:uid="{00000000-0005-0000-0000-0000C1160000}"/>
    <cellStyle name="1_tree_오창수량산출서_수량산출서-11.25" xfId="8900" xr:uid="{00000000-0005-0000-0000-0000C2160000}"/>
    <cellStyle name="1_tree_오창수량산출서_수량산출서-11.25_단위수량" xfId="8901" xr:uid="{00000000-0005-0000-0000-0000C3160000}"/>
    <cellStyle name="1_tree_오창수량산출서_수량산출서-11.25_단위수량_단위수량산출서" xfId="8902" xr:uid="{00000000-0005-0000-0000-0000C4160000}"/>
    <cellStyle name="1_tree_오창수량산출서_수량산출서-11.25_단위수량1" xfId="8903" xr:uid="{00000000-0005-0000-0000-0000C5160000}"/>
    <cellStyle name="1_tree_오창수량산출서_수량산출서-11.25_단위수량1_단위수량산출서" xfId="8904" xr:uid="{00000000-0005-0000-0000-0000C6160000}"/>
    <cellStyle name="1_tree_오창수량산출서_수량산출서-11.25_단위수량산출서" xfId="8905" xr:uid="{00000000-0005-0000-0000-0000C7160000}"/>
    <cellStyle name="1_tree_오창수량산출서_수량산출서-11.25_도곡단위수량" xfId="8906" xr:uid="{00000000-0005-0000-0000-0000C8160000}"/>
    <cellStyle name="1_tree_오창수량산출서_수량산출서-11.25_도곡단위수량_단위수량산출서" xfId="8907" xr:uid="{00000000-0005-0000-0000-0000C9160000}"/>
    <cellStyle name="1_tree_오창수량산출서_수량산출서-11.25_철거단위수량" xfId="8908" xr:uid="{00000000-0005-0000-0000-0000CA160000}"/>
    <cellStyle name="1_tree_오창수량산출서_수량산출서-11.25_철거단위수량_단위수량산출서" xfId="8909" xr:uid="{00000000-0005-0000-0000-0000CB160000}"/>
    <cellStyle name="1_tree_오창수량산출서_수량산출서-11.25_한수단위수량" xfId="8910" xr:uid="{00000000-0005-0000-0000-0000CC160000}"/>
    <cellStyle name="1_tree_오창수량산출서_수량산출서-11.25_한수단위수량_단위수량산출서" xfId="8911" xr:uid="{00000000-0005-0000-0000-0000CD160000}"/>
    <cellStyle name="1_tree_오창수량산출서_수량산출서-1201" xfId="8912" xr:uid="{00000000-0005-0000-0000-0000CE160000}"/>
    <cellStyle name="1_tree_오창수량산출서_수량산출서-1201_단위수량" xfId="8913" xr:uid="{00000000-0005-0000-0000-0000CF160000}"/>
    <cellStyle name="1_tree_오창수량산출서_수량산출서-1201_단위수량_단위수량산출서" xfId="8914" xr:uid="{00000000-0005-0000-0000-0000D0160000}"/>
    <cellStyle name="1_tree_오창수량산출서_수량산출서-1201_단위수량1" xfId="8915" xr:uid="{00000000-0005-0000-0000-0000D1160000}"/>
    <cellStyle name="1_tree_오창수량산출서_수량산출서-1201_단위수량1_단위수량산출서" xfId="8916" xr:uid="{00000000-0005-0000-0000-0000D2160000}"/>
    <cellStyle name="1_tree_오창수량산출서_수량산출서-1201_단위수량산출서" xfId="8917" xr:uid="{00000000-0005-0000-0000-0000D3160000}"/>
    <cellStyle name="1_tree_오창수량산출서_수량산출서-1201_도곡단위수량" xfId="8918" xr:uid="{00000000-0005-0000-0000-0000D4160000}"/>
    <cellStyle name="1_tree_오창수량산출서_수량산출서-1201_도곡단위수량_단위수량산출서" xfId="8919" xr:uid="{00000000-0005-0000-0000-0000D5160000}"/>
    <cellStyle name="1_tree_오창수량산출서_수량산출서-1201_철거단위수량" xfId="8920" xr:uid="{00000000-0005-0000-0000-0000D6160000}"/>
    <cellStyle name="1_tree_오창수량산출서_수량산출서-1201_철거단위수량_단위수량산출서" xfId="8921" xr:uid="{00000000-0005-0000-0000-0000D7160000}"/>
    <cellStyle name="1_tree_오창수량산출서_수량산출서-1201_한수단위수량" xfId="8922" xr:uid="{00000000-0005-0000-0000-0000D8160000}"/>
    <cellStyle name="1_tree_오창수량산출서_수량산출서-1201_한수단위수량_단위수량산출서" xfId="8923" xr:uid="{00000000-0005-0000-0000-0000D9160000}"/>
    <cellStyle name="1_tree_오창수량산출서_시설물단위수량" xfId="8924" xr:uid="{00000000-0005-0000-0000-0000DA160000}"/>
    <cellStyle name="1_tree_오창수량산출서_시설물단위수량_단위수량산출서" xfId="8925" xr:uid="{00000000-0005-0000-0000-0000DB160000}"/>
    <cellStyle name="1_tree_오창수량산출서_시설물단위수량1" xfId="8926" xr:uid="{00000000-0005-0000-0000-0000DC160000}"/>
    <cellStyle name="1_tree_오창수량산출서_시설물단위수량1_단위수량산출서" xfId="8927" xr:uid="{00000000-0005-0000-0000-0000DD160000}"/>
    <cellStyle name="1_tree_오창수량산출서_시설물단위수량1_시설물단위수량" xfId="8928" xr:uid="{00000000-0005-0000-0000-0000DE160000}"/>
    <cellStyle name="1_tree_오창수량산출서_시설물단위수량1_시설물단위수량_단위수량산출서" xfId="8929" xr:uid="{00000000-0005-0000-0000-0000DF160000}"/>
    <cellStyle name="1_tree_오창수량산출서_철거단위수량" xfId="8930" xr:uid="{00000000-0005-0000-0000-0000E0160000}"/>
    <cellStyle name="1_tree_오창수량산출서_철거단위수량_단위수량산출서" xfId="8931" xr:uid="{00000000-0005-0000-0000-0000E1160000}"/>
    <cellStyle name="1_tree_오창수량산출서_한수단위수량" xfId="8932" xr:uid="{00000000-0005-0000-0000-0000E2160000}"/>
    <cellStyle name="1_tree_오창수량산출서_한수단위수량_단위수량산출서" xfId="8933" xr:uid="{00000000-0005-0000-0000-0000E3160000}"/>
    <cellStyle name="1_tree_용평수량집계" xfId="8934" xr:uid="{00000000-0005-0000-0000-0000E4160000}"/>
    <cellStyle name="1_tree_은파단위수량" xfId="8935" xr:uid="{00000000-0005-0000-0000-0000E5160000}"/>
    <cellStyle name="1_tree_은파단위수량_단위수량" xfId="8936" xr:uid="{00000000-0005-0000-0000-0000E6160000}"/>
    <cellStyle name="1_tree_은파단위수량_단위수량_단위수량산출서" xfId="8937" xr:uid="{00000000-0005-0000-0000-0000E7160000}"/>
    <cellStyle name="1_tree_은파단위수량_단위수량1" xfId="8938" xr:uid="{00000000-0005-0000-0000-0000E8160000}"/>
    <cellStyle name="1_tree_은파단위수량_단위수량1_단위수량산출서" xfId="8939" xr:uid="{00000000-0005-0000-0000-0000E9160000}"/>
    <cellStyle name="1_tree_은파단위수량_단위수량산출서" xfId="8940" xr:uid="{00000000-0005-0000-0000-0000EA160000}"/>
    <cellStyle name="1_tree_은파단위수량_도곡단위수량" xfId="8941" xr:uid="{00000000-0005-0000-0000-0000EB160000}"/>
    <cellStyle name="1_tree_은파단위수량_도곡단위수량_단위수량산출서" xfId="8942" xr:uid="{00000000-0005-0000-0000-0000EC160000}"/>
    <cellStyle name="1_tree_은파단위수량_수량산출서-11.25" xfId="8943" xr:uid="{00000000-0005-0000-0000-0000ED160000}"/>
    <cellStyle name="1_tree_은파단위수량_수량산출서-11.25_단위수량" xfId="8944" xr:uid="{00000000-0005-0000-0000-0000EE160000}"/>
    <cellStyle name="1_tree_은파단위수량_수량산출서-11.25_단위수량_단위수량산출서" xfId="8945" xr:uid="{00000000-0005-0000-0000-0000EF160000}"/>
    <cellStyle name="1_tree_은파단위수량_수량산출서-11.25_단위수량1" xfId="8946" xr:uid="{00000000-0005-0000-0000-0000F0160000}"/>
    <cellStyle name="1_tree_은파단위수량_수량산출서-11.25_단위수량1_단위수량산출서" xfId="8947" xr:uid="{00000000-0005-0000-0000-0000F1160000}"/>
    <cellStyle name="1_tree_은파단위수량_수량산출서-11.25_단위수량산출서" xfId="8948" xr:uid="{00000000-0005-0000-0000-0000F2160000}"/>
    <cellStyle name="1_tree_은파단위수량_수량산출서-11.25_도곡단위수량" xfId="8949" xr:uid="{00000000-0005-0000-0000-0000F3160000}"/>
    <cellStyle name="1_tree_은파단위수량_수량산출서-11.25_도곡단위수량_단위수량산출서" xfId="8950" xr:uid="{00000000-0005-0000-0000-0000F4160000}"/>
    <cellStyle name="1_tree_은파단위수량_수량산출서-11.25_철거단위수량" xfId="8951" xr:uid="{00000000-0005-0000-0000-0000F5160000}"/>
    <cellStyle name="1_tree_은파단위수량_수량산출서-11.25_철거단위수량_단위수량산출서" xfId="8952" xr:uid="{00000000-0005-0000-0000-0000F6160000}"/>
    <cellStyle name="1_tree_은파단위수량_수량산출서-11.25_한수단위수량" xfId="8953" xr:uid="{00000000-0005-0000-0000-0000F7160000}"/>
    <cellStyle name="1_tree_은파단위수량_수량산출서-11.25_한수단위수량_단위수량산출서" xfId="8954" xr:uid="{00000000-0005-0000-0000-0000F8160000}"/>
    <cellStyle name="1_tree_은파단위수량_수량산출서-1201" xfId="8955" xr:uid="{00000000-0005-0000-0000-0000F9160000}"/>
    <cellStyle name="1_tree_은파단위수량_수량산출서-1201_단위수량" xfId="8956" xr:uid="{00000000-0005-0000-0000-0000FA160000}"/>
    <cellStyle name="1_tree_은파단위수량_수량산출서-1201_단위수량_단위수량산출서" xfId="8957" xr:uid="{00000000-0005-0000-0000-0000FB160000}"/>
    <cellStyle name="1_tree_은파단위수량_수량산출서-1201_단위수량1" xfId="8958" xr:uid="{00000000-0005-0000-0000-0000FC160000}"/>
    <cellStyle name="1_tree_은파단위수량_수량산출서-1201_단위수량1_단위수량산출서" xfId="8959" xr:uid="{00000000-0005-0000-0000-0000FD160000}"/>
    <cellStyle name="1_tree_은파단위수량_수량산출서-1201_단위수량산출서" xfId="8960" xr:uid="{00000000-0005-0000-0000-0000FE160000}"/>
    <cellStyle name="1_tree_은파단위수량_수량산출서-1201_도곡단위수량" xfId="8961" xr:uid="{00000000-0005-0000-0000-0000FF160000}"/>
    <cellStyle name="1_tree_은파단위수량_수량산출서-1201_도곡단위수량_단위수량산출서" xfId="8962" xr:uid="{00000000-0005-0000-0000-000000170000}"/>
    <cellStyle name="1_tree_은파단위수량_수량산출서-1201_철거단위수량" xfId="8963" xr:uid="{00000000-0005-0000-0000-000001170000}"/>
    <cellStyle name="1_tree_은파단위수량_수량산출서-1201_철거단위수량_단위수량산출서" xfId="8964" xr:uid="{00000000-0005-0000-0000-000002170000}"/>
    <cellStyle name="1_tree_은파단위수량_수량산출서-1201_한수단위수량" xfId="8965" xr:uid="{00000000-0005-0000-0000-000003170000}"/>
    <cellStyle name="1_tree_은파단위수량_수량산출서-1201_한수단위수량_단위수량산출서" xfId="8966" xr:uid="{00000000-0005-0000-0000-000004170000}"/>
    <cellStyle name="1_tree_은파단위수량_시설물단위수량" xfId="8967" xr:uid="{00000000-0005-0000-0000-000005170000}"/>
    <cellStyle name="1_tree_은파단위수량_시설물단위수량_단위수량산출서" xfId="8968" xr:uid="{00000000-0005-0000-0000-000006170000}"/>
    <cellStyle name="1_tree_은파단위수량_시설물단위수량1" xfId="8969" xr:uid="{00000000-0005-0000-0000-000007170000}"/>
    <cellStyle name="1_tree_은파단위수량_시설물단위수량1_단위수량산출서" xfId="8970" xr:uid="{00000000-0005-0000-0000-000008170000}"/>
    <cellStyle name="1_tree_은파단위수량_시설물단위수량1_시설물단위수량" xfId="8971" xr:uid="{00000000-0005-0000-0000-000009170000}"/>
    <cellStyle name="1_tree_은파단위수량_시설물단위수량1_시설물단위수량_단위수량산출서" xfId="8972" xr:uid="{00000000-0005-0000-0000-00000A170000}"/>
    <cellStyle name="1_tree_은파단위수량_오창수량산출서" xfId="8973" xr:uid="{00000000-0005-0000-0000-00000B170000}"/>
    <cellStyle name="1_tree_은파단위수량_오창수량산출서_단위수량" xfId="8974" xr:uid="{00000000-0005-0000-0000-00000C170000}"/>
    <cellStyle name="1_tree_은파단위수량_오창수량산출서_단위수량_단위수량산출서" xfId="8975" xr:uid="{00000000-0005-0000-0000-00000D170000}"/>
    <cellStyle name="1_tree_은파단위수량_오창수량산출서_단위수량1" xfId="8976" xr:uid="{00000000-0005-0000-0000-00000E170000}"/>
    <cellStyle name="1_tree_은파단위수량_오창수량산출서_단위수량1_단위수량산출서" xfId="8977" xr:uid="{00000000-0005-0000-0000-00000F170000}"/>
    <cellStyle name="1_tree_은파단위수량_오창수량산출서_단위수량산출서" xfId="8978" xr:uid="{00000000-0005-0000-0000-000010170000}"/>
    <cellStyle name="1_tree_은파단위수량_오창수량산출서_도곡단위수량" xfId="8979" xr:uid="{00000000-0005-0000-0000-000011170000}"/>
    <cellStyle name="1_tree_은파단위수량_오창수량산출서_도곡단위수량_단위수량산출서" xfId="8980" xr:uid="{00000000-0005-0000-0000-000012170000}"/>
    <cellStyle name="1_tree_은파단위수량_오창수량산출서_수량산출서-11.25" xfId="8981" xr:uid="{00000000-0005-0000-0000-000013170000}"/>
    <cellStyle name="1_tree_은파단위수량_오창수량산출서_수량산출서-11.25_단위수량" xfId="8982" xr:uid="{00000000-0005-0000-0000-000014170000}"/>
    <cellStyle name="1_tree_은파단위수량_오창수량산출서_수량산출서-11.25_단위수량_단위수량산출서" xfId="8983" xr:uid="{00000000-0005-0000-0000-000015170000}"/>
    <cellStyle name="1_tree_은파단위수량_오창수량산출서_수량산출서-11.25_단위수량1" xfId="8984" xr:uid="{00000000-0005-0000-0000-000016170000}"/>
    <cellStyle name="1_tree_은파단위수량_오창수량산출서_수량산출서-11.25_단위수량1_단위수량산출서" xfId="8985" xr:uid="{00000000-0005-0000-0000-000017170000}"/>
    <cellStyle name="1_tree_은파단위수량_오창수량산출서_수량산출서-11.25_단위수량산출서" xfId="8986" xr:uid="{00000000-0005-0000-0000-000018170000}"/>
    <cellStyle name="1_tree_은파단위수량_오창수량산출서_수량산출서-11.25_도곡단위수량" xfId="8987" xr:uid="{00000000-0005-0000-0000-000019170000}"/>
    <cellStyle name="1_tree_은파단위수량_오창수량산출서_수량산출서-11.25_도곡단위수량_단위수량산출서" xfId="8988" xr:uid="{00000000-0005-0000-0000-00001A170000}"/>
    <cellStyle name="1_tree_은파단위수량_오창수량산출서_수량산출서-11.25_철거단위수량" xfId="8989" xr:uid="{00000000-0005-0000-0000-00001B170000}"/>
    <cellStyle name="1_tree_은파단위수량_오창수량산출서_수량산출서-11.25_철거단위수량_단위수량산출서" xfId="8990" xr:uid="{00000000-0005-0000-0000-00001C170000}"/>
    <cellStyle name="1_tree_은파단위수량_오창수량산출서_수량산출서-11.25_한수단위수량" xfId="8991" xr:uid="{00000000-0005-0000-0000-00001D170000}"/>
    <cellStyle name="1_tree_은파단위수량_오창수량산출서_수량산출서-11.25_한수단위수량_단위수량산출서" xfId="8992" xr:uid="{00000000-0005-0000-0000-00001E170000}"/>
    <cellStyle name="1_tree_은파단위수량_오창수량산출서_수량산출서-1201" xfId="8993" xr:uid="{00000000-0005-0000-0000-00001F170000}"/>
    <cellStyle name="1_tree_은파단위수량_오창수량산출서_수량산출서-1201_단위수량" xfId="8994" xr:uid="{00000000-0005-0000-0000-000020170000}"/>
    <cellStyle name="1_tree_은파단위수량_오창수량산출서_수량산출서-1201_단위수량_단위수량산출서" xfId="8995" xr:uid="{00000000-0005-0000-0000-000021170000}"/>
    <cellStyle name="1_tree_은파단위수량_오창수량산출서_수량산출서-1201_단위수량1" xfId="8996" xr:uid="{00000000-0005-0000-0000-000022170000}"/>
    <cellStyle name="1_tree_은파단위수량_오창수량산출서_수량산출서-1201_단위수량1_단위수량산출서" xfId="8997" xr:uid="{00000000-0005-0000-0000-000023170000}"/>
    <cellStyle name="1_tree_은파단위수량_오창수량산출서_수량산출서-1201_단위수량산출서" xfId="8998" xr:uid="{00000000-0005-0000-0000-000024170000}"/>
    <cellStyle name="1_tree_은파단위수량_오창수량산출서_수량산출서-1201_도곡단위수량" xfId="8999" xr:uid="{00000000-0005-0000-0000-000025170000}"/>
    <cellStyle name="1_tree_은파단위수량_오창수량산출서_수량산출서-1201_도곡단위수량_단위수량산출서" xfId="9000" xr:uid="{00000000-0005-0000-0000-000026170000}"/>
    <cellStyle name="1_tree_은파단위수량_오창수량산출서_수량산출서-1201_철거단위수량" xfId="9001" xr:uid="{00000000-0005-0000-0000-000027170000}"/>
    <cellStyle name="1_tree_은파단위수량_오창수량산출서_수량산출서-1201_철거단위수량_단위수량산출서" xfId="9002" xr:uid="{00000000-0005-0000-0000-000028170000}"/>
    <cellStyle name="1_tree_은파단위수량_오창수량산출서_수량산출서-1201_한수단위수량" xfId="9003" xr:uid="{00000000-0005-0000-0000-000029170000}"/>
    <cellStyle name="1_tree_은파단위수량_오창수량산출서_수량산출서-1201_한수단위수량_단위수량산출서" xfId="9004" xr:uid="{00000000-0005-0000-0000-00002A170000}"/>
    <cellStyle name="1_tree_은파단위수량_오창수량산출서_시설물단위수량" xfId="9005" xr:uid="{00000000-0005-0000-0000-00002B170000}"/>
    <cellStyle name="1_tree_은파단위수량_오창수량산출서_시설물단위수량_단위수량산출서" xfId="9006" xr:uid="{00000000-0005-0000-0000-00002C170000}"/>
    <cellStyle name="1_tree_은파단위수량_오창수량산출서_시설물단위수량1" xfId="9007" xr:uid="{00000000-0005-0000-0000-00002D170000}"/>
    <cellStyle name="1_tree_은파단위수량_오창수량산출서_시설물단위수량1_단위수량산출서" xfId="9008" xr:uid="{00000000-0005-0000-0000-00002E170000}"/>
    <cellStyle name="1_tree_은파단위수량_오창수량산출서_시설물단위수량1_시설물단위수량" xfId="9009" xr:uid="{00000000-0005-0000-0000-00002F170000}"/>
    <cellStyle name="1_tree_은파단위수량_오창수량산출서_시설물단위수량1_시설물단위수량_단위수량산출서" xfId="9010" xr:uid="{00000000-0005-0000-0000-000030170000}"/>
    <cellStyle name="1_tree_은파단위수량_오창수량산출서_철거단위수량" xfId="9011" xr:uid="{00000000-0005-0000-0000-000031170000}"/>
    <cellStyle name="1_tree_은파단위수량_오창수량산출서_철거단위수량_단위수량산출서" xfId="9012" xr:uid="{00000000-0005-0000-0000-000032170000}"/>
    <cellStyle name="1_tree_은파단위수량_오창수량산출서_한수단위수량" xfId="9013" xr:uid="{00000000-0005-0000-0000-000033170000}"/>
    <cellStyle name="1_tree_은파단위수량_오창수량산출서_한수단위수량_단위수량산출서" xfId="9014" xr:uid="{00000000-0005-0000-0000-000034170000}"/>
    <cellStyle name="1_tree_은파단위수량_철거단위수량" xfId="9015" xr:uid="{00000000-0005-0000-0000-000035170000}"/>
    <cellStyle name="1_tree_은파단위수량_철거단위수량_단위수량산출서" xfId="9016" xr:uid="{00000000-0005-0000-0000-000036170000}"/>
    <cellStyle name="1_tree_은파단위수량_포장단위수량" xfId="9017" xr:uid="{00000000-0005-0000-0000-000037170000}"/>
    <cellStyle name="1_tree_은파단위수량_포장단위수량_단위수량산출서" xfId="9018" xr:uid="{00000000-0005-0000-0000-000038170000}"/>
    <cellStyle name="1_tree_은파단위수량_한수단위수량" xfId="9019" xr:uid="{00000000-0005-0000-0000-000039170000}"/>
    <cellStyle name="1_tree_은파단위수량_한수단위수량_단위수량산출서" xfId="9020" xr:uid="{00000000-0005-0000-0000-00003A170000}"/>
    <cellStyle name="1_tree_은파수량집계" xfId="9021" xr:uid="{00000000-0005-0000-0000-00003B170000}"/>
    <cellStyle name="1_tree_은파수량집계_단위수량산출서" xfId="9022" xr:uid="{00000000-0005-0000-0000-00003C170000}"/>
    <cellStyle name="1_tree_이식수목수량산출" xfId="9023" xr:uid="{00000000-0005-0000-0000-00003D170000}"/>
    <cellStyle name="1_tree_이식수목수량산출_단위수량산출서" xfId="9024" xr:uid="{00000000-0005-0000-0000-00003E170000}"/>
    <cellStyle name="1_tree_이식수목집계표" xfId="9025" xr:uid="{00000000-0005-0000-0000-00003F170000}"/>
    <cellStyle name="1_tree_조경포장,관로시설" xfId="9026" xr:uid="{00000000-0005-0000-0000-000040170000}"/>
    <cellStyle name="1_tree_조경포장,관로시설_단위수량" xfId="9027" xr:uid="{00000000-0005-0000-0000-000041170000}"/>
    <cellStyle name="1_tree_조경포장,관로시설_단위수량_단위수량산출서" xfId="9028" xr:uid="{00000000-0005-0000-0000-000042170000}"/>
    <cellStyle name="1_tree_조경포장,관로시설_단위수량1" xfId="9029" xr:uid="{00000000-0005-0000-0000-000043170000}"/>
    <cellStyle name="1_tree_조경포장,관로시설_단위수량1_단위수량산출서" xfId="9030" xr:uid="{00000000-0005-0000-0000-000044170000}"/>
    <cellStyle name="1_tree_조경포장,관로시설_단위수량산출서" xfId="9031" xr:uid="{00000000-0005-0000-0000-000045170000}"/>
    <cellStyle name="1_tree_조경포장,관로시설_도곡단위수량" xfId="9032" xr:uid="{00000000-0005-0000-0000-000046170000}"/>
    <cellStyle name="1_tree_조경포장,관로시설_도곡단위수량_단위수량산출서" xfId="9033" xr:uid="{00000000-0005-0000-0000-000047170000}"/>
    <cellStyle name="1_tree_조경포장,관로시설_수량산출서-11.25" xfId="9034" xr:uid="{00000000-0005-0000-0000-000048170000}"/>
    <cellStyle name="1_tree_조경포장,관로시설_수량산출서-11.25_단위수량" xfId="9035" xr:uid="{00000000-0005-0000-0000-000049170000}"/>
    <cellStyle name="1_tree_조경포장,관로시설_수량산출서-11.25_단위수량_단위수량산출서" xfId="9036" xr:uid="{00000000-0005-0000-0000-00004A170000}"/>
    <cellStyle name="1_tree_조경포장,관로시설_수량산출서-11.25_단위수량1" xfId="9037" xr:uid="{00000000-0005-0000-0000-00004B170000}"/>
    <cellStyle name="1_tree_조경포장,관로시설_수량산출서-11.25_단위수량1_단위수량산출서" xfId="9038" xr:uid="{00000000-0005-0000-0000-00004C170000}"/>
    <cellStyle name="1_tree_조경포장,관로시설_수량산출서-11.25_단위수량산출서" xfId="9039" xr:uid="{00000000-0005-0000-0000-00004D170000}"/>
    <cellStyle name="1_tree_조경포장,관로시설_수량산출서-11.25_도곡단위수량" xfId="9040" xr:uid="{00000000-0005-0000-0000-00004E170000}"/>
    <cellStyle name="1_tree_조경포장,관로시설_수량산출서-11.25_도곡단위수량_단위수량산출서" xfId="9041" xr:uid="{00000000-0005-0000-0000-00004F170000}"/>
    <cellStyle name="1_tree_조경포장,관로시설_수량산출서-11.25_철거단위수량" xfId="9042" xr:uid="{00000000-0005-0000-0000-000050170000}"/>
    <cellStyle name="1_tree_조경포장,관로시설_수량산출서-11.25_철거단위수량_단위수량산출서" xfId="9043" xr:uid="{00000000-0005-0000-0000-000051170000}"/>
    <cellStyle name="1_tree_조경포장,관로시설_수량산출서-11.25_한수단위수량" xfId="9044" xr:uid="{00000000-0005-0000-0000-000052170000}"/>
    <cellStyle name="1_tree_조경포장,관로시설_수량산출서-11.25_한수단위수량_단위수량산출서" xfId="9045" xr:uid="{00000000-0005-0000-0000-000053170000}"/>
    <cellStyle name="1_tree_조경포장,관로시설_수량산출서-1201" xfId="9046" xr:uid="{00000000-0005-0000-0000-000054170000}"/>
    <cellStyle name="1_tree_조경포장,관로시설_수량산출서-1201_단위수량" xfId="9047" xr:uid="{00000000-0005-0000-0000-000055170000}"/>
    <cellStyle name="1_tree_조경포장,관로시설_수량산출서-1201_단위수량_단위수량산출서" xfId="9048" xr:uid="{00000000-0005-0000-0000-000056170000}"/>
    <cellStyle name="1_tree_조경포장,관로시설_수량산출서-1201_단위수량1" xfId="9049" xr:uid="{00000000-0005-0000-0000-000057170000}"/>
    <cellStyle name="1_tree_조경포장,관로시설_수량산출서-1201_단위수량1_단위수량산출서" xfId="9050" xr:uid="{00000000-0005-0000-0000-000058170000}"/>
    <cellStyle name="1_tree_조경포장,관로시설_수량산출서-1201_단위수량산출서" xfId="9051" xr:uid="{00000000-0005-0000-0000-000059170000}"/>
    <cellStyle name="1_tree_조경포장,관로시설_수량산출서-1201_도곡단위수량" xfId="9052" xr:uid="{00000000-0005-0000-0000-00005A170000}"/>
    <cellStyle name="1_tree_조경포장,관로시설_수량산출서-1201_도곡단위수량_단위수량산출서" xfId="9053" xr:uid="{00000000-0005-0000-0000-00005B170000}"/>
    <cellStyle name="1_tree_조경포장,관로시설_수량산출서-1201_철거단위수량" xfId="9054" xr:uid="{00000000-0005-0000-0000-00005C170000}"/>
    <cellStyle name="1_tree_조경포장,관로시설_수량산출서-1201_철거단위수량_단위수량산출서" xfId="9055" xr:uid="{00000000-0005-0000-0000-00005D170000}"/>
    <cellStyle name="1_tree_조경포장,관로시설_수량산출서-1201_한수단위수량" xfId="9056" xr:uid="{00000000-0005-0000-0000-00005E170000}"/>
    <cellStyle name="1_tree_조경포장,관로시설_수량산출서-1201_한수단위수량_단위수량산출서" xfId="9057" xr:uid="{00000000-0005-0000-0000-00005F170000}"/>
    <cellStyle name="1_tree_조경포장,관로시설_시설물단위수량" xfId="9058" xr:uid="{00000000-0005-0000-0000-000060170000}"/>
    <cellStyle name="1_tree_조경포장,관로시설_시설물단위수량_단위수량산출서" xfId="9059" xr:uid="{00000000-0005-0000-0000-000061170000}"/>
    <cellStyle name="1_tree_조경포장,관로시설_시설물단위수량1" xfId="9060" xr:uid="{00000000-0005-0000-0000-000062170000}"/>
    <cellStyle name="1_tree_조경포장,관로시설_시설물단위수량1_단위수량산출서" xfId="9061" xr:uid="{00000000-0005-0000-0000-000063170000}"/>
    <cellStyle name="1_tree_조경포장,관로시설_시설물단위수량1_시설물단위수량" xfId="9062" xr:uid="{00000000-0005-0000-0000-000064170000}"/>
    <cellStyle name="1_tree_조경포장,관로시설_시설물단위수량1_시설물단위수량_단위수량산출서" xfId="9063" xr:uid="{00000000-0005-0000-0000-000065170000}"/>
    <cellStyle name="1_tree_조경포장,관로시설_오창수량산출서" xfId="9064" xr:uid="{00000000-0005-0000-0000-000066170000}"/>
    <cellStyle name="1_tree_조경포장,관로시설_오창수량산출서_단위수량" xfId="9065" xr:uid="{00000000-0005-0000-0000-000067170000}"/>
    <cellStyle name="1_tree_조경포장,관로시설_오창수량산출서_단위수량_단위수량산출서" xfId="9066" xr:uid="{00000000-0005-0000-0000-000068170000}"/>
    <cellStyle name="1_tree_조경포장,관로시설_오창수량산출서_단위수량1" xfId="9067" xr:uid="{00000000-0005-0000-0000-000069170000}"/>
    <cellStyle name="1_tree_조경포장,관로시설_오창수량산출서_단위수량1_단위수량산출서" xfId="9068" xr:uid="{00000000-0005-0000-0000-00006A170000}"/>
    <cellStyle name="1_tree_조경포장,관로시설_오창수량산출서_단위수량산출서" xfId="9069" xr:uid="{00000000-0005-0000-0000-00006B170000}"/>
    <cellStyle name="1_tree_조경포장,관로시설_오창수량산출서_도곡단위수량" xfId="9070" xr:uid="{00000000-0005-0000-0000-00006C170000}"/>
    <cellStyle name="1_tree_조경포장,관로시설_오창수량산출서_도곡단위수량_단위수량산출서" xfId="9071" xr:uid="{00000000-0005-0000-0000-00006D170000}"/>
    <cellStyle name="1_tree_조경포장,관로시설_오창수량산출서_수량산출서-11.25" xfId="9072" xr:uid="{00000000-0005-0000-0000-00006E170000}"/>
    <cellStyle name="1_tree_조경포장,관로시설_오창수량산출서_수량산출서-11.25_단위수량" xfId="9073" xr:uid="{00000000-0005-0000-0000-00006F170000}"/>
    <cellStyle name="1_tree_조경포장,관로시설_오창수량산출서_수량산출서-11.25_단위수량_단위수량산출서" xfId="9074" xr:uid="{00000000-0005-0000-0000-000070170000}"/>
    <cellStyle name="1_tree_조경포장,관로시설_오창수량산출서_수량산출서-11.25_단위수량1" xfId="9075" xr:uid="{00000000-0005-0000-0000-000071170000}"/>
    <cellStyle name="1_tree_조경포장,관로시설_오창수량산출서_수량산출서-11.25_단위수량1_단위수량산출서" xfId="9076" xr:uid="{00000000-0005-0000-0000-000072170000}"/>
    <cellStyle name="1_tree_조경포장,관로시설_오창수량산출서_수량산출서-11.25_단위수량산출서" xfId="9077" xr:uid="{00000000-0005-0000-0000-000073170000}"/>
    <cellStyle name="1_tree_조경포장,관로시설_오창수량산출서_수량산출서-11.25_도곡단위수량" xfId="9078" xr:uid="{00000000-0005-0000-0000-000074170000}"/>
    <cellStyle name="1_tree_조경포장,관로시설_오창수량산출서_수량산출서-11.25_도곡단위수량_단위수량산출서" xfId="9079" xr:uid="{00000000-0005-0000-0000-000075170000}"/>
    <cellStyle name="1_tree_조경포장,관로시설_오창수량산출서_수량산출서-11.25_철거단위수량" xfId="9080" xr:uid="{00000000-0005-0000-0000-000076170000}"/>
    <cellStyle name="1_tree_조경포장,관로시설_오창수량산출서_수량산출서-11.25_철거단위수량_단위수량산출서" xfId="9081" xr:uid="{00000000-0005-0000-0000-000077170000}"/>
    <cellStyle name="1_tree_조경포장,관로시설_오창수량산출서_수량산출서-11.25_한수단위수량" xfId="9082" xr:uid="{00000000-0005-0000-0000-000078170000}"/>
    <cellStyle name="1_tree_조경포장,관로시설_오창수량산출서_수량산출서-11.25_한수단위수량_단위수량산출서" xfId="9083" xr:uid="{00000000-0005-0000-0000-000079170000}"/>
    <cellStyle name="1_tree_조경포장,관로시설_오창수량산출서_수량산출서-1201" xfId="9084" xr:uid="{00000000-0005-0000-0000-00007A170000}"/>
    <cellStyle name="1_tree_조경포장,관로시설_오창수량산출서_수량산출서-1201_단위수량" xfId="9085" xr:uid="{00000000-0005-0000-0000-00007B170000}"/>
    <cellStyle name="1_tree_조경포장,관로시설_오창수량산출서_수량산출서-1201_단위수량_단위수량산출서" xfId="9086" xr:uid="{00000000-0005-0000-0000-00007C170000}"/>
    <cellStyle name="1_tree_조경포장,관로시설_오창수량산출서_수량산출서-1201_단위수량1" xfId="9087" xr:uid="{00000000-0005-0000-0000-00007D170000}"/>
    <cellStyle name="1_tree_조경포장,관로시설_오창수량산출서_수량산출서-1201_단위수량1_단위수량산출서" xfId="9088" xr:uid="{00000000-0005-0000-0000-00007E170000}"/>
    <cellStyle name="1_tree_조경포장,관로시설_오창수량산출서_수량산출서-1201_단위수량산출서" xfId="9089" xr:uid="{00000000-0005-0000-0000-00007F170000}"/>
    <cellStyle name="1_tree_조경포장,관로시설_오창수량산출서_수량산출서-1201_도곡단위수량" xfId="9090" xr:uid="{00000000-0005-0000-0000-000080170000}"/>
    <cellStyle name="1_tree_조경포장,관로시설_오창수량산출서_수량산출서-1201_도곡단위수량_단위수량산출서" xfId="9091" xr:uid="{00000000-0005-0000-0000-000081170000}"/>
    <cellStyle name="1_tree_조경포장,관로시설_오창수량산출서_수량산출서-1201_철거단위수량" xfId="9092" xr:uid="{00000000-0005-0000-0000-000082170000}"/>
    <cellStyle name="1_tree_조경포장,관로시설_오창수량산출서_수량산출서-1201_철거단위수량_단위수량산출서" xfId="9093" xr:uid="{00000000-0005-0000-0000-000083170000}"/>
    <cellStyle name="1_tree_조경포장,관로시설_오창수량산출서_수량산출서-1201_한수단위수량" xfId="9094" xr:uid="{00000000-0005-0000-0000-000084170000}"/>
    <cellStyle name="1_tree_조경포장,관로시설_오창수량산출서_수량산출서-1201_한수단위수량_단위수량산출서" xfId="9095" xr:uid="{00000000-0005-0000-0000-000085170000}"/>
    <cellStyle name="1_tree_조경포장,관로시설_오창수량산출서_시설물단위수량" xfId="9096" xr:uid="{00000000-0005-0000-0000-000086170000}"/>
    <cellStyle name="1_tree_조경포장,관로시설_오창수량산출서_시설물단위수량_단위수량산출서" xfId="9097" xr:uid="{00000000-0005-0000-0000-000087170000}"/>
    <cellStyle name="1_tree_조경포장,관로시설_오창수량산출서_시설물단위수량1" xfId="9098" xr:uid="{00000000-0005-0000-0000-000088170000}"/>
    <cellStyle name="1_tree_조경포장,관로시설_오창수량산출서_시설물단위수량1_단위수량산출서" xfId="9099" xr:uid="{00000000-0005-0000-0000-000089170000}"/>
    <cellStyle name="1_tree_조경포장,관로시설_오창수량산출서_시설물단위수량1_시설물단위수량" xfId="9100" xr:uid="{00000000-0005-0000-0000-00008A170000}"/>
    <cellStyle name="1_tree_조경포장,관로시설_오창수량산출서_시설물단위수량1_시설물단위수량_단위수량산출서" xfId="9101" xr:uid="{00000000-0005-0000-0000-00008B170000}"/>
    <cellStyle name="1_tree_조경포장,관로시설_오창수량산출서_철거단위수량" xfId="9102" xr:uid="{00000000-0005-0000-0000-00008C170000}"/>
    <cellStyle name="1_tree_조경포장,관로시설_오창수량산출서_철거단위수량_단위수량산출서" xfId="9103" xr:uid="{00000000-0005-0000-0000-00008D170000}"/>
    <cellStyle name="1_tree_조경포장,관로시설_오창수량산출서_한수단위수량" xfId="9104" xr:uid="{00000000-0005-0000-0000-00008E170000}"/>
    <cellStyle name="1_tree_조경포장,관로시설_오창수량산출서_한수단위수량_단위수량산출서" xfId="9105" xr:uid="{00000000-0005-0000-0000-00008F170000}"/>
    <cellStyle name="1_tree_조경포장,관로시설_철거단위수량" xfId="9106" xr:uid="{00000000-0005-0000-0000-000090170000}"/>
    <cellStyle name="1_tree_조경포장,관로시설_철거단위수량_단위수량산출서" xfId="9107" xr:uid="{00000000-0005-0000-0000-000091170000}"/>
    <cellStyle name="1_tree_조경포장,관로시설_한수단위수량" xfId="9108" xr:uid="{00000000-0005-0000-0000-000092170000}"/>
    <cellStyle name="1_tree_조경포장,관로시설_한수단위수량_단위수량산출서" xfId="9109" xr:uid="{00000000-0005-0000-0000-000093170000}"/>
    <cellStyle name="1_tree_철거단위수량" xfId="9110" xr:uid="{00000000-0005-0000-0000-000094170000}"/>
    <cellStyle name="1_tree_철거단위수량_단위수량산출서" xfId="9111" xr:uid="{00000000-0005-0000-0000-000095170000}"/>
    <cellStyle name="1_tree_총괄" xfId="9112" xr:uid="{00000000-0005-0000-0000-000096170000}"/>
    <cellStyle name="1_tree_총괄내역0518" xfId="9113" xr:uid="{00000000-0005-0000-0000-000097170000}"/>
    <cellStyle name="1_tree_총괄내역0518_구로리설계예산서1029" xfId="9114" xr:uid="{00000000-0005-0000-0000-000098170000}"/>
    <cellStyle name="1_tree_총괄내역0518_구로리설계예산서1118준공" xfId="9115" xr:uid="{00000000-0005-0000-0000-000099170000}"/>
    <cellStyle name="1_tree_총괄내역0518_구로리설계예산서조경" xfId="9116" xr:uid="{00000000-0005-0000-0000-00009A170000}"/>
    <cellStyle name="1_tree_총괄내역0518_구로리어린이공원예산서(조경)1125" xfId="9117" xr:uid="{00000000-0005-0000-0000-00009B170000}"/>
    <cellStyle name="1_tree_총괄내역0518_내역서" xfId="9118" xr:uid="{00000000-0005-0000-0000-00009C170000}"/>
    <cellStyle name="1_tree_총괄내역0518_노임단가표" xfId="9119" xr:uid="{00000000-0005-0000-0000-00009D170000}"/>
    <cellStyle name="1_tree_총괄내역0518_수도권매립지" xfId="9120" xr:uid="{00000000-0005-0000-0000-00009E170000}"/>
    <cellStyle name="1_tree_총괄내역0518_수도권매립지1004(발주용)" xfId="9121" xr:uid="{00000000-0005-0000-0000-00009F170000}"/>
    <cellStyle name="1_tree_총괄내역0518_일신건영설계예산서(0211)" xfId="9122" xr:uid="{00000000-0005-0000-0000-0000A0170000}"/>
    <cellStyle name="1_tree_총괄내역0518_일위대가" xfId="9123" xr:uid="{00000000-0005-0000-0000-0000A1170000}"/>
    <cellStyle name="1_tree_총괄내역0518_자재단가표" xfId="9124" xr:uid="{00000000-0005-0000-0000-0000A2170000}"/>
    <cellStyle name="1_tree_총괄내역0518_장안초등학교내역0814" xfId="9125" xr:uid="{00000000-0005-0000-0000-0000A3170000}"/>
    <cellStyle name="1_tree_최종1스포츠집계" xfId="9126" xr:uid="{00000000-0005-0000-0000-0000A4170000}"/>
    <cellStyle name="1_tree_터미널1" xfId="9127" xr:uid="{00000000-0005-0000-0000-0000A5170000}"/>
    <cellStyle name="1_tree_터미널1_1" xfId="9128" xr:uid="{00000000-0005-0000-0000-0000A6170000}"/>
    <cellStyle name="1_tree_터미널1-0" xfId="9129" xr:uid="{00000000-0005-0000-0000-0000A7170000}"/>
    <cellStyle name="1_tree_터미널1-0_단위수량산출서" xfId="9130" xr:uid="{00000000-0005-0000-0000-0000A8170000}"/>
    <cellStyle name="1_tree_터미널1-0_쌍용수량0905" xfId="9131" xr:uid="{00000000-0005-0000-0000-0000A9170000}"/>
    <cellStyle name="1_tree_터미널1-0_쌍용수량0905_단위수량산출서" xfId="9132" xr:uid="{00000000-0005-0000-0000-0000AA170000}"/>
    <cellStyle name="1_tree_터미널2" xfId="9133" xr:uid="{00000000-0005-0000-0000-0000AB170000}"/>
    <cellStyle name="1_tree_터미널2_골프장수목" xfId="9134" xr:uid="{00000000-0005-0000-0000-0000AC170000}"/>
    <cellStyle name="1_tree_터미널2_수량집계표" xfId="9135" xr:uid="{00000000-0005-0000-0000-0000AD170000}"/>
    <cellStyle name="1_tree_터미널2_수량총괄표" xfId="9136" xr:uid="{00000000-0005-0000-0000-0000AE170000}"/>
    <cellStyle name="1_tree_터미널2_용평수량집계" xfId="9137" xr:uid="{00000000-0005-0000-0000-0000AF170000}"/>
    <cellStyle name="1_tree_포장단위수량" xfId="9138" xr:uid="{00000000-0005-0000-0000-0000B0170000}"/>
    <cellStyle name="1_tree_포장단위수량_단위수량산출서" xfId="9139" xr:uid="{00000000-0005-0000-0000-0000B1170000}"/>
    <cellStyle name="1_tree_한수단위수량" xfId="9140" xr:uid="{00000000-0005-0000-0000-0000B2170000}"/>
    <cellStyle name="1_tree_한수단위수량_단위수량산출서" xfId="9141" xr:uid="{00000000-0005-0000-0000-0000B3170000}"/>
    <cellStyle name="1_tree_한풍단위수량" xfId="9142" xr:uid="{00000000-0005-0000-0000-0000B4170000}"/>
    <cellStyle name="1_tree_한풍단위수량_골프장수목" xfId="9143" xr:uid="{00000000-0005-0000-0000-0000B5170000}"/>
    <cellStyle name="1_tree_한풍단위수량_수량집계표" xfId="9144" xr:uid="{00000000-0005-0000-0000-0000B6170000}"/>
    <cellStyle name="1_tree_한풍단위수량_수량총괄표" xfId="9145" xr:uid="{00000000-0005-0000-0000-0000B7170000}"/>
    <cellStyle name="1_tree_한풍단위수량_용평수량집계" xfId="9146" xr:uid="{00000000-0005-0000-0000-0000B8170000}"/>
    <cellStyle name="1_tree_한풍집계" xfId="9147" xr:uid="{00000000-0005-0000-0000-0000B9170000}"/>
    <cellStyle name="1_tree_한풍집계_견적대비및수량총괄표" xfId="9148" xr:uid="{00000000-0005-0000-0000-0000BA170000}"/>
    <cellStyle name="1_tree_한풍집계_골프장수목" xfId="9149" xr:uid="{00000000-0005-0000-0000-0000BB170000}"/>
    <cellStyle name="1_tree_한풍집계_단위수량산출" xfId="9150" xr:uid="{00000000-0005-0000-0000-0000BC170000}"/>
    <cellStyle name="1_tree_한풍집계_수량집계표" xfId="9151" xr:uid="{00000000-0005-0000-0000-0000BD170000}"/>
    <cellStyle name="1_tree_한풍집계_수량총괄표" xfId="9152" xr:uid="{00000000-0005-0000-0000-0000BE170000}"/>
    <cellStyle name="1_tree_한풍집계_수원수량집계(7.13)" xfId="9153" xr:uid="{00000000-0005-0000-0000-0000BF170000}"/>
    <cellStyle name="1_tree_한풍집계_수원수량집계(7.31)" xfId="9154" xr:uid="{00000000-0005-0000-0000-0000C0170000}"/>
    <cellStyle name="1_tree_한풍집계_수원수량집계(스포츠)" xfId="9155" xr:uid="{00000000-0005-0000-0000-0000C1170000}"/>
    <cellStyle name="1_tree_한풍집계_쌍용수량0905" xfId="9156" xr:uid="{00000000-0005-0000-0000-0000C2170000}"/>
    <cellStyle name="1_tree_한풍집계_쌍용수량0905_단위수량산출서" xfId="9157" xr:uid="{00000000-0005-0000-0000-0000C3170000}"/>
    <cellStyle name="1_tree_한풍집계_쌍용수량집계" xfId="9158" xr:uid="{00000000-0005-0000-0000-0000C4170000}"/>
    <cellStyle name="1_tree_한풍집계_용평수량집계" xfId="9159" xr:uid="{00000000-0005-0000-0000-0000C5170000}"/>
    <cellStyle name="1_tree_한풍집계_이식수목수량산출" xfId="9160" xr:uid="{00000000-0005-0000-0000-0000C6170000}"/>
    <cellStyle name="1_tree_한풍집계_이식수목수량산출_단위수량산출서" xfId="9161" xr:uid="{00000000-0005-0000-0000-0000C7170000}"/>
    <cellStyle name="1_tree_한풍집계_이식수목집계표" xfId="9162" xr:uid="{00000000-0005-0000-0000-0000C8170000}"/>
    <cellStyle name="1_tree_한풍집계_터미널1" xfId="9163" xr:uid="{00000000-0005-0000-0000-0000C9170000}"/>
    <cellStyle name="1_tree_한풍집계_터미널1_1" xfId="9164" xr:uid="{00000000-0005-0000-0000-0000CA170000}"/>
    <cellStyle name="1_tree_한풍집계_터미널2" xfId="9165" xr:uid="{00000000-0005-0000-0000-0000CB170000}"/>
    <cellStyle name="1_tree_한풍집계_터미널2_골프장수목" xfId="9166" xr:uid="{00000000-0005-0000-0000-0000CC170000}"/>
    <cellStyle name="1_tree_한풍집계_터미널2_수량집계표" xfId="9167" xr:uid="{00000000-0005-0000-0000-0000CD170000}"/>
    <cellStyle name="1_tree_한풍집계_터미널2_수량총괄표" xfId="9168" xr:uid="{00000000-0005-0000-0000-0000CE170000}"/>
    <cellStyle name="1_tree_한풍집계_터미널2_용평수량집계" xfId="9169" xr:uid="{00000000-0005-0000-0000-0000CF170000}"/>
    <cellStyle name="1_tree_휴게시설" xfId="9170" xr:uid="{00000000-0005-0000-0000-0000D0170000}"/>
    <cellStyle name="1_tree_휴게시설_단위수량" xfId="9171" xr:uid="{00000000-0005-0000-0000-0000D1170000}"/>
    <cellStyle name="1_tree_휴게시설_단위수량_단위수량산출서" xfId="9172" xr:uid="{00000000-0005-0000-0000-0000D2170000}"/>
    <cellStyle name="1_tree_휴게시설_단위수량1" xfId="9173" xr:uid="{00000000-0005-0000-0000-0000D3170000}"/>
    <cellStyle name="1_tree_휴게시설_단위수량1_단위수량산출서" xfId="9174" xr:uid="{00000000-0005-0000-0000-0000D4170000}"/>
    <cellStyle name="1_tree_휴게시설_단위수량산출서" xfId="9175" xr:uid="{00000000-0005-0000-0000-0000D5170000}"/>
    <cellStyle name="1_tree_휴게시설_도곡단위수량" xfId="9176" xr:uid="{00000000-0005-0000-0000-0000D6170000}"/>
    <cellStyle name="1_tree_휴게시설_도곡단위수량_단위수량산출서" xfId="9177" xr:uid="{00000000-0005-0000-0000-0000D7170000}"/>
    <cellStyle name="1_tree_휴게시설_수량산출서-11.25" xfId="9178" xr:uid="{00000000-0005-0000-0000-0000D8170000}"/>
    <cellStyle name="1_tree_휴게시설_수량산출서-11.25_단위수량" xfId="9179" xr:uid="{00000000-0005-0000-0000-0000D9170000}"/>
    <cellStyle name="1_tree_휴게시설_수량산출서-11.25_단위수량_단위수량산출서" xfId="9180" xr:uid="{00000000-0005-0000-0000-0000DA170000}"/>
    <cellStyle name="1_tree_휴게시설_수량산출서-11.25_단위수량1" xfId="9181" xr:uid="{00000000-0005-0000-0000-0000DB170000}"/>
    <cellStyle name="1_tree_휴게시설_수량산출서-11.25_단위수량1_단위수량산출서" xfId="9182" xr:uid="{00000000-0005-0000-0000-0000DC170000}"/>
    <cellStyle name="1_tree_휴게시설_수량산출서-11.25_단위수량산출서" xfId="9183" xr:uid="{00000000-0005-0000-0000-0000DD170000}"/>
    <cellStyle name="1_tree_휴게시설_수량산출서-11.25_도곡단위수량" xfId="9184" xr:uid="{00000000-0005-0000-0000-0000DE170000}"/>
    <cellStyle name="1_tree_휴게시설_수량산출서-11.25_도곡단위수량_단위수량산출서" xfId="9185" xr:uid="{00000000-0005-0000-0000-0000DF170000}"/>
    <cellStyle name="1_tree_휴게시설_수량산출서-11.25_철거단위수량" xfId="9186" xr:uid="{00000000-0005-0000-0000-0000E0170000}"/>
    <cellStyle name="1_tree_휴게시설_수량산출서-11.25_철거단위수량_단위수량산출서" xfId="9187" xr:uid="{00000000-0005-0000-0000-0000E1170000}"/>
    <cellStyle name="1_tree_휴게시설_수량산출서-11.25_한수단위수량" xfId="9188" xr:uid="{00000000-0005-0000-0000-0000E2170000}"/>
    <cellStyle name="1_tree_휴게시설_수량산출서-11.25_한수단위수량_단위수량산출서" xfId="9189" xr:uid="{00000000-0005-0000-0000-0000E3170000}"/>
    <cellStyle name="1_tree_휴게시설_수량산출서-1201" xfId="9190" xr:uid="{00000000-0005-0000-0000-0000E4170000}"/>
    <cellStyle name="1_tree_휴게시설_수량산출서-1201_단위수량" xfId="9191" xr:uid="{00000000-0005-0000-0000-0000E5170000}"/>
    <cellStyle name="1_tree_휴게시설_수량산출서-1201_단위수량_단위수량산출서" xfId="9192" xr:uid="{00000000-0005-0000-0000-0000E6170000}"/>
    <cellStyle name="1_tree_휴게시설_수량산출서-1201_단위수량1" xfId="9193" xr:uid="{00000000-0005-0000-0000-0000E7170000}"/>
    <cellStyle name="1_tree_휴게시설_수량산출서-1201_단위수량1_단위수량산출서" xfId="9194" xr:uid="{00000000-0005-0000-0000-0000E8170000}"/>
    <cellStyle name="1_tree_휴게시설_수량산출서-1201_단위수량산출서" xfId="9195" xr:uid="{00000000-0005-0000-0000-0000E9170000}"/>
    <cellStyle name="1_tree_휴게시설_수량산출서-1201_도곡단위수량" xfId="9196" xr:uid="{00000000-0005-0000-0000-0000EA170000}"/>
    <cellStyle name="1_tree_휴게시설_수량산출서-1201_도곡단위수량_단위수량산출서" xfId="9197" xr:uid="{00000000-0005-0000-0000-0000EB170000}"/>
    <cellStyle name="1_tree_휴게시설_수량산출서-1201_철거단위수량" xfId="9198" xr:uid="{00000000-0005-0000-0000-0000EC170000}"/>
    <cellStyle name="1_tree_휴게시설_수량산출서-1201_철거단위수량_단위수량산출서" xfId="9199" xr:uid="{00000000-0005-0000-0000-0000ED170000}"/>
    <cellStyle name="1_tree_휴게시설_수량산출서-1201_한수단위수량" xfId="9200" xr:uid="{00000000-0005-0000-0000-0000EE170000}"/>
    <cellStyle name="1_tree_휴게시설_수량산출서-1201_한수단위수량_단위수량산출서" xfId="9201" xr:uid="{00000000-0005-0000-0000-0000EF170000}"/>
    <cellStyle name="1_tree_휴게시설_시설물단위수량" xfId="9202" xr:uid="{00000000-0005-0000-0000-0000F0170000}"/>
    <cellStyle name="1_tree_휴게시설_시설물단위수량_단위수량산출서" xfId="9203" xr:uid="{00000000-0005-0000-0000-0000F1170000}"/>
    <cellStyle name="1_tree_휴게시설_시설물단위수량1" xfId="9204" xr:uid="{00000000-0005-0000-0000-0000F2170000}"/>
    <cellStyle name="1_tree_휴게시설_시설물단위수량1_단위수량산출서" xfId="9205" xr:uid="{00000000-0005-0000-0000-0000F3170000}"/>
    <cellStyle name="1_tree_휴게시설_시설물단위수량1_시설물단위수량" xfId="9206" xr:uid="{00000000-0005-0000-0000-0000F4170000}"/>
    <cellStyle name="1_tree_휴게시설_시설물단위수량1_시설물단위수량_단위수량산출서" xfId="9207" xr:uid="{00000000-0005-0000-0000-0000F5170000}"/>
    <cellStyle name="1_tree_휴게시설_오창수량산출서" xfId="9208" xr:uid="{00000000-0005-0000-0000-0000F6170000}"/>
    <cellStyle name="1_tree_휴게시설_오창수량산출서_단위수량" xfId="9209" xr:uid="{00000000-0005-0000-0000-0000F7170000}"/>
    <cellStyle name="1_tree_휴게시설_오창수량산출서_단위수량_단위수량산출서" xfId="9210" xr:uid="{00000000-0005-0000-0000-0000F8170000}"/>
    <cellStyle name="1_tree_휴게시설_오창수량산출서_단위수량1" xfId="9211" xr:uid="{00000000-0005-0000-0000-0000F9170000}"/>
    <cellStyle name="1_tree_휴게시설_오창수량산출서_단위수량1_단위수량산출서" xfId="9212" xr:uid="{00000000-0005-0000-0000-0000FA170000}"/>
    <cellStyle name="1_tree_휴게시설_오창수량산출서_단위수량산출서" xfId="9213" xr:uid="{00000000-0005-0000-0000-0000FB170000}"/>
    <cellStyle name="1_tree_휴게시설_오창수량산출서_도곡단위수량" xfId="9214" xr:uid="{00000000-0005-0000-0000-0000FC170000}"/>
    <cellStyle name="1_tree_휴게시설_오창수량산출서_도곡단위수량_단위수량산출서" xfId="9215" xr:uid="{00000000-0005-0000-0000-0000FD170000}"/>
    <cellStyle name="1_tree_휴게시설_오창수량산출서_수량산출서-11.25" xfId="9216" xr:uid="{00000000-0005-0000-0000-0000FE170000}"/>
    <cellStyle name="1_tree_휴게시설_오창수량산출서_수량산출서-11.25_단위수량" xfId="9217" xr:uid="{00000000-0005-0000-0000-0000FF170000}"/>
    <cellStyle name="1_tree_휴게시설_오창수량산출서_수량산출서-11.25_단위수량_단위수량산출서" xfId="9218" xr:uid="{00000000-0005-0000-0000-000000180000}"/>
    <cellStyle name="1_tree_휴게시설_오창수량산출서_수량산출서-11.25_단위수량1" xfId="9219" xr:uid="{00000000-0005-0000-0000-000001180000}"/>
    <cellStyle name="1_tree_휴게시설_오창수량산출서_수량산출서-11.25_단위수량1_단위수량산출서" xfId="9220" xr:uid="{00000000-0005-0000-0000-000002180000}"/>
    <cellStyle name="1_tree_휴게시설_오창수량산출서_수량산출서-11.25_단위수량산출서" xfId="9221" xr:uid="{00000000-0005-0000-0000-000003180000}"/>
    <cellStyle name="1_tree_휴게시설_오창수량산출서_수량산출서-11.25_도곡단위수량" xfId="9222" xr:uid="{00000000-0005-0000-0000-000004180000}"/>
    <cellStyle name="1_tree_휴게시설_오창수량산출서_수량산출서-11.25_도곡단위수량_단위수량산출서" xfId="9223" xr:uid="{00000000-0005-0000-0000-000005180000}"/>
    <cellStyle name="1_tree_휴게시설_오창수량산출서_수량산출서-11.25_철거단위수량" xfId="9224" xr:uid="{00000000-0005-0000-0000-000006180000}"/>
    <cellStyle name="1_tree_휴게시설_오창수량산출서_수량산출서-11.25_철거단위수량_단위수량산출서" xfId="9225" xr:uid="{00000000-0005-0000-0000-000007180000}"/>
    <cellStyle name="1_tree_휴게시설_오창수량산출서_수량산출서-11.25_한수단위수량" xfId="9226" xr:uid="{00000000-0005-0000-0000-000008180000}"/>
    <cellStyle name="1_tree_휴게시설_오창수량산출서_수량산출서-11.25_한수단위수량_단위수량산출서" xfId="9227" xr:uid="{00000000-0005-0000-0000-000009180000}"/>
    <cellStyle name="1_tree_휴게시설_오창수량산출서_수량산출서-1201" xfId="9228" xr:uid="{00000000-0005-0000-0000-00000A180000}"/>
    <cellStyle name="1_tree_휴게시설_오창수량산출서_수량산출서-1201_단위수량" xfId="9229" xr:uid="{00000000-0005-0000-0000-00000B180000}"/>
    <cellStyle name="1_tree_휴게시설_오창수량산출서_수량산출서-1201_단위수량_단위수량산출서" xfId="9230" xr:uid="{00000000-0005-0000-0000-00000C180000}"/>
    <cellStyle name="1_tree_휴게시설_오창수량산출서_수량산출서-1201_단위수량1" xfId="9231" xr:uid="{00000000-0005-0000-0000-00000D180000}"/>
    <cellStyle name="1_tree_휴게시설_오창수량산출서_수량산출서-1201_단위수량1_단위수량산출서" xfId="9232" xr:uid="{00000000-0005-0000-0000-00000E180000}"/>
    <cellStyle name="1_tree_휴게시설_오창수량산출서_수량산출서-1201_단위수량산출서" xfId="9233" xr:uid="{00000000-0005-0000-0000-00000F180000}"/>
    <cellStyle name="1_tree_휴게시설_오창수량산출서_수량산출서-1201_도곡단위수량" xfId="9234" xr:uid="{00000000-0005-0000-0000-000010180000}"/>
    <cellStyle name="1_tree_휴게시설_오창수량산출서_수량산출서-1201_도곡단위수량_단위수량산출서" xfId="9235" xr:uid="{00000000-0005-0000-0000-000011180000}"/>
    <cellStyle name="1_tree_휴게시설_오창수량산출서_수량산출서-1201_철거단위수량" xfId="9236" xr:uid="{00000000-0005-0000-0000-000012180000}"/>
    <cellStyle name="1_tree_휴게시설_오창수량산출서_수량산출서-1201_철거단위수량_단위수량산출서" xfId="9237" xr:uid="{00000000-0005-0000-0000-000013180000}"/>
    <cellStyle name="1_tree_휴게시설_오창수량산출서_수량산출서-1201_한수단위수량" xfId="9238" xr:uid="{00000000-0005-0000-0000-000014180000}"/>
    <cellStyle name="1_tree_휴게시설_오창수량산출서_수량산출서-1201_한수단위수량_단위수량산출서" xfId="9239" xr:uid="{00000000-0005-0000-0000-000015180000}"/>
    <cellStyle name="1_tree_휴게시설_오창수량산출서_시설물단위수량" xfId="9240" xr:uid="{00000000-0005-0000-0000-000016180000}"/>
    <cellStyle name="1_tree_휴게시설_오창수량산출서_시설물단위수량_단위수량산출서" xfId="9241" xr:uid="{00000000-0005-0000-0000-000017180000}"/>
    <cellStyle name="1_tree_휴게시설_오창수량산출서_시설물단위수량1" xfId="9242" xr:uid="{00000000-0005-0000-0000-000018180000}"/>
    <cellStyle name="1_tree_휴게시설_오창수량산출서_시설물단위수량1_단위수량산출서" xfId="9243" xr:uid="{00000000-0005-0000-0000-000019180000}"/>
    <cellStyle name="1_tree_휴게시설_오창수량산출서_시설물단위수량1_시설물단위수량" xfId="9244" xr:uid="{00000000-0005-0000-0000-00001A180000}"/>
    <cellStyle name="1_tree_휴게시설_오창수량산출서_시설물단위수량1_시설물단위수량_단위수량산출서" xfId="9245" xr:uid="{00000000-0005-0000-0000-00001B180000}"/>
    <cellStyle name="1_tree_휴게시설_오창수량산출서_철거단위수량" xfId="9246" xr:uid="{00000000-0005-0000-0000-00001C180000}"/>
    <cellStyle name="1_tree_휴게시설_오창수량산출서_철거단위수량_단위수량산출서" xfId="9247" xr:uid="{00000000-0005-0000-0000-00001D180000}"/>
    <cellStyle name="1_tree_휴게시설_오창수량산출서_한수단위수량" xfId="9248" xr:uid="{00000000-0005-0000-0000-00001E180000}"/>
    <cellStyle name="1_tree_휴게시설_오창수량산출서_한수단위수량_단위수량산출서" xfId="9249" xr:uid="{00000000-0005-0000-0000-00001F180000}"/>
    <cellStyle name="1_tree_휴게시설_철거단위수량" xfId="9250" xr:uid="{00000000-0005-0000-0000-000020180000}"/>
    <cellStyle name="1_tree_휴게시설_철거단위수량_단위수량산출서" xfId="9251" xr:uid="{00000000-0005-0000-0000-000021180000}"/>
    <cellStyle name="1_tree_휴게시설_한수단위수량" xfId="9252" xr:uid="{00000000-0005-0000-0000-000022180000}"/>
    <cellStyle name="1_tree_휴게시설_한수단위수량_단위수량산출서" xfId="9253" xr:uid="{00000000-0005-0000-0000-000023180000}"/>
    <cellStyle name="1_TRUNG PMU 5" xfId="1497" xr:uid="{00000000-0005-0000-0000-000024180000}"/>
    <cellStyle name="1_Upper Structure" xfId="9254" xr:uid="{00000000-0005-0000-0000-000025180000}"/>
    <cellStyle name="1_VatLieu 3 cau -NA" xfId="1501" xr:uid="{00000000-0005-0000-0000-000026180000}"/>
    <cellStyle name="1_ÿÿÿÿÿ" xfId="1502" xr:uid="{00000000-0005-0000-0000-000027180000}"/>
    <cellStyle name="1_ÿÿÿÿÿ_1" xfId="1503" xr:uid="{00000000-0005-0000-0000-000028180000}"/>
    <cellStyle name="1_ÿÿÿÿÿ_Book1" xfId="1504" xr:uid="{00000000-0005-0000-0000-000029180000}"/>
    <cellStyle name="1_ÿÿÿÿÿ_DADT-16-11" xfId="9255" xr:uid="{00000000-0005-0000-0000-00002A180000}"/>
    <cellStyle name="1_ÿÿÿÿÿ_dtK0-K3 _22_11_07" xfId="9256" xr:uid="{00000000-0005-0000-0000-00002B180000}"/>
    <cellStyle name="1_ÿÿÿÿÿ_Dutoan-10-6-08-tinh lai chi phi kiem toan" xfId="9257" xr:uid="{00000000-0005-0000-0000-00002C180000}"/>
    <cellStyle name="1_ÿÿÿÿÿ_goi1" xfId="1505" xr:uid="{00000000-0005-0000-0000-00002D180000}"/>
    <cellStyle name="1_ÿÿÿÿÿ_Tong hop DT dieu chinh duong 38-95" xfId="1506" xr:uid="{00000000-0005-0000-0000-00002E180000}"/>
    <cellStyle name="1_견적대비표-수정" xfId="9258" xr:uid="{00000000-0005-0000-0000-00002F180000}"/>
    <cellStyle name="1_과천수량집계" xfId="9259" xr:uid="{00000000-0005-0000-0000-000030180000}"/>
    <cellStyle name="1_단가조사표" xfId="9260" xr:uid="{00000000-0005-0000-0000-000031180000}"/>
    <cellStyle name="1_수원1차" xfId="9261" xr:uid="{00000000-0005-0000-0000-000032180000}"/>
    <cellStyle name="1_수원변경수량산출" xfId="9262" xr:uid="{00000000-0005-0000-0000-000033180000}"/>
    <cellStyle name="1_수원수량집계(7.13)" xfId="9263" xr:uid="{00000000-0005-0000-0000-000034180000}"/>
    <cellStyle name="1_수원수량집계(7.31)" xfId="9264" xr:uid="{00000000-0005-0000-0000-000035180000}"/>
    <cellStyle name="1_수원수량집계(스포츠)" xfId="9265" xr:uid="{00000000-0005-0000-0000-000036180000}"/>
    <cellStyle name="1_시민계략공사" xfId="9266" xr:uid="{00000000-0005-0000-0000-000037180000}"/>
    <cellStyle name="1_시민계략공사_이식" xfId="9267" xr:uid="{00000000-0005-0000-0000-000038180000}"/>
    <cellStyle name="1_시민계략공사_전기-한남" xfId="9268" xr:uid="{00000000-0005-0000-0000-000039180000}"/>
    <cellStyle name="1_시민계략공사_전기-한남_이식" xfId="9269" xr:uid="{00000000-0005-0000-0000-00003A180000}"/>
    <cellStyle name="1_쌍용수량0905" xfId="9270" xr:uid="{00000000-0005-0000-0000-00003B180000}"/>
    <cellStyle name="1_쌍용수량0905_단위수량산출서" xfId="9271" xr:uid="{00000000-0005-0000-0000-00003C180000}"/>
    <cellStyle name="1_쌍용수량집계" xfId="9272" xr:uid="{00000000-0005-0000-0000-00003D180000}"/>
    <cellStyle name="1_용평수량집계" xfId="9273" xr:uid="{00000000-0005-0000-0000-00003E180000}"/>
    <cellStyle name="1_은파수량집계" xfId="9274" xr:uid="{00000000-0005-0000-0000-00003F180000}"/>
    <cellStyle name="1_이식" xfId="9275" xr:uid="{00000000-0005-0000-0000-000040180000}"/>
    <cellStyle name="1_이식수목수량산출" xfId="9276" xr:uid="{00000000-0005-0000-0000-000041180000}"/>
    <cellStyle name="1_이식수목수량산출_단위수량산출서" xfId="9277" xr:uid="{00000000-0005-0000-0000-000042180000}"/>
    <cellStyle name="1_이식수목집계표" xfId="9278" xr:uid="{00000000-0005-0000-0000-000043180000}"/>
    <cellStyle name="1_주차장 수량총괄(25,33)-1" xfId="9279" xr:uid="{00000000-0005-0000-0000-000044180000}"/>
    <cellStyle name="1_최종1스포츠집계" xfId="9280" xr:uid="{00000000-0005-0000-0000-000045180000}"/>
    <cellStyle name="1_최종토목 PMIS" xfId="9281" xr:uid="{00000000-0005-0000-0000-000046180000}"/>
    <cellStyle name="1_터미널1-0" xfId="9282" xr:uid="{00000000-0005-0000-0000-000047180000}"/>
    <cellStyle name="1_터미널1-0_단위수량산출서" xfId="9283" xr:uid="{00000000-0005-0000-0000-000048180000}"/>
    <cellStyle name="1_터미널1-0_쌍용수량0905" xfId="9284" xr:uid="{00000000-0005-0000-0000-000049180000}"/>
    <cellStyle name="1_터미널1-0_쌍용수량0905_단위수량산출서" xfId="9285" xr:uid="{00000000-0005-0000-0000-00004A180000}"/>
    <cellStyle name="1_포항4수량수량서" xfId="9286" xr:uid="{00000000-0005-0000-0000-00004B180000}"/>
    <cellStyle name="1_포항4수량수량서_이식" xfId="9287" xr:uid="{00000000-0005-0000-0000-00004C180000}"/>
    <cellStyle name="1_한풍단위수량" xfId="9288" xr:uid="{00000000-0005-0000-0000-00004D180000}"/>
    <cellStyle name="1_한풍단위수량_골프장수목" xfId="9289" xr:uid="{00000000-0005-0000-0000-00004E180000}"/>
    <cellStyle name="1_한풍단위수량_수량집계표" xfId="9290" xr:uid="{00000000-0005-0000-0000-00004F180000}"/>
    <cellStyle name="1_한풍단위수량_수량총괄표" xfId="9291" xr:uid="{00000000-0005-0000-0000-000050180000}"/>
    <cellStyle name="1_한풍단위수량_용평수량집계" xfId="9292" xr:uid="{00000000-0005-0000-0000-000051180000}"/>
    <cellStyle name="_x0001_1¼„½(" xfId="1507" xr:uid="{00000000-0005-0000-0000-000052180000}"/>
    <cellStyle name="_x0001_1¼½(" xfId="1508" xr:uid="{00000000-0005-0000-0000-000053180000}"/>
    <cellStyle name="11" xfId="9293" xr:uid="{00000000-0005-0000-0000-000054180000}"/>
    <cellStyle name="111" xfId="9294" xr:uid="{00000000-0005-0000-0000-000055180000}"/>
    <cellStyle name="1-2" xfId="1509" xr:uid="{00000000-0005-0000-0000-000056180000}"/>
    <cellStyle name="15" xfId="1510" xr:uid="{00000000-0005-0000-0000-000057180000}"/>
    <cellStyle name="18" xfId="1511" xr:uid="{00000000-0005-0000-0000-000058180000}"/>
    <cellStyle name="¹éºÐÀ²_      " xfId="1512" xr:uid="{00000000-0005-0000-0000-000059180000}"/>
    <cellStyle name="2" xfId="1513" xr:uid="{00000000-0005-0000-0000-00005A180000}"/>
    <cellStyle name="2_06.THOPkluongTINH LAI thang11-2007-2" xfId="9295" xr:uid="{00000000-0005-0000-0000-00005B180000}"/>
    <cellStyle name="2_6.Bang_luong_moi_XDCB" xfId="1514" xr:uid="{00000000-0005-0000-0000-00005C180000}"/>
    <cellStyle name="2_7 noi 48 goi C5 9 vi na" xfId="9296" xr:uid="{00000000-0005-0000-0000-00005D180000}"/>
    <cellStyle name="2_7 noi 48 goi C5 9 vi na_Ba Dieu(5-12-07)" xfId="9297" xr:uid="{00000000-0005-0000-0000-00005E180000}"/>
    <cellStyle name="2_7 noi 48 goi C5 9 vi na_Cầu Cựa Gà" xfId="9298" xr:uid="{00000000-0005-0000-0000-00005F180000}"/>
    <cellStyle name="2_7 noi 48 goi C5 9 vi na_Du toan san lap - 23-12-2008" xfId="9299" xr:uid="{00000000-0005-0000-0000-000060180000}"/>
    <cellStyle name="2_7 noi 48 goi C5 9 vi na_Duong BT" xfId="9300" xr:uid="{00000000-0005-0000-0000-000061180000}"/>
    <cellStyle name="2_7 noi 48 goi C5 9 vi na_Duong R1 - Dai Phuoc (14-04-2009)" xfId="9301" xr:uid="{00000000-0005-0000-0000-000062180000}"/>
    <cellStyle name="2_7 noi 48 goi C5 9 vi na_Phu luc hop dong nuoc thai" xfId="9302" xr:uid="{00000000-0005-0000-0000-000063180000}"/>
    <cellStyle name="2_A che do KS +chi BQL" xfId="9303" xr:uid="{00000000-0005-0000-0000-000064180000}"/>
    <cellStyle name="2_BANG CAM COC GPMB 8km" xfId="9304" xr:uid="{00000000-0005-0000-0000-000065180000}"/>
    <cellStyle name="2_Bang tong hop khoi luong" xfId="1515" xr:uid="{00000000-0005-0000-0000-000066180000}"/>
    <cellStyle name="2_BC thang ve xay lap" xfId="9305" xr:uid="{00000000-0005-0000-0000-000067180000}"/>
    <cellStyle name="2_Book1" xfId="1516" xr:uid="{00000000-0005-0000-0000-000068180000}"/>
    <cellStyle name="2_Book1_06.THOPkluongTINH LAI thang11-2007-2" xfId="9306" xr:uid="{00000000-0005-0000-0000-000069180000}"/>
    <cellStyle name="2_Book1_1" xfId="1517" xr:uid="{00000000-0005-0000-0000-00006A180000}"/>
    <cellStyle name="2_Book1_1_bang chi tiet giao khoan chinfon" xfId="9307" xr:uid="{00000000-0005-0000-0000-00006B180000}"/>
    <cellStyle name="2_Book1_1_Book1" xfId="9308" xr:uid="{00000000-0005-0000-0000-00006C180000}"/>
    <cellStyle name="2_Book1_1_Book1_Cầu Cựa Gà" xfId="9309" xr:uid="{00000000-0005-0000-0000-00006D180000}"/>
    <cellStyle name="2_Book1_1_Book1_Du toan san lap - 23-12-2008" xfId="9310" xr:uid="{00000000-0005-0000-0000-00006E180000}"/>
    <cellStyle name="2_Book1_1_Book1_Duong BT" xfId="9311" xr:uid="{00000000-0005-0000-0000-00006F180000}"/>
    <cellStyle name="2_Book1_1_Book1_Duong R1 - Dai Phuoc (14-04-2009)" xfId="9312" xr:uid="{00000000-0005-0000-0000-000070180000}"/>
    <cellStyle name="2_Book1_1_Cau My Dong" xfId="9314" xr:uid="{00000000-0005-0000-0000-000071180000}"/>
    <cellStyle name="2_Book1_1_Cầu Cựa Gà" xfId="9313" xr:uid="{00000000-0005-0000-0000-000072180000}"/>
    <cellStyle name="2_Book1_1_DADT-16-11" xfId="9315" xr:uid="{00000000-0005-0000-0000-000073180000}"/>
    <cellStyle name="2_Book1_1_dtK0-K3 _22_11_07" xfId="9316" xr:uid="{00000000-0005-0000-0000-000074180000}"/>
    <cellStyle name="2_Book1_1_Du toan san lap - 23-12-2008" xfId="9317" xr:uid="{00000000-0005-0000-0000-000075180000}"/>
    <cellStyle name="2_Book1_1_Duong BT" xfId="9318" xr:uid="{00000000-0005-0000-0000-000076180000}"/>
    <cellStyle name="2_Book1_1_Dutoan-10-6-08-tinh lai chi phi kiem toan" xfId="9319" xr:uid="{00000000-0005-0000-0000-000077180000}"/>
    <cellStyle name="2_Book1_1_Goi 06-TL127 cau (12.06.07)" xfId="9320" xr:uid="{00000000-0005-0000-0000-000078180000}"/>
    <cellStyle name="2_Book1_1_Khoan thu 20.7.07" xfId="9321" xr:uid="{00000000-0005-0000-0000-000079180000}"/>
    <cellStyle name="2_Book1_1_Lai Ha" xfId="9322" xr:uid="{00000000-0005-0000-0000-00007A180000}"/>
    <cellStyle name="2_Book1_1_Lai Ha_Rev1" xfId="9323" xr:uid="{00000000-0005-0000-0000-00007B180000}"/>
    <cellStyle name="2_Book1_1_N6_25-11-2008_PHAN DUONG" xfId="9324" xr:uid="{00000000-0005-0000-0000-00007C180000}"/>
    <cellStyle name="2_Book1_1_Quyet toan bang tai" xfId="9325" xr:uid="{00000000-0005-0000-0000-00007D180000}"/>
    <cellStyle name="2_Book1_1_Thanh toan noi bo D12" xfId="9326" xr:uid="{00000000-0005-0000-0000-00007E180000}"/>
    <cellStyle name="2_Book1_2" xfId="9327" xr:uid="{00000000-0005-0000-0000-00007F180000}"/>
    <cellStyle name="2_Book1_Book1" xfId="1518" xr:uid="{00000000-0005-0000-0000-000080180000}"/>
    <cellStyle name="2_Book1_Book3" xfId="1519" xr:uid="{00000000-0005-0000-0000-000081180000}"/>
    <cellStyle name="2_Book1_Cau Hoa Son Km 1+441.06 (22-10-2006)" xfId="1520" xr:uid="{00000000-0005-0000-0000-000082180000}"/>
    <cellStyle name="2_Book1_Cau Hoa Son Km 1+441.06 (5-7-2006)" xfId="1521" xr:uid="{00000000-0005-0000-0000-000083180000}"/>
    <cellStyle name="2_Book1_Cau Nam Tot(ngay 2-10-2006)" xfId="1522" xr:uid="{00000000-0005-0000-0000-000084180000}"/>
    <cellStyle name="2_Book1_CAU XOP XANG II(su­a)" xfId="9328" xr:uid="{00000000-0005-0000-0000-000085180000}"/>
    <cellStyle name="2_Book1_Chau Thon - Tan Xuan (goi 5)" xfId="1523" xr:uid="{00000000-0005-0000-0000-000086180000}"/>
    <cellStyle name="2_Book1_DADT-16-11" xfId="9329" xr:uid="{00000000-0005-0000-0000-000087180000}"/>
    <cellStyle name="2_Book1_Dieu phoi dat goi 1" xfId="1524" xr:uid="{00000000-0005-0000-0000-000088180000}"/>
    <cellStyle name="2_Book1_Dieu phoi dat goi 2" xfId="1525" xr:uid="{00000000-0005-0000-0000-000089180000}"/>
    <cellStyle name="2_Book1_DT cau" xfId="1526" xr:uid="{00000000-0005-0000-0000-00008A180000}"/>
    <cellStyle name="2_Book1_DT Hoang Mai(25-1-2007)" xfId="1527" xr:uid="{00000000-0005-0000-0000-00008B180000}"/>
    <cellStyle name="2_Book1_DT Km0-5+337.16" xfId="1529" xr:uid="{00000000-0005-0000-0000-00008C180000}"/>
    <cellStyle name="2_Book1_DT Kha thi ngay 11-2-06" xfId="1528" xr:uid="{00000000-0005-0000-0000-00008D180000}"/>
    <cellStyle name="2_Book1_DT ngay 04-01-2006" xfId="1530" xr:uid="{00000000-0005-0000-0000-00008E180000}"/>
    <cellStyle name="2_Book1_DT ngay 11-4-2006" xfId="1531" xr:uid="{00000000-0005-0000-0000-00008F180000}"/>
    <cellStyle name="2_Book1_DT ngay 15-11-05" xfId="1532" xr:uid="{00000000-0005-0000-0000-000090180000}"/>
    <cellStyle name="2_Book1_DT theo DM24" xfId="1533" xr:uid="{00000000-0005-0000-0000-000091180000}"/>
    <cellStyle name="2_Book1_dtK0-K3 _22_11_07" xfId="9330" xr:uid="{00000000-0005-0000-0000-000092180000}"/>
    <cellStyle name="2_Book1_Du toan goi 3 ngay 16-12-2006" xfId="1534" xr:uid="{00000000-0005-0000-0000-000093180000}"/>
    <cellStyle name="2_Book1_Du toan KT-TCsua theo TT 03 - YC 471" xfId="1535" xr:uid="{00000000-0005-0000-0000-000094180000}"/>
    <cellStyle name="2_Book1_Du toan ngay 27-10-2006" xfId="1536" xr:uid="{00000000-0005-0000-0000-000095180000}"/>
    <cellStyle name="2_Book1_Du toan Phuong lam" xfId="1537" xr:uid="{00000000-0005-0000-0000-000096180000}"/>
    <cellStyle name="2_Book1_Du toan QL 27 (23-12-2005)" xfId="1538" xr:uid="{00000000-0005-0000-0000-000097180000}"/>
    <cellStyle name="2_Book1_DuAnKT ngay 11-2-2006" xfId="1539" xr:uid="{00000000-0005-0000-0000-000098180000}"/>
    <cellStyle name="2_Book1_Dutoan-10-6-08-tinh lai chi phi kiem toan" xfId="9331" xr:uid="{00000000-0005-0000-0000-000099180000}"/>
    <cellStyle name="2_Book1_Goi 1" xfId="1540" xr:uid="{00000000-0005-0000-0000-00009A180000}"/>
    <cellStyle name="2_Book1_Goi thau so 1 (5-7-2006)" xfId="1541" xr:uid="{00000000-0005-0000-0000-00009B180000}"/>
    <cellStyle name="2_Book1_Goi thau so 2 (20-6-2006)" xfId="1542" xr:uid="{00000000-0005-0000-0000-00009C180000}"/>
    <cellStyle name="2_Book1_Goi02(25-05-2006)" xfId="1543" xr:uid="{00000000-0005-0000-0000-00009D180000}"/>
    <cellStyle name="2_Book1_Gia ghi dia" xfId="9332" xr:uid="{00000000-0005-0000-0000-00009E180000}"/>
    <cellStyle name="2_Book1_K C N - HUNG DONG L.NHUA" xfId="9333" xr:uid="{00000000-0005-0000-0000-00009F180000}"/>
    <cellStyle name="2_Book1_KL HOTHU" xfId="9335" xr:uid="{00000000-0005-0000-0000-0000A0180000}"/>
    <cellStyle name="2_Book1_KL nen_s" xfId="9336" xr:uid="{00000000-0005-0000-0000-0000A1180000}"/>
    <cellStyle name="2_Book1_Khoan thu 20.7.07" xfId="9334" xr:uid="{00000000-0005-0000-0000-0000A2180000}"/>
    <cellStyle name="2_Book1_Khoi Luong Hoang Truong - Hoang Phu" xfId="1544" xr:uid="{00000000-0005-0000-0000-0000A3180000}"/>
    <cellStyle name="2_Book1_LY LICH XIET BU LONG" xfId="9337" xr:uid="{00000000-0005-0000-0000-0000A4180000}"/>
    <cellStyle name="2_Book1_Muong TL" xfId="1545" xr:uid="{00000000-0005-0000-0000-0000A5180000}"/>
    <cellStyle name="2_Book1_Phu luc hop dong nuoc thai" xfId="9338" xr:uid="{00000000-0005-0000-0000-0000A6180000}"/>
    <cellStyle name="2_Book1_Quyet toan bang tai" xfId="9339" xr:uid="{00000000-0005-0000-0000-0000A7180000}"/>
    <cellStyle name="2_Book1_Tuyen so 1-Km0+00 - Km0+852.56" xfId="1546" xr:uid="{00000000-0005-0000-0000-0000A8180000}"/>
    <cellStyle name="2_Book1_TV sua ngay 02-08-06" xfId="1547" xr:uid="{00000000-0005-0000-0000-0000A9180000}"/>
    <cellStyle name="2_Book1_Thanh toan noi bo D12" xfId="9340" xr:uid="{00000000-0005-0000-0000-0000AA180000}"/>
    <cellStyle name="2_Book1_ÿÿÿÿÿ" xfId="1548" xr:uid="{00000000-0005-0000-0000-0000AB180000}"/>
    <cellStyle name="2_BoQ VC2 OP1_15-8-2008" xfId="9341" xr:uid="{00000000-0005-0000-0000-0000AC180000}"/>
    <cellStyle name="2_C" xfId="1549" xr:uid="{00000000-0005-0000-0000-0000AD180000}"/>
    <cellStyle name="2_cap lieu lo" xfId="9342" xr:uid="{00000000-0005-0000-0000-0000AE180000}"/>
    <cellStyle name="2_Cau Hoa Son Km 1+441.06 (5-7-2006)" xfId="1550" xr:uid="{00000000-0005-0000-0000-0000AF180000}"/>
    <cellStyle name="2_Cau Hoi 115" xfId="1551" xr:uid="{00000000-0005-0000-0000-0000B0180000}"/>
    <cellStyle name="2_Cau Hua Trai (TT 04)" xfId="1552" xr:uid="{00000000-0005-0000-0000-0000B1180000}"/>
    <cellStyle name="2_Cau My Thinh (26-11-2006)" xfId="1553" xr:uid="{00000000-0005-0000-0000-0000B2180000}"/>
    <cellStyle name="2_Cau Nam Tot(ngay 2-10-2006)" xfId="1554" xr:uid="{00000000-0005-0000-0000-0000B3180000}"/>
    <cellStyle name="2_Cau Thanh Ha 1" xfId="1555" xr:uid="{00000000-0005-0000-0000-0000B4180000}"/>
    <cellStyle name="2_Cau thuy dien Ban La (Cu Anh)" xfId="1556" xr:uid="{00000000-0005-0000-0000-0000B5180000}"/>
    <cellStyle name="2_Cau thuy dien Ban La (Cu Anh)_Book1" xfId="9343" xr:uid="{00000000-0005-0000-0000-0000B6180000}"/>
    <cellStyle name="2_Cau thuy dien Ban La (Cu Anh)_Book1_Cầu Cựa Gà" xfId="9344" xr:uid="{00000000-0005-0000-0000-0000B7180000}"/>
    <cellStyle name="2_Cau thuy dien Ban La (Cu Anh)_Book1_Du toan san lap - 23-12-2008" xfId="9345" xr:uid="{00000000-0005-0000-0000-0000B8180000}"/>
    <cellStyle name="2_Cau thuy dien Ban La (Cu Anh)_Book1_Duong BT" xfId="9346" xr:uid="{00000000-0005-0000-0000-0000B9180000}"/>
    <cellStyle name="2_Cau thuy dien Ban La (Cu Anh)_Book1_Duong R1 - Dai Phuoc (14-04-2009)" xfId="9347" xr:uid="{00000000-0005-0000-0000-0000BA180000}"/>
    <cellStyle name="2_Cau thuy dien Ban La (Cu Anh)_Cau My Dong" xfId="9349" xr:uid="{00000000-0005-0000-0000-0000BB180000}"/>
    <cellStyle name="2_Cau thuy dien Ban La (Cu Anh)_Cầu Cựa Gà" xfId="9348" xr:uid="{00000000-0005-0000-0000-0000BC180000}"/>
    <cellStyle name="2_Cau thuy dien Ban La (Cu Anh)_DADT-16-11" xfId="9350" xr:uid="{00000000-0005-0000-0000-0000BD180000}"/>
    <cellStyle name="2_Cau thuy dien Ban La (Cu Anh)_dtK0-K3 _22_11_07" xfId="9351" xr:uid="{00000000-0005-0000-0000-0000BE180000}"/>
    <cellStyle name="2_Cau thuy dien Ban La (Cu Anh)_Du toan san lap - 23-12-2008" xfId="9352" xr:uid="{00000000-0005-0000-0000-0000BF180000}"/>
    <cellStyle name="2_Cau thuy dien Ban La (Cu Anh)_Duong BT" xfId="9353" xr:uid="{00000000-0005-0000-0000-0000C0180000}"/>
    <cellStyle name="2_Cau thuy dien Ban La (Cu Anh)_Dutoan-10-6-08-tinh lai chi phi kiem toan" xfId="9354" xr:uid="{00000000-0005-0000-0000-0000C1180000}"/>
    <cellStyle name="2_Cau thuy dien Ban La (Cu Anh)_Goi 06-TL127 cau (12.06.07)" xfId="9355" xr:uid="{00000000-0005-0000-0000-0000C2180000}"/>
    <cellStyle name="2_Cau thuy dien Ban La (Cu Anh)_Lai Ha" xfId="9356" xr:uid="{00000000-0005-0000-0000-0000C3180000}"/>
    <cellStyle name="2_Cau thuy dien Ban La (Cu Anh)_Lai Ha_Rev1" xfId="9357" xr:uid="{00000000-0005-0000-0000-0000C4180000}"/>
    <cellStyle name="2_Cau thuy dien Ban La (Cu Anh)_N6_25-11-2008_PHAN DUONG" xfId="9358" xr:uid="{00000000-0005-0000-0000-0000C5180000}"/>
    <cellStyle name="2_CAU XOP XANG II(su­a)" xfId="9359" xr:uid="{00000000-0005-0000-0000-0000C6180000}"/>
    <cellStyle name="2_cong" xfId="1559" xr:uid="{00000000-0005-0000-0000-0000C7180000}"/>
    <cellStyle name="2_Chao gia But Son chinh" xfId="9360" xr:uid="{00000000-0005-0000-0000-0000C8180000}"/>
    <cellStyle name="2_Chao gia cau Thai nguyen" xfId="9361" xr:uid="{00000000-0005-0000-0000-0000C9180000}"/>
    <cellStyle name="2_Chau Thon - Tan Xuan (goi 5)" xfId="1557" xr:uid="{00000000-0005-0000-0000-0000CA180000}"/>
    <cellStyle name="2_Chi phi KS" xfId="1558" xr:uid="{00000000-0005-0000-0000-0000CB180000}"/>
    <cellStyle name="2_Chiet tinh" xfId="9362" xr:uid="{00000000-0005-0000-0000-0000CC180000}"/>
    <cellStyle name="2_DADT-16-11" xfId="9363" xr:uid="{00000000-0005-0000-0000-0000CD180000}"/>
    <cellStyle name="2_Dakt-Cau tinh Hua Phan" xfId="1560" xr:uid="{00000000-0005-0000-0000-0000CE180000}"/>
    <cellStyle name="2_De xuat chao gia" xfId="9364" xr:uid="{00000000-0005-0000-0000-0000CF180000}"/>
    <cellStyle name="2_DIEN" xfId="1561" xr:uid="{00000000-0005-0000-0000-0000D0180000}"/>
    <cellStyle name="2_Dieu phoi dat goi 1" xfId="1562" xr:uid="{00000000-0005-0000-0000-0000D1180000}"/>
    <cellStyle name="2_Dieu phoi dat goi 2" xfId="1563" xr:uid="{00000000-0005-0000-0000-0000D2180000}"/>
    <cellStyle name="2_Dinh muc thiet ke" xfId="1564" xr:uid="{00000000-0005-0000-0000-0000D3180000}"/>
    <cellStyle name="2_DOAN4" xfId="9365" xr:uid="{00000000-0005-0000-0000-0000D4180000}"/>
    <cellStyle name="2_DONGIA" xfId="9366" xr:uid="{00000000-0005-0000-0000-0000D5180000}"/>
    <cellStyle name="2_DT cau" xfId="1565" xr:uid="{00000000-0005-0000-0000-0000D6180000}"/>
    <cellStyle name="2_DT Ga Dao Ly ngay 01-03-2006" xfId="1566" xr:uid="{00000000-0005-0000-0000-0000D7180000}"/>
    <cellStyle name="2_DT Hoang Mai(25-1-2007)" xfId="1567" xr:uid="{00000000-0005-0000-0000-0000D8180000}"/>
    <cellStyle name="2_DT Km0-5+337.16" xfId="1569" xr:uid="{00000000-0005-0000-0000-0000D9180000}"/>
    <cellStyle name="2_DT KT ngay 10-9-2005" xfId="1570" xr:uid="{00000000-0005-0000-0000-0000DA180000}"/>
    <cellStyle name="2_DT Kha thi ngay 11-2-06" xfId="1568" xr:uid="{00000000-0005-0000-0000-0000DB180000}"/>
    <cellStyle name="2_DT ngay 04-01-2006" xfId="1571" xr:uid="{00000000-0005-0000-0000-0000DC180000}"/>
    <cellStyle name="2_DT ngay 11-4-2006" xfId="1572" xr:uid="{00000000-0005-0000-0000-0000DD180000}"/>
    <cellStyle name="2_DT ngay 15-11-05" xfId="1573" xr:uid="{00000000-0005-0000-0000-0000DE180000}"/>
    <cellStyle name="2_DT theo DM24" xfId="1574" xr:uid="{00000000-0005-0000-0000-0000DF180000}"/>
    <cellStyle name="2_DT972000" xfId="9367" xr:uid="{00000000-0005-0000-0000-0000E0180000}"/>
    <cellStyle name="2_Dtdchinh2397" xfId="9368" xr:uid="{00000000-0005-0000-0000-0000E1180000}"/>
    <cellStyle name="2_Dtdchinh2397_06.THOPkluongTINH LAI thang11-2007-2" xfId="9369" xr:uid="{00000000-0005-0000-0000-0000E2180000}"/>
    <cellStyle name="2_Dtdchinh2397_06.THOPkluongTINH LAI thang11-2007-2_Cầu Cựa Gà" xfId="9370" xr:uid="{00000000-0005-0000-0000-0000E3180000}"/>
    <cellStyle name="2_Dtdchinh2397_06.THOPkluongTINH LAI thang11-2007-2_Du toan san lap - 23-12-2008" xfId="9371" xr:uid="{00000000-0005-0000-0000-0000E4180000}"/>
    <cellStyle name="2_Dtdchinh2397_06.THOPkluongTINH LAI thang11-2007-2_Duong BT" xfId="9372" xr:uid="{00000000-0005-0000-0000-0000E5180000}"/>
    <cellStyle name="2_Dtdchinh2397_06.THOPkluongTINH LAI thang11-2007-2_Duong R1 - Dai Phuoc (14-04-2009)" xfId="9373" xr:uid="{00000000-0005-0000-0000-0000E6180000}"/>
    <cellStyle name="2_Dtdchinh2397_Ba Dieu(5-12-07)" xfId="9374" xr:uid="{00000000-0005-0000-0000-0000E7180000}"/>
    <cellStyle name="2_Dtdchinh2397_Book1" xfId="9375" xr:uid="{00000000-0005-0000-0000-0000E8180000}"/>
    <cellStyle name="2_Dtdchinh2397_Book1_Cầu Cựa Gà" xfId="9376" xr:uid="{00000000-0005-0000-0000-0000E9180000}"/>
    <cellStyle name="2_Dtdchinh2397_Book1_Du toan san lap - 23-12-2008" xfId="9377" xr:uid="{00000000-0005-0000-0000-0000EA180000}"/>
    <cellStyle name="2_Dtdchinh2397_Book1_Duong BT" xfId="9378" xr:uid="{00000000-0005-0000-0000-0000EB180000}"/>
    <cellStyle name="2_Dtdchinh2397_Book1_Duong R1 - Dai Phuoc (14-04-2009)" xfId="9379" xr:uid="{00000000-0005-0000-0000-0000EC180000}"/>
    <cellStyle name="2_Dtdchinh2397_DADT-16-11" xfId="9380" xr:uid="{00000000-0005-0000-0000-0000ED180000}"/>
    <cellStyle name="2_Dtdchinh2397_DaiPhuoc_DM24_BVTC(rev)" xfId="9381" xr:uid="{00000000-0005-0000-0000-0000EE180000}"/>
    <cellStyle name="2_Dtdchinh2397_DT200T8-07BVTC_lan2" xfId="9382" xr:uid="{00000000-0005-0000-0000-0000EF180000}"/>
    <cellStyle name="2_Dtdchinh2397_dtK0-K3 _22_11_07" xfId="9383" xr:uid="{00000000-0005-0000-0000-0000F0180000}"/>
    <cellStyle name="2_Dtdchinh2397_Duong BT" xfId="9384" xr:uid="{00000000-0005-0000-0000-0000F1180000}"/>
    <cellStyle name="2_Dtdchinh2397_Duong R1 - Dai Phuoc (14-04-2009)" xfId="9385" xr:uid="{00000000-0005-0000-0000-0000F2180000}"/>
    <cellStyle name="2_Dtdchinh2397_Dutoan-10-6-08-tinh lai chi phi kiem toan" xfId="9386" xr:uid="{00000000-0005-0000-0000-0000F3180000}"/>
    <cellStyle name="2_Dtdchinh2397_Goi 06-TL127 cau (12.06.07)" xfId="9387" xr:uid="{00000000-0005-0000-0000-0000F4180000}"/>
    <cellStyle name="2_Dtdchinh2397_KL HOTHU" xfId="9388" xr:uid="{00000000-0005-0000-0000-0000F5180000}"/>
    <cellStyle name="2_Dtdchinh2397_KL nen_s" xfId="9389" xr:uid="{00000000-0005-0000-0000-0000F6180000}"/>
    <cellStyle name="2_Dtdchinh2397_Lai Ha" xfId="9390" xr:uid="{00000000-0005-0000-0000-0000F7180000}"/>
    <cellStyle name="2_Dtdchinh2397_Lai Ha_Rev1" xfId="9391" xr:uid="{00000000-0005-0000-0000-0000F8180000}"/>
    <cellStyle name="2_Dtdchinh2397_N6_25-11-2008_PHAN DUONG" xfId="9392" xr:uid="{00000000-0005-0000-0000-0000F9180000}"/>
    <cellStyle name="2_dtK0-K3 _22_11_07" xfId="9393" xr:uid="{00000000-0005-0000-0000-0000FA180000}"/>
    <cellStyle name="2_DTKScamcocMT-Cantho" xfId="9394" xr:uid="{00000000-0005-0000-0000-0000FB180000}"/>
    <cellStyle name="2_DTKSTK MT-CT" xfId="9395" xr:uid="{00000000-0005-0000-0000-0000FC180000}"/>
    <cellStyle name="2_DT-OKhoi 323-T9-06" xfId="9396" xr:uid="{00000000-0005-0000-0000-0000FD180000}"/>
    <cellStyle name="2_DT-SLO CLINKE 484-T9-06" xfId="9397" xr:uid="{00000000-0005-0000-0000-0000FE180000}"/>
    <cellStyle name="2_DTXL goi 11(20-9-05)" xfId="1575" xr:uid="{00000000-0005-0000-0000-0000FF180000}"/>
    <cellStyle name="2_du toan" xfId="1576" xr:uid="{00000000-0005-0000-0000-000000190000}"/>
    <cellStyle name="2_du toan (03-11-05)" xfId="1577" xr:uid="{00000000-0005-0000-0000-000001190000}"/>
    <cellStyle name="2_Du toan (12-05-2005) Tham dinh" xfId="1578" xr:uid="{00000000-0005-0000-0000-000002190000}"/>
    <cellStyle name="2_Du toan (21-11-2004)" xfId="1579" xr:uid="{00000000-0005-0000-0000-000003190000}"/>
    <cellStyle name="2_Du toan (23-05-2005) Tham dinh" xfId="1580" xr:uid="{00000000-0005-0000-0000-000004190000}"/>
    <cellStyle name="2_Du toan (28-3-2005) Sua theo TT 03" xfId="1581" xr:uid="{00000000-0005-0000-0000-000005190000}"/>
    <cellStyle name="2_Du toan (5 - 04 - 2004)" xfId="1582" xr:uid="{00000000-0005-0000-0000-000006190000}"/>
    <cellStyle name="2_Du toan (6-3-2005)" xfId="1583" xr:uid="{00000000-0005-0000-0000-000007190000}"/>
    <cellStyle name="2_Du toan (Ban A)" xfId="1584" xr:uid="{00000000-0005-0000-0000-000008190000}"/>
    <cellStyle name="2_Du toan (ngay 13 - 07 - 2004)" xfId="1585" xr:uid="{00000000-0005-0000-0000-000009190000}"/>
    <cellStyle name="2_Du toan (ngay 24-11-06)" xfId="1586" xr:uid="{00000000-0005-0000-0000-00000A190000}"/>
    <cellStyle name="2_Du toan (ngay 25-9-06)" xfId="1587" xr:uid="{00000000-0005-0000-0000-00000B190000}"/>
    <cellStyle name="2_Du toan 558 (Km17+508.12 - Km 22)" xfId="1588" xr:uid="{00000000-0005-0000-0000-00000C190000}"/>
    <cellStyle name="2_Du toan 558 (Km17+508.12 - Km 22)_Book1" xfId="9398" xr:uid="{00000000-0005-0000-0000-00000D190000}"/>
    <cellStyle name="2_Du toan 558 (Km17+508.12 - Km 22)_Book1_Cầu Cựa Gà" xfId="9399" xr:uid="{00000000-0005-0000-0000-00000E190000}"/>
    <cellStyle name="2_Du toan 558 (Km17+508.12 - Km 22)_Book1_Du toan san lap - 23-12-2008" xfId="9400" xr:uid="{00000000-0005-0000-0000-00000F190000}"/>
    <cellStyle name="2_Du toan 558 (Km17+508.12 - Km 22)_Book1_Duong BT" xfId="9401" xr:uid="{00000000-0005-0000-0000-000010190000}"/>
    <cellStyle name="2_Du toan 558 (Km17+508.12 - Km 22)_Book1_Duong R1 - Dai Phuoc (14-04-2009)" xfId="9402" xr:uid="{00000000-0005-0000-0000-000011190000}"/>
    <cellStyle name="2_Du toan 558 (Km17+508.12 - Km 22)_Cau My Dong" xfId="9404" xr:uid="{00000000-0005-0000-0000-000012190000}"/>
    <cellStyle name="2_Du toan 558 (Km17+508.12 - Km 22)_Cầu Cựa Gà" xfId="9403" xr:uid="{00000000-0005-0000-0000-000013190000}"/>
    <cellStyle name="2_Du toan 558 (Km17+508.12 - Km 22)_DADT-16-11" xfId="9405" xr:uid="{00000000-0005-0000-0000-000014190000}"/>
    <cellStyle name="2_Du toan 558 (Km17+508.12 - Km 22)_dtK0-K3 _22_11_07" xfId="9406" xr:uid="{00000000-0005-0000-0000-000015190000}"/>
    <cellStyle name="2_Du toan 558 (Km17+508.12 - Km 22)_Du toan san lap - 23-12-2008" xfId="9407" xr:uid="{00000000-0005-0000-0000-000016190000}"/>
    <cellStyle name="2_Du toan 558 (Km17+508.12 - Km 22)_Duong BT" xfId="9408" xr:uid="{00000000-0005-0000-0000-000017190000}"/>
    <cellStyle name="2_Du toan 558 (Km17+508.12 - Km 22)_Dutoan-10-6-08-tinh lai chi phi kiem toan" xfId="9409" xr:uid="{00000000-0005-0000-0000-000018190000}"/>
    <cellStyle name="2_Du toan 558 (Km17+508.12 - Km 22)_Goi 06-TL127 cau (12.06.07)" xfId="9410" xr:uid="{00000000-0005-0000-0000-000019190000}"/>
    <cellStyle name="2_Du toan 558 (Km17+508.12 - Km 22)_Lai Ha" xfId="9411" xr:uid="{00000000-0005-0000-0000-00001A190000}"/>
    <cellStyle name="2_Du toan 558 (Km17+508.12 - Km 22)_Lai Ha_Rev1" xfId="9412" xr:uid="{00000000-0005-0000-0000-00001B190000}"/>
    <cellStyle name="2_Du toan 558 (Km17+508.12 - Km 22)_N6_25-11-2008_PHAN DUONG" xfId="9413" xr:uid="{00000000-0005-0000-0000-00001C190000}"/>
    <cellStyle name="2_du toan B1" xfId="9414" xr:uid="{00000000-0005-0000-0000-00001D190000}"/>
    <cellStyle name="2_Du toan bien phap" xfId="9415" xr:uid="{00000000-0005-0000-0000-00001E190000}"/>
    <cellStyle name="2_Du toan bo sung (11-2004)" xfId="1589" xr:uid="{00000000-0005-0000-0000-00001F190000}"/>
    <cellStyle name="2_Du toan Cang Vung Ang (Tham tra 3-11-06)" xfId="1590" xr:uid="{00000000-0005-0000-0000-000020190000}"/>
    <cellStyle name="2_Du toan Cang Vung Ang ngay 09-8-06 " xfId="1591" xr:uid="{00000000-0005-0000-0000-000021190000}"/>
    <cellStyle name="2_Du toan Goi 1" xfId="1592" xr:uid="{00000000-0005-0000-0000-000022190000}"/>
    <cellStyle name="2_du toan goi 12" xfId="1593" xr:uid="{00000000-0005-0000-0000-000023190000}"/>
    <cellStyle name="2_Du toan Goi 2" xfId="1594" xr:uid="{00000000-0005-0000-0000-000024190000}"/>
    <cellStyle name="2_Du toan goi 3 ngay 16-12-2006" xfId="1595" xr:uid="{00000000-0005-0000-0000-000025190000}"/>
    <cellStyle name="2_Du toan KT-TCsua theo TT 03 - YC 471" xfId="1596" xr:uid="{00000000-0005-0000-0000-000026190000}"/>
    <cellStyle name="2_du toan khoan TVH" xfId="9416" xr:uid="{00000000-0005-0000-0000-000027190000}"/>
    <cellStyle name="2_Du toan lan trai (160107)" xfId="9417" xr:uid="{00000000-0005-0000-0000-000028190000}"/>
    <cellStyle name="2_Du toan ngay (28-10-2005)" xfId="1597" xr:uid="{00000000-0005-0000-0000-000029190000}"/>
    <cellStyle name="2_Du toan ngay 1-9-2004 (version 1)" xfId="1598" xr:uid="{00000000-0005-0000-0000-00002A190000}"/>
    <cellStyle name="2_Du toan Phuong lam" xfId="1599" xr:uid="{00000000-0005-0000-0000-00002B190000}"/>
    <cellStyle name="2_Du toan QL 27 (23-12-2005)" xfId="1600" xr:uid="{00000000-0005-0000-0000-00002C190000}"/>
    <cellStyle name="2_Du toan XM Bim Son" xfId="9418" xr:uid="{00000000-0005-0000-0000-00002D190000}"/>
    <cellStyle name="2_Du_toan_Ho_Xa___Vinh_Tan_WB3 sua ngay 18-8-06" xfId="1601" xr:uid="{00000000-0005-0000-0000-00002E190000}"/>
    <cellStyle name="2_DuAnKT ngay 11-2-2006" xfId="1602" xr:uid="{00000000-0005-0000-0000-00002F190000}"/>
    <cellStyle name="2_Duong Thanh Hoa" xfId="1603" xr:uid="{00000000-0005-0000-0000-000030190000}"/>
    <cellStyle name="2_DUTOAN" xfId="9419" xr:uid="{00000000-0005-0000-0000-000031190000}"/>
    <cellStyle name="2_goi 1" xfId="1606" xr:uid="{00000000-0005-0000-0000-000032190000}"/>
    <cellStyle name="2_Goi 1 (TT04)" xfId="1607" xr:uid="{00000000-0005-0000-0000-000033190000}"/>
    <cellStyle name="2_goi 1 duyet theo luong mo (an)" xfId="1608" xr:uid="{00000000-0005-0000-0000-000034190000}"/>
    <cellStyle name="2_Goi 1_1" xfId="1609" xr:uid="{00000000-0005-0000-0000-000035190000}"/>
    <cellStyle name="2_goi 2" xfId="9439" xr:uid="{00000000-0005-0000-0000-000036190000}"/>
    <cellStyle name="2_Goi so 1" xfId="1610" xr:uid="{00000000-0005-0000-0000-000037190000}"/>
    <cellStyle name="2_Goi thau so 1 (5-7-2006)" xfId="1611" xr:uid="{00000000-0005-0000-0000-000038190000}"/>
    <cellStyle name="2_Goi thau so 2 (20-6-2006)" xfId="1612" xr:uid="{00000000-0005-0000-0000-000039190000}"/>
    <cellStyle name="2_Goi02(25-05-2006)" xfId="1613" xr:uid="{00000000-0005-0000-0000-00003A190000}"/>
    <cellStyle name="2_Goi1N206" xfId="1614" xr:uid="{00000000-0005-0000-0000-00003B190000}"/>
    <cellStyle name="2_Goi2N206" xfId="1615" xr:uid="{00000000-0005-0000-0000-00003C190000}"/>
    <cellStyle name="2_Goi4N216" xfId="1616" xr:uid="{00000000-0005-0000-0000-00003D190000}"/>
    <cellStyle name="2_Goi5N216" xfId="1617" xr:uid="{00000000-0005-0000-0000-00003E190000}"/>
    <cellStyle name="2_GTHDKT Kho TH (Cty 12)" xfId="9440" xr:uid="{00000000-0005-0000-0000-00003F190000}"/>
    <cellStyle name="2_Gia ca may va thiet bi TT06(Ha Nam)" xfId="9420" xr:uid="{00000000-0005-0000-0000-000040190000}"/>
    <cellStyle name="2_Gia dang lam" xfId="9421" xr:uid="{00000000-0005-0000-0000-000041190000}"/>
    <cellStyle name="2_Gia_tri_sua" xfId="9422" xr:uid="{00000000-0005-0000-0000-000042190000}"/>
    <cellStyle name="2_Gia_VL cau-JIBIC-Ha-tinh" xfId="1604" xr:uid="{00000000-0005-0000-0000-000043190000}"/>
    <cellStyle name="2_Gia_VLQL48_duyet " xfId="1605" xr:uid="{00000000-0005-0000-0000-000044190000}"/>
    <cellStyle name="2_Gia_VLQL48_duyet _Book1" xfId="9423" xr:uid="{00000000-0005-0000-0000-000045190000}"/>
    <cellStyle name="2_Gia_VLQL48_duyet _Book1_Cầu Cựa Gà" xfId="9424" xr:uid="{00000000-0005-0000-0000-000046190000}"/>
    <cellStyle name="2_Gia_VLQL48_duyet _Book1_Du toan san lap - 23-12-2008" xfId="9425" xr:uid="{00000000-0005-0000-0000-000047190000}"/>
    <cellStyle name="2_Gia_VLQL48_duyet _Book1_Duong BT" xfId="9426" xr:uid="{00000000-0005-0000-0000-000048190000}"/>
    <cellStyle name="2_Gia_VLQL48_duyet _Book1_Duong R1 - Dai Phuoc (14-04-2009)" xfId="9427" xr:uid="{00000000-0005-0000-0000-000049190000}"/>
    <cellStyle name="2_Gia_VLQL48_duyet _Cau My Dong" xfId="9429" xr:uid="{00000000-0005-0000-0000-00004A190000}"/>
    <cellStyle name="2_Gia_VLQL48_duyet _Cầu Cựa Gà" xfId="9428" xr:uid="{00000000-0005-0000-0000-00004B190000}"/>
    <cellStyle name="2_Gia_VLQL48_duyet _DADT-16-11" xfId="9430" xr:uid="{00000000-0005-0000-0000-00004C190000}"/>
    <cellStyle name="2_Gia_VLQL48_duyet _dtK0-K3 _22_11_07" xfId="9431" xr:uid="{00000000-0005-0000-0000-00004D190000}"/>
    <cellStyle name="2_Gia_VLQL48_duyet _Du toan san lap - 23-12-2008" xfId="9432" xr:uid="{00000000-0005-0000-0000-00004E190000}"/>
    <cellStyle name="2_Gia_VLQL48_duyet _Duong BT" xfId="9433" xr:uid="{00000000-0005-0000-0000-00004F190000}"/>
    <cellStyle name="2_Gia_VLQL48_duyet _Dutoan-10-6-08-tinh lai chi phi kiem toan" xfId="9434" xr:uid="{00000000-0005-0000-0000-000050190000}"/>
    <cellStyle name="2_Gia_VLQL48_duyet _Goi 06-TL127 cau (12.06.07)" xfId="9435" xr:uid="{00000000-0005-0000-0000-000051190000}"/>
    <cellStyle name="2_Gia_VLQL48_duyet _Lai Ha" xfId="9436" xr:uid="{00000000-0005-0000-0000-000052190000}"/>
    <cellStyle name="2_Gia_VLQL48_duyet _Lai Ha_Rev1" xfId="9437" xr:uid="{00000000-0005-0000-0000-000053190000}"/>
    <cellStyle name="2_Gia_VLQL48_duyet _N6_25-11-2008_PHAN DUONG" xfId="9438" xr:uid="{00000000-0005-0000-0000-000054190000}"/>
    <cellStyle name="2_Hoi Song" xfId="1618" xr:uid="{00000000-0005-0000-0000-000055190000}"/>
    <cellStyle name="2_HT-LO" xfId="1619" xr:uid="{00000000-0005-0000-0000-000056190000}"/>
    <cellStyle name="2_KL" xfId="1627" xr:uid="{00000000-0005-0000-0000-000057190000}"/>
    <cellStyle name="2_KL HOTHU" xfId="9441" xr:uid="{00000000-0005-0000-0000-000058190000}"/>
    <cellStyle name="2_KL nen_s" xfId="9442" xr:uid="{00000000-0005-0000-0000-000059190000}"/>
    <cellStyle name="2_KL12-13,16-17" xfId="1628" xr:uid="{00000000-0005-0000-0000-00005A190000}"/>
    <cellStyle name="2_Kl1-8-05" xfId="1629" xr:uid="{00000000-0005-0000-0000-00005B190000}"/>
    <cellStyle name="2_Kl6-6-05" xfId="1630" xr:uid="{00000000-0005-0000-0000-00005C190000}"/>
    <cellStyle name="2_Kldoan3" xfId="1631" xr:uid="{00000000-0005-0000-0000-00005D190000}"/>
    <cellStyle name="2_Klnutgiao" xfId="1632" xr:uid="{00000000-0005-0000-0000-00005E190000}"/>
    <cellStyle name="2_KLPA2s" xfId="1633" xr:uid="{00000000-0005-0000-0000-00005F190000}"/>
    <cellStyle name="2_KlQdinhduyet" xfId="1634" xr:uid="{00000000-0005-0000-0000-000060190000}"/>
    <cellStyle name="2_KlQdinhduyet_Book1" xfId="9443" xr:uid="{00000000-0005-0000-0000-000061190000}"/>
    <cellStyle name="2_KlQdinhduyet_Book1_Cầu Cựa Gà" xfId="9444" xr:uid="{00000000-0005-0000-0000-000062190000}"/>
    <cellStyle name="2_KlQdinhduyet_Book1_Du toan san lap - 23-12-2008" xfId="9445" xr:uid="{00000000-0005-0000-0000-000063190000}"/>
    <cellStyle name="2_KlQdinhduyet_Book1_Duong BT" xfId="9446" xr:uid="{00000000-0005-0000-0000-000064190000}"/>
    <cellStyle name="2_KlQdinhduyet_Book1_Duong R1 - Dai Phuoc (14-04-2009)" xfId="9447" xr:uid="{00000000-0005-0000-0000-000065190000}"/>
    <cellStyle name="2_KlQdinhduyet_Cau My Dong" xfId="9449" xr:uid="{00000000-0005-0000-0000-000066190000}"/>
    <cellStyle name="2_KlQdinhduyet_Cầu Cựa Gà" xfId="9448" xr:uid="{00000000-0005-0000-0000-000067190000}"/>
    <cellStyle name="2_KlQdinhduyet_DADT-16-11" xfId="9450" xr:uid="{00000000-0005-0000-0000-000068190000}"/>
    <cellStyle name="2_KlQdinhduyet_dtK0-K3 _22_11_07" xfId="9451" xr:uid="{00000000-0005-0000-0000-000069190000}"/>
    <cellStyle name="2_KlQdinhduyet_Du toan san lap - 23-12-2008" xfId="9452" xr:uid="{00000000-0005-0000-0000-00006A190000}"/>
    <cellStyle name="2_KlQdinhduyet_Duong BT" xfId="9453" xr:uid="{00000000-0005-0000-0000-00006B190000}"/>
    <cellStyle name="2_KlQdinhduyet_Dutoan-10-6-08-tinh lai chi phi kiem toan" xfId="9454" xr:uid="{00000000-0005-0000-0000-00006C190000}"/>
    <cellStyle name="2_KlQdinhduyet_Goi 06-TL127 cau (12.06.07)" xfId="9455" xr:uid="{00000000-0005-0000-0000-00006D190000}"/>
    <cellStyle name="2_KlQdinhduyet_Lai Ha" xfId="9456" xr:uid="{00000000-0005-0000-0000-00006E190000}"/>
    <cellStyle name="2_KlQdinhduyet_Lai Ha_Rev1" xfId="9457" xr:uid="{00000000-0005-0000-0000-00006F190000}"/>
    <cellStyle name="2_KlQdinhduyet_N6_25-11-2008_PHAN DUONG" xfId="9458" xr:uid="{00000000-0005-0000-0000-000070190000}"/>
    <cellStyle name="2_KlQL4goi5KCS" xfId="1635" xr:uid="{00000000-0005-0000-0000-000071190000}"/>
    <cellStyle name="2_Kltayth" xfId="1636" xr:uid="{00000000-0005-0000-0000-000072190000}"/>
    <cellStyle name="2_KltaythQDduyet" xfId="1637" xr:uid="{00000000-0005-0000-0000-000073190000}"/>
    <cellStyle name="2_Kluong4-2004" xfId="1638" xr:uid="{00000000-0005-0000-0000-000074190000}"/>
    <cellStyle name="2_kluongduong13" xfId="1639" xr:uid="{00000000-0005-0000-0000-000075190000}"/>
    <cellStyle name="2_Km13-Km16" xfId="1640" xr:uid="{00000000-0005-0000-0000-000076190000}"/>
    <cellStyle name="2_Khoi luong" xfId="1620" xr:uid="{00000000-0005-0000-0000-000077190000}"/>
    <cellStyle name="2_Khoi luong doan 1" xfId="1621" xr:uid="{00000000-0005-0000-0000-000078190000}"/>
    <cellStyle name="2_Khoi luong doan 2" xfId="1622" xr:uid="{00000000-0005-0000-0000-000079190000}"/>
    <cellStyle name="2_Khoi Luong Hoang Truong - Hoang Phu" xfId="1623" xr:uid="{00000000-0005-0000-0000-00007A190000}"/>
    <cellStyle name="2_Khoi nghi PDPhungPA1" xfId="1624" xr:uid="{00000000-0005-0000-0000-00007B190000}"/>
    <cellStyle name="2_khoiluong" xfId="1625" xr:uid="{00000000-0005-0000-0000-00007C190000}"/>
    <cellStyle name="2_Khoiluong12-13" xfId="1626" xr:uid="{00000000-0005-0000-0000-00007D190000}"/>
    <cellStyle name="2_Luong A6" xfId="1641" xr:uid="{00000000-0005-0000-0000-00007E190000}"/>
    <cellStyle name="2_LY LICH XIET BU LONG" xfId="9459" xr:uid="{00000000-0005-0000-0000-00007F190000}"/>
    <cellStyle name="2_LY LICH XIET BU LONG_Phu luc hop dong nuoc thai" xfId="9460" xr:uid="{00000000-0005-0000-0000-000080190000}"/>
    <cellStyle name="2_maugiacotaluy" xfId="1642" xr:uid="{00000000-0005-0000-0000-000081190000}"/>
    <cellStyle name="2_My Thanh Son Thanh" xfId="1643" xr:uid="{00000000-0005-0000-0000-000082190000}"/>
    <cellStyle name="2_NC" xfId="9461" xr:uid="{00000000-0005-0000-0000-000083190000}"/>
    <cellStyle name="2_NenmatduongNTs" xfId="1644" xr:uid="{00000000-0005-0000-0000-000084190000}"/>
    <cellStyle name="2_Nhom I" xfId="1645" xr:uid="{00000000-0005-0000-0000-000085190000}"/>
    <cellStyle name="2_pkhai-kl-8" xfId="9465" xr:uid="{00000000-0005-0000-0000-000086190000}"/>
    <cellStyle name="2_PLHD - t lo 2 Cty 9 " xfId="9466" xr:uid="{00000000-0005-0000-0000-000087190000}"/>
    <cellStyle name="2_Project N.Du" xfId="1647" xr:uid="{00000000-0005-0000-0000-000088190000}"/>
    <cellStyle name="2_Project N.Du.dien" xfId="1648" xr:uid="{00000000-0005-0000-0000-000089190000}"/>
    <cellStyle name="2_Project QL4" xfId="1649" xr:uid="{00000000-0005-0000-0000-00008A190000}"/>
    <cellStyle name="2_Project QL4 goi 7" xfId="1650" xr:uid="{00000000-0005-0000-0000-00008B190000}"/>
    <cellStyle name="2_Project QL4 goi5" xfId="1651" xr:uid="{00000000-0005-0000-0000-00008C190000}"/>
    <cellStyle name="2_Project QL4 goi8" xfId="1652" xr:uid="{00000000-0005-0000-0000-00008D190000}"/>
    <cellStyle name="2_Phieu TT C.TY BAO NO" xfId="9462" xr:uid="{00000000-0005-0000-0000-00008E190000}"/>
    <cellStyle name="2_Phu luc HD1" xfId="9463" xr:uid="{00000000-0005-0000-0000-00008F190000}"/>
    <cellStyle name="2_Phuong an kinh te XM Thang Long" xfId="9464" xr:uid="{00000000-0005-0000-0000-000090190000}"/>
    <cellStyle name="2_Phuong an-CKNH (sua) " xfId="1646" xr:uid="{00000000-0005-0000-0000-000091190000}"/>
    <cellStyle name="2_QL1A-SUA2005" xfId="9467" xr:uid="{00000000-0005-0000-0000-000092190000}"/>
    <cellStyle name="2_Sheet1" xfId="1653" xr:uid="{00000000-0005-0000-0000-000093190000}"/>
    <cellStyle name="2_Silo Vung Ang" xfId="9468" xr:uid="{00000000-0005-0000-0000-000094190000}"/>
    <cellStyle name="2_siloximang-thau in" xfId="9469" xr:uid="{00000000-0005-0000-0000-000095190000}"/>
    <cellStyle name="2_SuoiTon" xfId="9470" xr:uid="{00000000-0005-0000-0000-000096190000}"/>
    <cellStyle name="2_t" xfId="1654" xr:uid="{00000000-0005-0000-0000-000097190000}"/>
    <cellStyle name="2_Tamsan" xfId="9471" xr:uid="{00000000-0005-0000-0000-000098190000}"/>
    <cellStyle name="2_Tamsan_Phu luc hop dong nuoc thai" xfId="9472" xr:uid="{00000000-0005-0000-0000-000099190000}"/>
    <cellStyle name="2_Tay THoa" xfId="1655" xr:uid="{00000000-0005-0000-0000-00009A190000}"/>
    <cellStyle name="2_TDTNXP6(duyet)" xfId="1656" xr:uid="{00000000-0005-0000-0000-00009B190000}"/>
    <cellStyle name="2_Tong hop DT dieu chinh duong 38-95" xfId="1658" xr:uid="{00000000-0005-0000-0000-00009C190000}"/>
    <cellStyle name="2_Tong hop khoi luong duong 557 (30-5-2006)" xfId="1659" xr:uid="{00000000-0005-0000-0000-00009D190000}"/>
    <cellStyle name="2_Tong muc dau tu" xfId="1660" xr:uid="{00000000-0005-0000-0000-00009E190000}"/>
    <cellStyle name="2_Tuyen duong 1722N Ba Che - Thieu Toan" xfId="1662" xr:uid="{00000000-0005-0000-0000-00009F190000}"/>
    <cellStyle name="2_Tuyen so 1-Km0+00 - Km0+852.56" xfId="1663" xr:uid="{00000000-0005-0000-0000-0000A0190000}"/>
    <cellStyle name="2_TV sua ngay 02-08-06" xfId="1664" xr:uid="{00000000-0005-0000-0000-0000A1190000}"/>
    <cellStyle name="2_TH theo doi Thanh toan" xfId="9473" xr:uid="{00000000-0005-0000-0000-0000A2190000}"/>
    <cellStyle name="2_Tham tra (8-11)1" xfId="1657" xr:uid="{00000000-0005-0000-0000-0000A3190000}"/>
    <cellStyle name="2_THANG NGOAI+PHU TRO DUOI+THANG LEO BO" xfId="9474" xr:uid="{00000000-0005-0000-0000-0000A4190000}"/>
    <cellStyle name="2_THANG NGOAI+PHU TRO DUOI+THANG LEO BO_Phu luc hop dong nuoc thai" xfId="9475" xr:uid="{00000000-0005-0000-0000-0000A5190000}"/>
    <cellStyle name="2_THANH TOAN CAM PHA(to ngoc)" xfId="9476" xr:uid="{00000000-0005-0000-0000-0000A6190000}"/>
    <cellStyle name="2_THANH TOAN CAM PHA(to ngoc)_Phu luc hop dong nuoc thai" xfId="9477" xr:uid="{00000000-0005-0000-0000-0000A7190000}"/>
    <cellStyle name="2_Thanh toan gia cong va bien phap Cam Pha - Doi 12" xfId="9478" xr:uid="{00000000-0005-0000-0000-0000A8190000}"/>
    <cellStyle name="2_THANH TOAN T1-T5 ,05" xfId="9479" xr:uid="{00000000-0005-0000-0000-0000A9190000}"/>
    <cellStyle name="2_Thanh toan to van hanh" xfId="9480" xr:uid="{00000000-0005-0000-0000-0000AA190000}"/>
    <cellStyle name="2_TRUNG PMU 5" xfId="1661" xr:uid="{00000000-0005-0000-0000-0000AB190000}"/>
    <cellStyle name="2_VatLieu 3 cau -NA" xfId="1665" xr:uid="{00000000-0005-0000-0000-0000AC190000}"/>
    <cellStyle name="2_ÿÿÿÿÿ" xfId="1666" xr:uid="{00000000-0005-0000-0000-0000AD190000}"/>
    <cellStyle name="2_ÿÿÿÿÿ_1" xfId="1667" xr:uid="{00000000-0005-0000-0000-0000AE190000}"/>
    <cellStyle name="2_ÿÿÿÿÿ_Book1" xfId="1668" xr:uid="{00000000-0005-0000-0000-0000AF190000}"/>
    <cellStyle name="2_ÿÿÿÿÿ_DADT-16-11" xfId="9481" xr:uid="{00000000-0005-0000-0000-0000B0190000}"/>
    <cellStyle name="2_ÿÿÿÿÿ_dtK0-K3 _22_11_07" xfId="9482" xr:uid="{00000000-0005-0000-0000-0000B1190000}"/>
    <cellStyle name="2_ÿÿÿÿÿ_Dutoan-10-6-08-tinh lai chi phi kiem toan" xfId="9483" xr:uid="{00000000-0005-0000-0000-0000B2190000}"/>
    <cellStyle name="2_ÿÿÿÿÿ_goi1" xfId="1669" xr:uid="{00000000-0005-0000-0000-0000B3190000}"/>
    <cellStyle name="2_ÿÿÿÿÿ_Tong hop DT dieu chinh duong 38-95" xfId="1670" xr:uid="{00000000-0005-0000-0000-0000B4190000}"/>
    <cellStyle name="2_단가조사표" xfId="9484" xr:uid="{00000000-0005-0000-0000-0000B5190000}"/>
    <cellStyle name="2_이식" xfId="9485" xr:uid="{00000000-0005-0000-0000-0000B6190000}"/>
    <cellStyle name="2_최종토목 PMIS" xfId="9486" xr:uid="{00000000-0005-0000-0000-0000B7190000}"/>
    <cellStyle name="20" xfId="1671" xr:uid="{00000000-0005-0000-0000-0000B8190000}"/>
    <cellStyle name="20% - Accent1 2" xfId="9487" xr:uid="{00000000-0005-0000-0000-0000B9190000}"/>
    <cellStyle name="20% - Accent2 2" xfId="9488" xr:uid="{00000000-0005-0000-0000-0000BA190000}"/>
    <cellStyle name="20% - Accent3 2" xfId="9489" xr:uid="{00000000-0005-0000-0000-0000BB190000}"/>
    <cellStyle name="20% - Accent4 2" xfId="9490" xr:uid="{00000000-0005-0000-0000-0000BC190000}"/>
    <cellStyle name="20% - Accent5 2" xfId="9491" xr:uid="{00000000-0005-0000-0000-0000BD190000}"/>
    <cellStyle name="20% - Accent6 2" xfId="9492" xr:uid="{00000000-0005-0000-0000-0000BE190000}"/>
    <cellStyle name="20% - Nhấn1" xfId="9493" xr:uid="{00000000-0005-0000-0000-0000BF190000}"/>
    <cellStyle name="20% - Nhấn2" xfId="9494" xr:uid="{00000000-0005-0000-0000-0000C0190000}"/>
    <cellStyle name="20% - Nhấn3" xfId="9495" xr:uid="{00000000-0005-0000-0000-0000C1190000}"/>
    <cellStyle name="20% - Nhấn4" xfId="9496" xr:uid="{00000000-0005-0000-0000-0000C2190000}"/>
    <cellStyle name="20% - Nhấn5" xfId="9497" xr:uid="{00000000-0005-0000-0000-0000C3190000}"/>
    <cellStyle name="20% - Nhấn6" xfId="9498" xr:uid="{00000000-0005-0000-0000-0000C4190000}"/>
    <cellStyle name="20% - アクセント 1_Civil work " xfId="1672" xr:uid="{00000000-0005-0000-0000-0000C5190000}"/>
    <cellStyle name="20% - アクセント 2_Civil work " xfId="1673" xr:uid="{00000000-0005-0000-0000-0000C6190000}"/>
    <cellStyle name="20% - アクセント 3_Civil work " xfId="1674" xr:uid="{00000000-0005-0000-0000-0000C7190000}"/>
    <cellStyle name="20% - アクセント 4_Civil work " xfId="1675" xr:uid="{00000000-0005-0000-0000-0000C8190000}"/>
    <cellStyle name="20% - アクセント 5_Civil work " xfId="1676" xr:uid="{00000000-0005-0000-0000-0000C9190000}"/>
    <cellStyle name="20% - アクセント 6_Civil work " xfId="1677" xr:uid="{00000000-0005-0000-0000-0000CA190000}"/>
    <cellStyle name="20% - 강조색1" xfId="1678" xr:uid="{00000000-0005-0000-0000-0000CB190000}"/>
    <cellStyle name="20% - 강조색2" xfId="1679" xr:uid="{00000000-0005-0000-0000-0000CC190000}"/>
    <cellStyle name="20% - 강조색3" xfId="1680" xr:uid="{00000000-0005-0000-0000-0000CD190000}"/>
    <cellStyle name="20% - 강조색4" xfId="1681" xr:uid="{00000000-0005-0000-0000-0000CE190000}"/>
    <cellStyle name="20% - 강조색5" xfId="1682" xr:uid="{00000000-0005-0000-0000-0000CF190000}"/>
    <cellStyle name="20% - 강조색6" xfId="1683" xr:uid="{00000000-0005-0000-0000-0000D0190000}"/>
    <cellStyle name="20% - 强调文字颜色 1" xfId="9499" xr:uid="{00000000-0005-0000-0000-0000D1190000}"/>
    <cellStyle name="20% - 强调文字颜色 2" xfId="9500" xr:uid="{00000000-0005-0000-0000-0000D2190000}"/>
    <cellStyle name="20% - 强调文字颜色 3" xfId="9501" xr:uid="{00000000-0005-0000-0000-0000D3190000}"/>
    <cellStyle name="20% - 强调文字颜色 4" xfId="9502" xr:uid="{00000000-0005-0000-0000-0000D4190000}"/>
    <cellStyle name="20% - 强调文字颜色 5" xfId="9503" xr:uid="{00000000-0005-0000-0000-0000D5190000}"/>
    <cellStyle name="20% - 强调文字颜色 6" xfId="9504" xr:uid="{00000000-0005-0000-0000-0000D6190000}"/>
    <cellStyle name="20% - 輔色1" xfId="9505" xr:uid="{00000000-0005-0000-0000-0000D7190000}"/>
    <cellStyle name="20% - 輔色2" xfId="9506" xr:uid="{00000000-0005-0000-0000-0000D8190000}"/>
    <cellStyle name="20% - 輔色3" xfId="9507" xr:uid="{00000000-0005-0000-0000-0000D9190000}"/>
    <cellStyle name="20% - 輔色4" xfId="9508" xr:uid="{00000000-0005-0000-0000-0000DA190000}"/>
    <cellStyle name="20% - 輔色5" xfId="9509" xr:uid="{00000000-0005-0000-0000-0000DB190000}"/>
    <cellStyle name="20% - 輔色6" xfId="9510" xr:uid="{00000000-0005-0000-0000-0000DC190000}"/>
    <cellStyle name="-2001" xfId="9511" xr:uid="{00000000-0005-0000-0000-0000DD190000}"/>
    <cellStyle name="2자리" xfId="9512" xr:uid="{00000000-0005-0000-0000-0000DE190000}"/>
    <cellStyle name="2자리선" xfId="9513" xr:uid="{00000000-0005-0000-0000-0000DF190000}"/>
    <cellStyle name="3" xfId="1684" xr:uid="{00000000-0005-0000-0000-0000E0190000}"/>
    <cellStyle name="3_06.THOPkluongTINH LAI thang11-2007-2" xfId="9514" xr:uid="{00000000-0005-0000-0000-0000E1190000}"/>
    <cellStyle name="3_6.Bang_luong_moi_XDCB" xfId="1685" xr:uid="{00000000-0005-0000-0000-0000E2190000}"/>
    <cellStyle name="3_7 noi 48 goi C5 9 vi na" xfId="9515" xr:uid="{00000000-0005-0000-0000-0000E3190000}"/>
    <cellStyle name="3_7 noi 48 goi C5 9 vi na_Ba Dieu(5-12-07)" xfId="9516" xr:uid="{00000000-0005-0000-0000-0000E4190000}"/>
    <cellStyle name="3_7 noi 48 goi C5 9 vi na_Cầu Cựa Gà" xfId="9517" xr:uid="{00000000-0005-0000-0000-0000E5190000}"/>
    <cellStyle name="3_7 noi 48 goi C5 9 vi na_Du toan san lap - 23-12-2008" xfId="9518" xr:uid="{00000000-0005-0000-0000-0000E6190000}"/>
    <cellStyle name="3_7 noi 48 goi C5 9 vi na_Duong BT" xfId="9519" xr:uid="{00000000-0005-0000-0000-0000E7190000}"/>
    <cellStyle name="3_7 noi 48 goi C5 9 vi na_Duong R1 - Dai Phuoc (14-04-2009)" xfId="9520" xr:uid="{00000000-0005-0000-0000-0000E8190000}"/>
    <cellStyle name="3_7 noi 48 goi C5 9 vi na_Phu luc hop dong nuoc thai" xfId="9521" xr:uid="{00000000-0005-0000-0000-0000E9190000}"/>
    <cellStyle name="3_A che do KS +chi BQL" xfId="9522" xr:uid="{00000000-0005-0000-0000-0000EA190000}"/>
    <cellStyle name="3_BANG CAM COC GPMB 8km" xfId="9523" xr:uid="{00000000-0005-0000-0000-0000EB190000}"/>
    <cellStyle name="3_Bang tong hop khoi luong" xfId="1686" xr:uid="{00000000-0005-0000-0000-0000EC190000}"/>
    <cellStyle name="3_BC thang ve xay lap" xfId="9524" xr:uid="{00000000-0005-0000-0000-0000ED190000}"/>
    <cellStyle name="3_Book1" xfId="1687" xr:uid="{00000000-0005-0000-0000-0000EE190000}"/>
    <cellStyle name="3_Book1_06.THOPkluongTINH LAI thang11-2007-2" xfId="9525" xr:uid="{00000000-0005-0000-0000-0000EF190000}"/>
    <cellStyle name="3_Book1_1" xfId="1688" xr:uid="{00000000-0005-0000-0000-0000F0190000}"/>
    <cellStyle name="3_Book1_1_bang chi tiet giao khoan chinfon" xfId="9526" xr:uid="{00000000-0005-0000-0000-0000F1190000}"/>
    <cellStyle name="3_Book1_1_Book1" xfId="9527" xr:uid="{00000000-0005-0000-0000-0000F2190000}"/>
    <cellStyle name="3_Book1_1_Book1_Cầu Cựa Gà" xfId="9528" xr:uid="{00000000-0005-0000-0000-0000F3190000}"/>
    <cellStyle name="3_Book1_1_Book1_Du toan san lap - 23-12-2008" xfId="9529" xr:uid="{00000000-0005-0000-0000-0000F4190000}"/>
    <cellStyle name="3_Book1_1_Book1_Duong BT" xfId="9530" xr:uid="{00000000-0005-0000-0000-0000F5190000}"/>
    <cellStyle name="3_Book1_1_Book1_Duong R1 - Dai Phuoc (14-04-2009)" xfId="9531" xr:uid="{00000000-0005-0000-0000-0000F6190000}"/>
    <cellStyle name="3_Book1_1_Cau My Dong" xfId="9533" xr:uid="{00000000-0005-0000-0000-0000F7190000}"/>
    <cellStyle name="3_Book1_1_Cầu Cựa Gà" xfId="9532" xr:uid="{00000000-0005-0000-0000-0000F8190000}"/>
    <cellStyle name="3_Book1_1_DADT-16-11" xfId="9534" xr:uid="{00000000-0005-0000-0000-0000F9190000}"/>
    <cellStyle name="3_Book1_1_dtK0-K3 _22_11_07" xfId="9535" xr:uid="{00000000-0005-0000-0000-0000FA190000}"/>
    <cellStyle name="3_Book1_1_Du toan san lap - 23-12-2008" xfId="9536" xr:uid="{00000000-0005-0000-0000-0000FB190000}"/>
    <cellStyle name="3_Book1_1_Duong BT" xfId="9537" xr:uid="{00000000-0005-0000-0000-0000FC190000}"/>
    <cellStyle name="3_Book1_1_Dutoan-10-6-08-tinh lai chi phi kiem toan" xfId="9538" xr:uid="{00000000-0005-0000-0000-0000FD190000}"/>
    <cellStyle name="3_Book1_1_Goi 06-TL127 cau (12.06.07)" xfId="9539" xr:uid="{00000000-0005-0000-0000-0000FE190000}"/>
    <cellStyle name="3_Book1_1_Khoan thu 20.7.07" xfId="9540" xr:uid="{00000000-0005-0000-0000-0000FF190000}"/>
    <cellStyle name="3_Book1_1_Lai Ha" xfId="9541" xr:uid="{00000000-0005-0000-0000-0000001A0000}"/>
    <cellStyle name="3_Book1_1_Lai Ha_Rev1" xfId="9542" xr:uid="{00000000-0005-0000-0000-0000011A0000}"/>
    <cellStyle name="3_Book1_1_N6_25-11-2008_PHAN DUONG" xfId="9543" xr:uid="{00000000-0005-0000-0000-0000021A0000}"/>
    <cellStyle name="3_Book1_1_Quyet toan bang tai" xfId="9544" xr:uid="{00000000-0005-0000-0000-0000031A0000}"/>
    <cellStyle name="3_Book1_1_Thanh toan noi bo D12" xfId="9545" xr:uid="{00000000-0005-0000-0000-0000041A0000}"/>
    <cellStyle name="3_Book1_2" xfId="9546" xr:uid="{00000000-0005-0000-0000-0000051A0000}"/>
    <cellStyle name="3_Book1_Book1" xfId="1689" xr:uid="{00000000-0005-0000-0000-0000061A0000}"/>
    <cellStyle name="3_Book1_Book3" xfId="1690" xr:uid="{00000000-0005-0000-0000-0000071A0000}"/>
    <cellStyle name="3_Book1_Cau Hoa Son Km 1+441.06 (22-10-2006)" xfId="1691" xr:uid="{00000000-0005-0000-0000-0000081A0000}"/>
    <cellStyle name="3_Book1_Cau Hoa Son Km 1+441.06 (5-7-2006)" xfId="1692" xr:uid="{00000000-0005-0000-0000-0000091A0000}"/>
    <cellStyle name="3_Book1_Cau Nam Tot(ngay 2-10-2006)" xfId="1693" xr:uid="{00000000-0005-0000-0000-00000A1A0000}"/>
    <cellStyle name="3_Book1_CAU XOP XANG II(su­a)" xfId="9547" xr:uid="{00000000-0005-0000-0000-00000B1A0000}"/>
    <cellStyle name="3_Book1_Chau Thon - Tan Xuan (goi 5)" xfId="1694" xr:uid="{00000000-0005-0000-0000-00000C1A0000}"/>
    <cellStyle name="3_Book1_DADT-16-11" xfId="9548" xr:uid="{00000000-0005-0000-0000-00000D1A0000}"/>
    <cellStyle name="3_Book1_Dieu phoi dat goi 1" xfId="1695" xr:uid="{00000000-0005-0000-0000-00000E1A0000}"/>
    <cellStyle name="3_Book1_Dieu phoi dat goi 2" xfId="1696" xr:uid="{00000000-0005-0000-0000-00000F1A0000}"/>
    <cellStyle name="3_Book1_DT cau" xfId="1697" xr:uid="{00000000-0005-0000-0000-0000101A0000}"/>
    <cellStyle name="3_Book1_DT Hoang Mai(25-1-2007)" xfId="1698" xr:uid="{00000000-0005-0000-0000-0000111A0000}"/>
    <cellStyle name="3_Book1_DT Km0-5+337.16" xfId="1700" xr:uid="{00000000-0005-0000-0000-0000121A0000}"/>
    <cellStyle name="3_Book1_DT Kha thi ngay 11-2-06" xfId="1699" xr:uid="{00000000-0005-0000-0000-0000131A0000}"/>
    <cellStyle name="3_Book1_DT ngay 04-01-2006" xfId="1701" xr:uid="{00000000-0005-0000-0000-0000141A0000}"/>
    <cellStyle name="3_Book1_DT ngay 11-4-2006" xfId="1702" xr:uid="{00000000-0005-0000-0000-0000151A0000}"/>
    <cellStyle name="3_Book1_DT ngay 15-11-05" xfId="1703" xr:uid="{00000000-0005-0000-0000-0000161A0000}"/>
    <cellStyle name="3_Book1_DT theo DM24" xfId="1704" xr:uid="{00000000-0005-0000-0000-0000171A0000}"/>
    <cellStyle name="3_Book1_dtK0-K3 _22_11_07" xfId="9549" xr:uid="{00000000-0005-0000-0000-0000181A0000}"/>
    <cellStyle name="3_Book1_Du toan goi 3 ngay 16-12-2006" xfId="1705" xr:uid="{00000000-0005-0000-0000-0000191A0000}"/>
    <cellStyle name="3_Book1_Du toan KT-TCsua theo TT 03 - YC 471" xfId="1706" xr:uid="{00000000-0005-0000-0000-00001A1A0000}"/>
    <cellStyle name="3_Book1_Du toan ngay 27-10-2006" xfId="1707" xr:uid="{00000000-0005-0000-0000-00001B1A0000}"/>
    <cellStyle name="3_Book1_Du toan Phuong lam" xfId="1708" xr:uid="{00000000-0005-0000-0000-00001C1A0000}"/>
    <cellStyle name="3_Book1_Du toan QL 27 (23-12-2005)" xfId="1709" xr:uid="{00000000-0005-0000-0000-00001D1A0000}"/>
    <cellStyle name="3_Book1_DuAnKT ngay 11-2-2006" xfId="1710" xr:uid="{00000000-0005-0000-0000-00001E1A0000}"/>
    <cellStyle name="3_Book1_Dutoan-10-6-08-tinh lai chi phi kiem toan" xfId="9550" xr:uid="{00000000-0005-0000-0000-00001F1A0000}"/>
    <cellStyle name="3_Book1_Goi 1" xfId="1711" xr:uid="{00000000-0005-0000-0000-0000201A0000}"/>
    <cellStyle name="3_Book1_Goi thau so 1 (5-7-2006)" xfId="1712" xr:uid="{00000000-0005-0000-0000-0000211A0000}"/>
    <cellStyle name="3_Book1_Goi thau so 2 (20-6-2006)" xfId="1713" xr:uid="{00000000-0005-0000-0000-0000221A0000}"/>
    <cellStyle name="3_Book1_Goi02(25-05-2006)" xfId="1714" xr:uid="{00000000-0005-0000-0000-0000231A0000}"/>
    <cellStyle name="3_Book1_Gia ghi dia" xfId="9551" xr:uid="{00000000-0005-0000-0000-0000241A0000}"/>
    <cellStyle name="3_Book1_K C N - HUNG DONG L.NHUA" xfId="9552" xr:uid="{00000000-0005-0000-0000-0000251A0000}"/>
    <cellStyle name="3_Book1_KL HOTHU" xfId="9554" xr:uid="{00000000-0005-0000-0000-0000261A0000}"/>
    <cellStyle name="3_Book1_KL nen_s" xfId="9555" xr:uid="{00000000-0005-0000-0000-0000271A0000}"/>
    <cellStyle name="3_Book1_Khoan thu 20.7.07" xfId="9553" xr:uid="{00000000-0005-0000-0000-0000281A0000}"/>
    <cellStyle name="3_Book1_Khoi Luong Hoang Truong - Hoang Phu" xfId="1715" xr:uid="{00000000-0005-0000-0000-0000291A0000}"/>
    <cellStyle name="3_Book1_LY LICH XIET BU LONG" xfId="9556" xr:uid="{00000000-0005-0000-0000-00002A1A0000}"/>
    <cellStyle name="3_Book1_Muong TL" xfId="1716" xr:uid="{00000000-0005-0000-0000-00002B1A0000}"/>
    <cellStyle name="3_Book1_Phu luc hop dong nuoc thai" xfId="9557" xr:uid="{00000000-0005-0000-0000-00002C1A0000}"/>
    <cellStyle name="3_Book1_Quyet toan bang tai" xfId="9558" xr:uid="{00000000-0005-0000-0000-00002D1A0000}"/>
    <cellStyle name="3_Book1_Tuyen so 1-Km0+00 - Km0+852.56" xfId="1717" xr:uid="{00000000-0005-0000-0000-00002E1A0000}"/>
    <cellStyle name="3_Book1_TV sua ngay 02-08-06" xfId="1718" xr:uid="{00000000-0005-0000-0000-00002F1A0000}"/>
    <cellStyle name="3_Book1_Thanh toan noi bo D12" xfId="9559" xr:uid="{00000000-0005-0000-0000-0000301A0000}"/>
    <cellStyle name="3_Book1_ÿÿÿÿÿ" xfId="1719" xr:uid="{00000000-0005-0000-0000-0000311A0000}"/>
    <cellStyle name="3_C" xfId="1720" xr:uid="{00000000-0005-0000-0000-0000321A0000}"/>
    <cellStyle name="3_cap lieu lo" xfId="9560" xr:uid="{00000000-0005-0000-0000-0000331A0000}"/>
    <cellStyle name="3_Cau Hoa Son Km 1+441.06 (5-7-2006)" xfId="1721" xr:uid="{00000000-0005-0000-0000-0000341A0000}"/>
    <cellStyle name="3_Cau Hoi 115" xfId="1722" xr:uid="{00000000-0005-0000-0000-0000351A0000}"/>
    <cellStyle name="3_Cau Hua Trai (TT 04)" xfId="1723" xr:uid="{00000000-0005-0000-0000-0000361A0000}"/>
    <cellStyle name="3_Cau My Thinh (26-11-2006)" xfId="1724" xr:uid="{00000000-0005-0000-0000-0000371A0000}"/>
    <cellStyle name="3_Cau Nam Tot(ngay 2-10-2006)" xfId="1725" xr:uid="{00000000-0005-0000-0000-0000381A0000}"/>
    <cellStyle name="3_Cau Thanh Ha 1" xfId="1726" xr:uid="{00000000-0005-0000-0000-0000391A0000}"/>
    <cellStyle name="3_Cau thuy dien Ban La (Cu Anh)" xfId="1727" xr:uid="{00000000-0005-0000-0000-00003A1A0000}"/>
    <cellStyle name="3_Cau thuy dien Ban La (Cu Anh)_Book1" xfId="9561" xr:uid="{00000000-0005-0000-0000-00003B1A0000}"/>
    <cellStyle name="3_Cau thuy dien Ban La (Cu Anh)_Book1_Cầu Cựa Gà" xfId="9562" xr:uid="{00000000-0005-0000-0000-00003C1A0000}"/>
    <cellStyle name="3_Cau thuy dien Ban La (Cu Anh)_Book1_Du toan san lap - 23-12-2008" xfId="9563" xr:uid="{00000000-0005-0000-0000-00003D1A0000}"/>
    <cellStyle name="3_Cau thuy dien Ban La (Cu Anh)_Book1_Duong BT" xfId="9564" xr:uid="{00000000-0005-0000-0000-00003E1A0000}"/>
    <cellStyle name="3_Cau thuy dien Ban La (Cu Anh)_Book1_Duong R1 - Dai Phuoc (14-04-2009)" xfId="9565" xr:uid="{00000000-0005-0000-0000-00003F1A0000}"/>
    <cellStyle name="3_Cau thuy dien Ban La (Cu Anh)_Cau My Dong" xfId="9567" xr:uid="{00000000-0005-0000-0000-0000401A0000}"/>
    <cellStyle name="3_Cau thuy dien Ban La (Cu Anh)_Cầu Cựa Gà" xfId="9566" xr:uid="{00000000-0005-0000-0000-0000411A0000}"/>
    <cellStyle name="3_Cau thuy dien Ban La (Cu Anh)_DADT-16-11" xfId="9568" xr:uid="{00000000-0005-0000-0000-0000421A0000}"/>
    <cellStyle name="3_Cau thuy dien Ban La (Cu Anh)_dtK0-K3 _22_11_07" xfId="9569" xr:uid="{00000000-0005-0000-0000-0000431A0000}"/>
    <cellStyle name="3_Cau thuy dien Ban La (Cu Anh)_Du toan san lap - 23-12-2008" xfId="9570" xr:uid="{00000000-0005-0000-0000-0000441A0000}"/>
    <cellStyle name="3_Cau thuy dien Ban La (Cu Anh)_Duong BT" xfId="9571" xr:uid="{00000000-0005-0000-0000-0000451A0000}"/>
    <cellStyle name="3_Cau thuy dien Ban La (Cu Anh)_Dutoan-10-6-08-tinh lai chi phi kiem toan" xfId="9572" xr:uid="{00000000-0005-0000-0000-0000461A0000}"/>
    <cellStyle name="3_Cau thuy dien Ban La (Cu Anh)_Goi 06-TL127 cau (12.06.07)" xfId="9573" xr:uid="{00000000-0005-0000-0000-0000471A0000}"/>
    <cellStyle name="3_Cau thuy dien Ban La (Cu Anh)_Lai Ha" xfId="9574" xr:uid="{00000000-0005-0000-0000-0000481A0000}"/>
    <cellStyle name="3_Cau thuy dien Ban La (Cu Anh)_Lai Ha_Rev1" xfId="9575" xr:uid="{00000000-0005-0000-0000-0000491A0000}"/>
    <cellStyle name="3_Cau thuy dien Ban La (Cu Anh)_N6_25-11-2008_PHAN DUONG" xfId="9576" xr:uid="{00000000-0005-0000-0000-00004A1A0000}"/>
    <cellStyle name="3_CAU XOP XANG II(su­a)" xfId="9577" xr:uid="{00000000-0005-0000-0000-00004B1A0000}"/>
    <cellStyle name="3_cong" xfId="1730" xr:uid="{00000000-0005-0000-0000-00004C1A0000}"/>
    <cellStyle name="3_Chao gia But Son chinh" xfId="9578" xr:uid="{00000000-0005-0000-0000-00004D1A0000}"/>
    <cellStyle name="3_Chao gia cau Thai nguyen" xfId="9579" xr:uid="{00000000-0005-0000-0000-00004E1A0000}"/>
    <cellStyle name="3_Chau Thon - Tan Xuan (goi 5)" xfId="1728" xr:uid="{00000000-0005-0000-0000-00004F1A0000}"/>
    <cellStyle name="3_Chi phi KS" xfId="1729" xr:uid="{00000000-0005-0000-0000-0000501A0000}"/>
    <cellStyle name="3_Chiet tinh" xfId="9580" xr:uid="{00000000-0005-0000-0000-0000511A0000}"/>
    <cellStyle name="3_DADT-16-11" xfId="9581" xr:uid="{00000000-0005-0000-0000-0000521A0000}"/>
    <cellStyle name="3_Dakt-Cau tinh Hua Phan" xfId="1731" xr:uid="{00000000-0005-0000-0000-0000531A0000}"/>
    <cellStyle name="3_De xuat chao gia" xfId="9582" xr:uid="{00000000-0005-0000-0000-0000541A0000}"/>
    <cellStyle name="3_DIEN" xfId="1732" xr:uid="{00000000-0005-0000-0000-0000551A0000}"/>
    <cellStyle name="3_Dieu phoi dat goi 1" xfId="1733" xr:uid="{00000000-0005-0000-0000-0000561A0000}"/>
    <cellStyle name="3_Dieu phoi dat goi 2" xfId="1734" xr:uid="{00000000-0005-0000-0000-0000571A0000}"/>
    <cellStyle name="3_Dinh muc thiet ke" xfId="1735" xr:uid="{00000000-0005-0000-0000-0000581A0000}"/>
    <cellStyle name="3_DOAN4" xfId="9583" xr:uid="{00000000-0005-0000-0000-0000591A0000}"/>
    <cellStyle name="3_DONGIA" xfId="9584" xr:uid="{00000000-0005-0000-0000-00005A1A0000}"/>
    <cellStyle name="3_DT cau" xfId="1736" xr:uid="{00000000-0005-0000-0000-00005B1A0000}"/>
    <cellStyle name="3_DT Ga Dao Ly ngay 01-03-2006" xfId="1737" xr:uid="{00000000-0005-0000-0000-00005C1A0000}"/>
    <cellStyle name="3_DT Hoang Mai(25-1-2007)" xfId="1738" xr:uid="{00000000-0005-0000-0000-00005D1A0000}"/>
    <cellStyle name="3_DT Km0-5+337.16" xfId="1740" xr:uid="{00000000-0005-0000-0000-00005E1A0000}"/>
    <cellStyle name="3_DT KT ngay 10-9-2005" xfId="1741" xr:uid="{00000000-0005-0000-0000-00005F1A0000}"/>
    <cellStyle name="3_DT Kha thi ngay 11-2-06" xfId="1739" xr:uid="{00000000-0005-0000-0000-0000601A0000}"/>
    <cellStyle name="3_DT ngay 04-01-2006" xfId="1742" xr:uid="{00000000-0005-0000-0000-0000611A0000}"/>
    <cellStyle name="3_DT ngay 11-4-2006" xfId="1743" xr:uid="{00000000-0005-0000-0000-0000621A0000}"/>
    <cellStyle name="3_DT ngay 15-11-05" xfId="1744" xr:uid="{00000000-0005-0000-0000-0000631A0000}"/>
    <cellStyle name="3_DT theo DM24" xfId="1745" xr:uid="{00000000-0005-0000-0000-0000641A0000}"/>
    <cellStyle name="3_DT972000" xfId="9585" xr:uid="{00000000-0005-0000-0000-0000651A0000}"/>
    <cellStyle name="3_Dtdchinh2397" xfId="9586" xr:uid="{00000000-0005-0000-0000-0000661A0000}"/>
    <cellStyle name="3_Dtdchinh2397_06.THOPkluongTINH LAI thang11-2007-2" xfId="9587" xr:uid="{00000000-0005-0000-0000-0000671A0000}"/>
    <cellStyle name="3_Dtdchinh2397_06.THOPkluongTINH LAI thang11-2007-2_Cầu Cựa Gà" xfId="9588" xr:uid="{00000000-0005-0000-0000-0000681A0000}"/>
    <cellStyle name="3_Dtdchinh2397_06.THOPkluongTINH LAI thang11-2007-2_Du toan san lap - 23-12-2008" xfId="9589" xr:uid="{00000000-0005-0000-0000-0000691A0000}"/>
    <cellStyle name="3_Dtdchinh2397_06.THOPkluongTINH LAI thang11-2007-2_Duong BT" xfId="9590" xr:uid="{00000000-0005-0000-0000-00006A1A0000}"/>
    <cellStyle name="3_Dtdchinh2397_06.THOPkluongTINH LAI thang11-2007-2_Duong R1 - Dai Phuoc (14-04-2009)" xfId="9591" xr:uid="{00000000-0005-0000-0000-00006B1A0000}"/>
    <cellStyle name="3_Dtdchinh2397_Ba Dieu(5-12-07)" xfId="9592" xr:uid="{00000000-0005-0000-0000-00006C1A0000}"/>
    <cellStyle name="3_Dtdchinh2397_Book1" xfId="9593" xr:uid="{00000000-0005-0000-0000-00006D1A0000}"/>
    <cellStyle name="3_Dtdchinh2397_Book1_Cầu Cựa Gà" xfId="9594" xr:uid="{00000000-0005-0000-0000-00006E1A0000}"/>
    <cellStyle name="3_Dtdchinh2397_Book1_Du toan san lap - 23-12-2008" xfId="9595" xr:uid="{00000000-0005-0000-0000-00006F1A0000}"/>
    <cellStyle name="3_Dtdchinh2397_Book1_Duong BT" xfId="9596" xr:uid="{00000000-0005-0000-0000-0000701A0000}"/>
    <cellStyle name="3_Dtdchinh2397_Book1_Duong R1 - Dai Phuoc (14-04-2009)" xfId="9597" xr:uid="{00000000-0005-0000-0000-0000711A0000}"/>
    <cellStyle name="3_Dtdchinh2397_DADT-16-11" xfId="9598" xr:uid="{00000000-0005-0000-0000-0000721A0000}"/>
    <cellStyle name="3_Dtdchinh2397_DaiPhuoc_DM24_BVTC(rev)" xfId="9599" xr:uid="{00000000-0005-0000-0000-0000731A0000}"/>
    <cellStyle name="3_Dtdchinh2397_DT200T8-07BVTC_lan2" xfId="9600" xr:uid="{00000000-0005-0000-0000-0000741A0000}"/>
    <cellStyle name="3_Dtdchinh2397_dtK0-K3 _22_11_07" xfId="9601" xr:uid="{00000000-0005-0000-0000-0000751A0000}"/>
    <cellStyle name="3_Dtdchinh2397_Duong BT" xfId="9602" xr:uid="{00000000-0005-0000-0000-0000761A0000}"/>
    <cellStyle name="3_Dtdchinh2397_Duong R1 - Dai Phuoc (14-04-2009)" xfId="9603" xr:uid="{00000000-0005-0000-0000-0000771A0000}"/>
    <cellStyle name="3_Dtdchinh2397_Dutoan-10-6-08-tinh lai chi phi kiem toan" xfId="9604" xr:uid="{00000000-0005-0000-0000-0000781A0000}"/>
    <cellStyle name="3_Dtdchinh2397_Goi 06-TL127 cau (12.06.07)" xfId="9605" xr:uid="{00000000-0005-0000-0000-0000791A0000}"/>
    <cellStyle name="3_Dtdchinh2397_KL HOTHU" xfId="9606" xr:uid="{00000000-0005-0000-0000-00007A1A0000}"/>
    <cellStyle name="3_Dtdchinh2397_KL nen_s" xfId="9607" xr:uid="{00000000-0005-0000-0000-00007B1A0000}"/>
    <cellStyle name="3_Dtdchinh2397_Lai Ha" xfId="9608" xr:uid="{00000000-0005-0000-0000-00007C1A0000}"/>
    <cellStyle name="3_Dtdchinh2397_Lai Ha_Rev1" xfId="9609" xr:uid="{00000000-0005-0000-0000-00007D1A0000}"/>
    <cellStyle name="3_Dtdchinh2397_N6_25-11-2008_PHAN DUONG" xfId="9610" xr:uid="{00000000-0005-0000-0000-00007E1A0000}"/>
    <cellStyle name="3_dtK0-K3 _22_11_07" xfId="9611" xr:uid="{00000000-0005-0000-0000-00007F1A0000}"/>
    <cellStyle name="3_DTKScamcocMT-Cantho" xfId="9612" xr:uid="{00000000-0005-0000-0000-0000801A0000}"/>
    <cellStyle name="3_DTKSTK MT-CT" xfId="9613" xr:uid="{00000000-0005-0000-0000-0000811A0000}"/>
    <cellStyle name="3_DT-OKhoi 323-T9-06" xfId="9614" xr:uid="{00000000-0005-0000-0000-0000821A0000}"/>
    <cellStyle name="3_DT-SLO CLINKE 484-T9-06" xfId="9615" xr:uid="{00000000-0005-0000-0000-0000831A0000}"/>
    <cellStyle name="3_DTXL goi 11(20-9-05)" xfId="1746" xr:uid="{00000000-0005-0000-0000-0000841A0000}"/>
    <cellStyle name="3_du toan" xfId="1747" xr:uid="{00000000-0005-0000-0000-0000851A0000}"/>
    <cellStyle name="3_du toan (03-11-05)" xfId="1748" xr:uid="{00000000-0005-0000-0000-0000861A0000}"/>
    <cellStyle name="3_Du toan (12-05-2005) Tham dinh" xfId="1749" xr:uid="{00000000-0005-0000-0000-0000871A0000}"/>
    <cellStyle name="3_Du toan (21-11-2004)" xfId="1750" xr:uid="{00000000-0005-0000-0000-0000881A0000}"/>
    <cellStyle name="3_Du toan (23-05-2005) Tham dinh" xfId="1751" xr:uid="{00000000-0005-0000-0000-0000891A0000}"/>
    <cellStyle name="3_Du toan (28-3-2005) Sua theo TT 03" xfId="1752" xr:uid="{00000000-0005-0000-0000-00008A1A0000}"/>
    <cellStyle name="3_Du toan (5 - 04 - 2004)" xfId="1753" xr:uid="{00000000-0005-0000-0000-00008B1A0000}"/>
    <cellStyle name="3_Du toan (6-3-2005)" xfId="1754" xr:uid="{00000000-0005-0000-0000-00008C1A0000}"/>
    <cellStyle name="3_Du toan (Ban A)" xfId="1755" xr:uid="{00000000-0005-0000-0000-00008D1A0000}"/>
    <cellStyle name="3_Du toan (ngay 13 - 07 - 2004)" xfId="1756" xr:uid="{00000000-0005-0000-0000-00008E1A0000}"/>
    <cellStyle name="3_Du toan (ngay 24-11-06)" xfId="1757" xr:uid="{00000000-0005-0000-0000-00008F1A0000}"/>
    <cellStyle name="3_Du toan (ngay 25-9-06)" xfId="1758" xr:uid="{00000000-0005-0000-0000-0000901A0000}"/>
    <cellStyle name="3_Du toan 558 (Km17+508.12 - Km 22)" xfId="1759" xr:uid="{00000000-0005-0000-0000-0000911A0000}"/>
    <cellStyle name="3_Du toan 558 (Km17+508.12 - Km 22)_Book1" xfId="9616" xr:uid="{00000000-0005-0000-0000-0000921A0000}"/>
    <cellStyle name="3_Du toan 558 (Km17+508.12 - Km 22)_Book1_Cầu Cựa Gà" xfId="9617" xr:uid="{00000000-0005-0000-0000-0000931A0000}"/>
    <cellStyle name="3_Du toan 558 (Km17+508.12 - Km 22)_Book1_Du toan san lap - 23-12-2008" xfId="9618" xr:uid="{00000000-0005-0000-0000-0000941A0000}"/>
    <cellStyle name="3_Du toan 558 (Km17+508.12 - Km 22)_Book1_Duong BT" xfId="9619" xr:uid="{00000000-0005-0000-0000-0000951A0000}"/>
    <cellStyle name="3_Du toan 558 (Km17+508.12 - Km 22)_Book1_Duong R1 - Dai Phuoc (14-04-2009)" xfId="9620" xr:uid="{00000000-0005-0000-0000-0000961A0000}"/>
    <cellStyle name="3_Du toan 558 (Km17+508.12 - Km 22)_Cau My Dong" xfId="9622" xr:uid="{00000000-0005-0000-0000-0000971A0000}"/>
    <cellStyle name="3_Du toan 558 (Km17+508.12 - Km 22)_Cầu Cựa Gà" xfId="9621" xr:uid="{00000000-0005-0000-0000-0000981A0000}"/>
    <cellStyle name="3_Du toan 558 (Km17+508.12 - Km 22)_DADT-16-11" xfId="9623" xr:uid="{00000000-0005-0000-0000-0000991A0000}"/>
    <cellStyle name="3_Du toan 558 (Km17+508.12 - Km 22)_dtK0-K3 _22_11_07" xfId="9624" xr:uid="{00000000-0005-0000-0000-00009A1A0000}"/>
    <cellStyle name="3_Du toan 558 (Km17+508.12 - Km 22)_Du toan san lap - 23-12-2008" xfId="9625" xr:uid="{00000000-0005-0000-0000-00009B1A0000}"/>
    <cellStyle name="3_Du toan 558 (Km17+508.12 - Km 22)_Duong BT" xfId="9626" xr:uid="{00000000-0005-0000-0000-00009C1A0000}"/>
    <cellStyle name="3_Du toan 558 (Km17+508.12 - Km 22)_Dutoan-10-6-08-tinh lai chi phi kiem toan" xfId="9627" xr:uid="{00000000-0005-0000-0000-00009D1A0000}"/>
    <cellStyle name="3_Du toan 558 (Km17+508.12 - Km 22)_Goi 06-TL127 cau (12.06.07)" xfId="9628" xr:uid="{00000000-0005-0000-0000-00009E1A0000}"/>
    <cellStyle name="3_Du toan 558 (Km17+508.12 - Km 22)_Lai Ha" xfId="9629" xr:uid="{00000000-0005-0000-0000-00009F1A0000}"/>
    <cellStyle name="3_Du toan 558 (Km17+508.12 - Km 22)_Lai Ha_Rev1" xfId="9630" xr:uid="{00000000-0005-0000-0000-0000A01A0000}"/>
    <cellStyle name="3_Du toan 558 (Km17+508.12 - Km 22)_N6_25-11-2008_PHAN DUONG" xfId="9631" xr:uid="{00000000-0005-0000-0000-0000A11A0000}"/>
    <cellStyle name="3_du toan B1" xfId="9632" xr:uid="{00000000-0005-0000-0000-0000A21A0000}"/>
    <cellStyle name="3_Du toan bien phap" xfId="9633" xr:uid="{00000000-0005-0000-0000-0000A31A0000}"/>
    <cellStyle name="3_Du toan bo sung (11-2004)" xfId="1760" xr:uid="{00000000-0005-0000-0000-0000A41A0000}"/>
    <cellStyle name="3_Du toan Cang Vung Ang (Tham tra 3-11-06)" xfId="1761" xr:uid="{00000000-0005-0000-0000-0000A51A0000}"/>
    <cellStyle name="3_Du toan Cang Vung Ang ngay 09-8-06 " xfId="1762" xr:uid="{00000000-0005-0000-0000-0000A61A0000}"/>
    <cellStyle name="3_Du toan Goi 1" xfId="1763" xr:uid="{00000000-0005-0000-0000-0000A71A0000}"/>
    <cellStyle name="3_du toan goi 12" xfId="1764" xr:uid="{00000000-0005-0000-0000-0000A81A0000}"/>
    <cellStyle name="3_Du toan Goi 2" xfId="1765" xr:uid="{00000000-0005-0000-0000-0000A91A0000}"/>
    <cellStyle name="3_Du toan goi 3 ngay 16-12-2006" xfId="1766" xr:uid="{00000000-0005-0000-0000-0000AA1A0000}"/>
    <cellStyle name="3_Du toan KT-TCsua theo TT 03 - YC 471" xfId="1767" xr:uid="{00000000-0005-0000-0000-0000AB1A0000}"/>
    <cellStyle name="3_du toan khoan TVH" xfId="9634" xr:uid="{00000000-0005-0000-0000-0000AC1A0000}"/>
    <cellStyle name="3_Du toan lan trai (160107)" xfId="9635" xr:uid="{00000000-0005-0000-0000-0000AD1A0000}"/>
    <cellStyle name="3_Du toan ngay (28-10-2005)" xfId="1768" xr:uid="{00000000-0005-0000-0000-0000AE1A0000}"/>
    <cellStyle name="3_Du toan ngay 1-9-2004 (version 1)" xfId="1769" xr:uid="{00000000-0005-0000-0000-0000AF1A0000}"/>
    <cellStyle name="3_Du toan Phuong lam" xfId="1770" xr:uid="{00000000-0005-0000-0000-0000B01A0000}"/>
    <cellStyle name="3_Du toan QL 27 (23-12-2005)" xfId="1771" xr:uid="{00000000-0005-0000-0000-0000B11A0000}"/>
    <cellStyle name="3_Du toan XM Bim Son" xfId="9636" xr:uid="{00000000-0005-0000-0000-0000B21A0000}"/>
    <cellStyle name="3_Du_toan_Ho_Xa___Vinh_Tan_WB3 sua ngay 18-8-06" xfId="1772" xr:uid="{00000000-0005-0000-0000-0000B31A0000}"/>
    <cellStyle name="3_DuAnKT ngay 11-2-2006" xfId="1773" xr:uid="{00000000-0005-0000-0000-0000B41A0000}"/>
    <cellStyle name="3_Duong Thanh Hoa" xfId="1774" xr:uid="{00000000-0005-0000-0000-0000B51A0000}"/>
    <cellStyle name="3_DUTOAN" xfId="9637" xr:uid="{00000000-0005-0000-0000-0000B61A0000}"/>
    <cellStyle name="3_goi 1" xfId="1777" xr:uid="{00000000-0005-0000-0000-0000B71A0000}"/>
    <cellStyle name="3_Goi 1 (TT04)" xfId="1778" xr:uid="{00000000-0005-0000-0000-0000B81A0000}"/>
    <cellStyle name="3_goi 1 duyet theo luong mo (an)" xfId="1779" xr:uid="{00000000-0005-0000-0000-0000B91A0000}"/>
    <cellStyle name="3_Goi 1_1" xfId="1780" xr:uid="{00000000-0005-0000-0000-0000BA1A0000}"/>
    <cellStyle name="3_goi 2" xfId="9657" xr:uid="{00000000-0005-0000-0000-0000BB1A0000}"/>
    <cellStyle name="3_Goi so 1" xfId="1781" xr:uid="{00000000-0005-0000-0000-0000BC1A0000}"/>
    <cellStyle name="3_Goi thau so 1 (5-7-2006)" xfId="1782" xr:uid="{00000000-0005-0000-0000-0000BD1A0000}"/>
    <cellStyle name="3_Goi thau so 2 (20-6-2006)" xfId="1783" xr:uid="{00000000-0005-0000-0000-0000BE1A0000}"/>
    <cellStyle name="3_Goi02(25-05-2006)" xfId="1784" xr:uid="{00000000-0005-0000-0000-0000BF1A0000}"/>
    <cellStyle name="3_Goi1N206" xfId="1785" xr:uid="{00000000-0005-0000-0000-0000C01A0000}"/>
    <cellStyle name="3_Goi2N206" xfId="1786" xr:uid="{00000000-0005-0000-0000-0000C11A0000}"/>
    <cellStyle name="3_Goi4N216" xfId="1787" xr:uid="{00000000-0005-0000-0000-0000C21A0000}"/>
    <cellStyle name="3_Goi5N216" xfId="1788" xr:uid="{00000000-0005-0000-0000-0000C31A0000}"/>
    <cellStyle name="3_GTHDKT Kho TH (Cty 12)" xfId="9658" xr:uid="{00000000-0005-0000-0000-0000C41A0000}"/>
    <cellStyle name="3_Gia ca may va thiet bi TT06(Ha Nam)" xfId="9638" xr:uid="{00000000-0005-0000-0000-0000C51A0000}"/>
    <cellStyle name="3_Gia dang lam" xfId="9639" xr:uid="{00000000-0005-0000-0000-0000C61A0000}"/>
    <cellStyle name="3_Gia_tri_sua" xfId="9640" xr:uid="{00000000-0005-0000-0000-0000C71A0000}"/>
    <cellStyle name="3_Gia_VL cau-JIBIC-Ha-tinh" xfId="1775" xr:uid="{00000000-0005-0000-0000-0000C81A0000}"/>
    <cellStyle name="3_Gia_VLQL48_duyet " xfId="1776" xr:uid="{00000000-0005-0000-0000-0000C91A0000}"/>
    <cellStyle name="3_Gia_VLQL48_duyet _Book1" xfId="9641" xr:uid="{00000000-0005-0000-0000-0000CA1A0000}"/>
    <cellStyle name="3_Gia_VLQL48_duyet _Book1_Cầu Cựa Gà" xfId="9642" xr:uid="{00000000-0005-0000-0000-0000CB1A0000}"/>
    <cellStyle name="3_Gia_VLQL48_duyet _Book1_Du toan san lap - 23-12-2008" xfId="9643" xr:uid="{00000000-0005-0000-0000-0000CC1A0000}"/>
    <cellStyle name="3_Gia_VLQL48_duyet _Book1_Duong BT" xfId="9644" xr:uid="{00000000-0005-0000-0000-0000CD1A0000}"/>
    <cellStyle name="3_Gia_VLQL48_duyet _Book1_Duong R1 - Dai Phuoc (14-04-2009)" xfId="9645" xr:uid="{00000000-0005-0000-0000-0000CE1A0000}"/>
    <cellStyle name="3_Gia_VLQL48_duyet _Cau My Dong" xfId="9647" xr:uid="{00000000-0005-0000-0000-0000CF1A0000}"/>
    <cellStyle name="3_Gia_VLQL48_duyet _Cầu Cựa Gà" xfId="9646" xr:uid="{00000000-0005-0000-0000-0000D01A0000}"/>
    <cellStyle name="3_Gia_VLQL48_duyet _DADT-16-11" xfId="9648" xr:uid="{00000000-0005-0000-0000-0000D11A0000}"/>
    <cellStyle name="3_Gia_VLQL48_duyet _dtK0-K3 _22_11_07" xfId="9649" xr:uid="{00000000-0005-0000-0000-0000D21A0000}"/>
    <cellStyle name="3_Gia_VLQL48_duyet _Du toan san lap - 23-12-2008" xfId="9650" xr:uid="{00000000-0005-0000-0000-0000D31A0000}"/>
    <cellStyle name="3_Gia_VLQL48_duyet _Duong BT" xfId="9651" xr:uid="{00000000-0005-0000-0000-0000D41A0000}"/>
    <cellStyle name="3_Gia_VLQL48_duyet _Dutoan-10-6-08-tinh lai chi phi kiem toan" xfId="9652" xr:uid="{00000000-0005-0000-0000-0000D51A0000}"/>
    <cellStyle name="3_Gia_VLQL48_duyet _Goi 06-TL127 cau (12.06.07)" xfId="9653" xr:uid="{00000000-0005-0000-0000-0000D61A0000}"/>
    <cellStyle name="3_Gia_VLQL48_duyet _Lai Ha" xfId="9654" xr:uid="{00000000-0005-0000-0000-0000D71A0000}"/>
    <cellStyle name="3_Gia_VLQL48_duyet _Lai Ha_Rev1" xfId="9655" xr:uid="{00000000-0005-0000-0000-0000D81A0000}"/>
    <cellStyle name="3_Gia_VLQL48_duyet _N6_25-11-2008_PHAN DUONG" xfId="9656" xr:uid="{00000000-0005-0000-0000-0000D91A0000}"/>
    <cellStyle name="3_Hoi Song" xfId="1789" xr:uid="{00000000-0005-0000-0000-0000DA1A0000}"/>
    <cellStyle name="3_HT-LO" xfId="1790" xr:uid="{00000000-0005-0000-0000-0000DB1A0000}"/>
    <cellStyle name="3_KL" xfId="1798" xr:uid="{00000000-0005-0000-0000-0000DC1A0000}"/>
    <cellStyle name="3_KL HOTHU" xfId="9659" xr:uid="{00000000-0005-0000-0000-0000DD1A0000}"/>
    <cellStyle name="3_KL nen_s" xfId="9660" xr:uid="{00000000-0005-0000-0000-0000DE1A0000}"/>
    <cellStyle name="3_KL12-13,16-17" xfId="1799" xr:uid="{00000000-0005-0000-0000-0000DF1A0000}"/>
    <cellStyle name="3_Kl1-8-05" xfId="1800" xr:uid="{00000000-0005-0000-0000-0000E01A0000}"/>
    <cellStyle name="3_Kl6-6-05" xfId="1801" xr:uid="{00000000-0005-0000-0000-0000E11A0000}"/>
    <cellStyle name="3_Kldoan3" xfId="1802" xr:uid="{00000000-0005-0000-0000-0000E21A0000}"/>
    <cellStyle name="3_Klnutgiao" xfId="1803" xr:uid="{00000000-0005-0000-0000-0000E31A0000}"/>
    <cellStyle name="3_KLPA2s" xfId="1804" xr:uid="{00000000-0005-0000-0000-0000E41A0000}"/>
    <cellStyle name="3_KlQdinhduyet" xfId="1805" xr:uid="{00000000-0005-0000-0000-0000E51A0000}"/>
    <cellStyle name="3_KlQdinhduyet_Book1" xfId="9661" xr:uid="{00000000-0005-0000-0000-0000E61A0000}"/>
    <cellStyle name="3_KlQdinhduyet_Book1_Cầu Cựa Gà" xfId="9662" xr:uid="{00000000-0005-0000-0000-0000E71A0000}"/>
    <cellStyle name="3_KlQdinhduyet_Book1_Du toan san lap - 23-12-2008" xfId="9663" xr:uid="{00000000-0005-0000-0000-0000E81A0000}"/>
    <cellStyle name="3_KlQdinhduyet_Book1_Duong BT" xfId="9664" xr:uid="{00000000-0005-0000-0000-0000E91A0000}"/>
    <cellStyle name="3_KlQdinhduyet_Book1_Duong R1 - Dai Phuoc (14-04-2009)" xfId="9665" xr:uid="{00000000-0005-0000-0000-0000EA1A0000}"/>
    <cellStyle name="3_KlQdinhduyet_Cau My Dong" xfId="9667" xr:uid="{00000000-0005-0000-0000-0000EB1A0000}"/>
    <cellStyle name="3_KlQdinhduyet_Cầu Cựa Gà" xfId="9666" xr:uid="{00000000-0005-0000-0000-0000EC1A0000}"/>
    <cellStyle name="3_KlQdinhduyet_DADT-16-11" xfId="9668" xr:uid="{00000000-0005-0000-0000-0000ED1A0000}"/>
    <cellStyle name="3_KlQdinhduyet_dtK0-K3 _22_11_07" xfId="9669" xr:uid="{00000000-0005-0000-0000-0000EE1A0000}"/>
    <cellStyle name="3_KlQdinhduyet_Du toan san lap - 23-12-2008" xfId="9670" xr:uid="{00000000-0005-0000-0000-0000EF1A0000}"/>
    <cellStyle name="3_KlQdinhduyet_Duong BT" xfId="9671" xr:uid="{00000000-0005-0000-0000-0000F01A0000}"/>
    <cellStyle name="3_KlQdinhduyet_Dutoan-10-6-08-tinh lai chi phi kiem toan" xfId="9672" xr:uid="{00000000-0005-0000-0000-0000F11A0000}"/>
    <cellStyle name="3_KlQdinhduyet_Goi 06-TL127 cau (12.06.07)" xfId="9673" xr:uid="{00000000-0005-0000-0000-0000F21A0000}"/>
    <cellStyle name="3_KlQdinhduyet_Lai Ha" xfId="9674" xr:uid="{00000000-0005-0000-0000-0000F31A0000}"/>
    <cellStyle name="3_KlQdinhduyet_Lai Ha_Rev1" xfId="9675" xr:uid="{00000000-0005-0000-0000-0000F41A0000}"/>
    <cellStyle name="3_KlQdinhduyet_N6_25-11-2008_PHAN DUONG" xfId="9676" xr:uid="{00000000-0005-0000-0000-0000F51A0000}"/>
    <cellStyle name="3_KlQL4goi5KCS" xfId="1806" xr:uid="{00000000-0005-0000-0000-0000F61A0000}"/>
    <cellStyle name="3_Kltayth" xfId="1807" xr:uid="{00000000-0005-0000-0000-0000F71A0000}"/>
    <cellStyle name="3_KltaythQDduyet" xfId="1808" xr:uid="{00000000-0005-0000-0000-0000F81A0000}"/>
    <cellStyle name="3_Kluong4-2004" xfId="1809" xr:uid="{00000000-0005-0000-0000-0000F91A0000}"/>
    <cellStyle name="3_kluongduong13" xfId="1810" xr:uid="{00000000-0005-0000-0000-0000FA1A0000}"/>
    <cellStyle name="3_Km13-Km16" xfId="1811" xr:uid="{00000000-0005-0000-0000-0000FB1A0000}"/>
    <cellStyle name="3_Khoi luong" xfId="1791" xr:uid="{00000000-0005-0000-0000-0000FC1A0000}"/>
    <cellStyle name="3_Khoi luong doan 1" xfId="1792" xr:uid="{00000000-0005-0000-0000-0000FD1A0000}"/>
    <cellStyle name="3_Khoi luong doan 2" xfId="1793" xr:uid="{00000000-0005-0000-0000-0000FE1A0000}"/>
    <cellStyle name="3_Khoi Luong Hoang Truong - Hoang Phu" xfId="1794" xr:uid="{00000000-0005-0000-0000-0000FF1A0000}"/>
    <cellStyle name="3_Khoi nghi PDPhungPA1" xfId="1795" xr:uid="{00000000-0005-0000-0000-0000001B0000}"/>
    <cellStyle name="3_khoiluong" xfId="1796" xr:uid="{00000000-0005-0000-0000-0000011B0000}"/>
    <cellStyle name="3_Khoiluong12-13" xfId="1797" xr:uid="{00000000-0005-0000-0000-0000021B0000}"/>
    <cellStyle name="3_Luong A6" xfId="1812" xr:uid="{00000000-0005-0000-0000-0000031B0000}"/>
    <cellStyle name="3_LY LICH XIET BU LONG" xfId="9677" xr:uid="{00000000-0005-0000-0000-0000041B0000}"/>
    <cellStyle name="3_LY LICH XIET BU LONG_Phu luc hop dong nuoc thai" xfId="9678" xr:uid="{00000000-0005-0000-0000-0000051B0000}"/>
    <cellStyle name="3_maugiacotaluy" xfId="1813" xr:uid="{00000000-0005-0000-0000-0000061B0000}"/>
    <cellStyle name="3_My Thanh Son Thanh" xfId="1814" xr:uid="{00000000-0005-0000-0000-0000071B0000}"/>
    <cellStyle name="3_NC" xfId="9679" xr:uid="{00000000-0005-0000-0000-0000081B0000}"/>
    <cellStyle name="3_NenmatduongNTs" xfId="1815" xr:uid="{00000000-0005-0000-0000-0000091B0000}"/>
    <cellStyle name="3_Nhom I" xfId="1816" xr:uid="{00000000-0005-0000-0000-00000A1B0000}"/>
    <cellStyle name="3_pkhai-kl-8" xfId="9683" xr:uid="{00000000-0005-0000-0000-00000B1B0000}"/>
    <cellStyle name="3_PLHD - t lo 2 Cty 9 " xfId="9684" xr:uid="{00000000-0005-0000-0000-00000C1B0000}"/>
    <cellStyle name="3_Project N.Du" xfId="1818" xr:uid="{00000000-0005-0000-0000-00000D1B0000}"/>
    <cellStyle name="3_Project N.Du.dien" xfId="1819" xr:uid="{00000000-0005-0000-0000-00000E1B0000}"/>
    <cellStyle name="3_Project QL4" xfId="1820" xr:uid="{00000000-0005-0000-0000-00000F1B0000}"/>
    <cellStyle name="3_Project QL4 goi 7" xfId="1821" xr:uid="{00000000-0005-0000-0000-0000101B0000}"/>
    <cellStyle name="3_Project QL4 goi5" xfId="1822" xr:uid="{00000000-0005-0000-0000-0000111B0000}"/>
    <cellStyle name="3_Project QL4 goi8" xfId="1823" xr:uid="{00000000-0005-0000-0000-0000121B0000}"/>
    <cellStyle name="3_Phieu TT C.TY BAO NO" xfId="9680" xr:uid="{00000000-0005-0000-0000-0000131B0000}"/>
    <cellStyle name="3_Phu luc HD1" xfId="9681" xr:uid="{00000000-0005-0000-0000-0000141B0000}"/>
    <cellStyle name="3_Phuong an kinh te XM Thang Long" xfId="9682" xr:uid="{00000000-0005-0000-0000-0000151B0000}"/>
    <cellStyle name="3_Phuong an-CKNH (sua) " xfId="1817" xr:uid="{00000000-0005-0000-0000-0000161B0000}"/>
    <cellStyle name="3_QL1A-SUA2005" xfId="9685" xr:uid="{00000000-0005-0000-0000-0000171B0000}"/>
    <cellStyle name="3_Sheet1" xfId="1824" xr:uid="{00000000-0005-0000-0000-0000181B0000}"/>
    <cellStyle name="3_Silo Vung Ang" xfId="9686" xr:uid="{00000000-0005-0000-0000-0000191B0000}"/>
    <cellStyle name="3_siloximang-thau in" xfId="9687" xr:uid="{00000000-0005-0000-0000-00001A1B0000}"/>
    <cellStyle name="3_SuoiTon" xfId="9688" xr:uid="{00000000-0005-0000-0000-00001B1B0000}"/>
    <cellStyle name="3_t" xfId="1825" xr:uid="{00000000-0005-0000-0000-00001C1B0000}"/>
    <cellStyle name="3_Tamsan" xfId="9689" xr:uid="{00000000-0005-0000-0000-00001D1B0000}"/>
    <cellStyle name="3_Tamsan_Phu luc hop dong nuoc thai" xfId="9690" xr:uid="{00000000-0005-0000-0000-00001E1B0000}"/>
    <cellStyle name="3_Tay THoa" xfId="1826" xr:uid="{00000000-0005-0000-0000-00001F1B0000}"/>
    <cellStyle name="3_TDTNXP6(duyet)" xfId="1827" xr:uid="{00000000-0005-0000-0000-0000201B0000}"/>
    <cellStyle name="3_Tong hop DT dieu chinh duong 38-95" xfId="1829" xr:uid="{00000000-0005-0000-0000-0000211B0000}"/>
    <cellStyle name="3_Tong hop khoi luong duong 557 (30-5-2006)" xfId="1830" xr:uid="{00000000-0005-0000-0000-0000221B0000}"/>
    <cellStyle name="3_Tong muc dau tu" xfId="1831" xr:uid="{00000000-0005-0000-0000-0000231B0000}"/>
    <cellStyle name="3_Tuyen duong 1722N Ba Che - Thieu Toan" xfId="1832" xr:uid="{00000000-0005-0000-0000-0000241B0000}"/>
    <cellStyle name="3_Tuyen so 1-Km0+00 - Km0+852.56" xfId="1833" xr:uid="{00000000-0005-0000-0000-0000251B0000}"/>
    <cellStyle name="3_TV sua ngay 02-08-06" xfId="1834" xr:uid="{00000000-0005-0000-0000-0000261B0000}"/>
    <cellStyle name="3_TH theo doi Thanh toan" xfId="9691" xr:uid="{00000000-0005-0000-0000-0000271B0000}"/>
    <cellStyle name="3_Tham tra (8-11)1" xfId="1828" xr:uid="{00000000-0005-0000-0000-0000281B0000}"/>
    <cellStyle name="3_THANG NGOAI+PHU TRO DUOI+THANG LEO BO" xfId="9692" xr:uid="{00000000-0005-0000-0000-0000291B0000}"/>
    <cellStyle name="3_THANG NGOAI+PHU TRO DUOI+THANG LEO BO_Phu luc hop dong nuoc thai" xfId="9693" xr:uid="{00000000-0005-0000-0000-00002A1B0000}"/>
    <cellStyle name="3_THANH TOAN CAM PHA(to ngoc)" xfId="9694" xr:uid="{00000000-0005-0000-0000-00002B1B0000}"/>
    <cellStyle name="3_THANH TOAN CAM PHA(to ngoc)_Phu luc hop dong nuoc thai" xfId="9695" xr:uid="{00000000-0005-0000-0000-00002C1B0000}"/>
    <cellStyle name="3_Thanh toan gia cong va bien phap Cam Pha - Doi 12" xfId="9696" xr:uid="{00000000-0005-0000-0000-00002D1B0000}"/>
    <cellStyle name="3_THANH TOAN T1-T5 ,05" xfId="9697" xr:uid="{00000000-0005-0000-0000-00002E1B0000}"/>
    <cellStyle name="3_Thanh toan to van hanh" xfId="9698" xr:uid="{00000000-0005-0000-0000-00002F1B0000}"/>
    <cellStyle name="3_VatLieu 3 cau -NA" xfId="1835" xr:uid="{00000000-0005-0000-0000-0000301B0000}"/>
    <cellStyle name="3_ÿÿÿÿÿ" xfId="1836" xr:uid="{00000000-0005-0000-0000-0000311B0000}"/>
    <cellStyle name="3_ÿÿÿÿÿ_1" xfId="1837" xr:uid="{00000000-0005-0000-0000-0000321B0000}"/>
    <cellStyle name="3_ÿÿÿÿÿ_Book1" xfId="9699" xr:uid="{00000000-0005-0000-0000-0000331B0000}"/>
    <cellStyle name="3_ÿÿÿÿÿ_DADT-16-11" xfId="9700" xr:uid="{00000000-0005-0000-0000-0000341B0000}"/>
    <cellStyle name="3_ÿÿÿÿÿ_dtK0-K3 _22_11_07" xfId="9701" xr:uid="{00000000-0005-0000-0000-0000351B0000}"/>
    <cellStyle name="3_ÿÿÿÿÿ_Dutoan-10-6-08-tinh lai chi phi kiem toan" xfId="9702" xr:uid="{00000000-0005-0000-0000-0000361B0000}"/>
    <cellStyle name="3_산#7-5 비파괴검사(RT) " xfId="1838" xr:uid="{00000000-0005-0000-0000-0000371B0000}"/>
    <cellStyle name="၃urrency_OTD thru NOR " xfId="9703" xr:uid="{00000000-0005-0000-0000-0000381B0000}"/>
    <cellStyle name="4" xfId="1839" xr:uid="{00000000-0005-0000-0000-0000391B0000}"/>
    <cellStyle name="4_6.Bang_luong_moi_XDCB" xfId="1840" xr:uid="{00000000-0005-0000-0000-00003A1B0000}"/>
    <cellStyle name="4_7 noi 48 goi C5 9 vi na" xfId="9704" xr:uid="{00000000-0005-0000-0000-00003B1B0000}"/>
    <cellStyle name="4_7 noi 48 goi C5 9 vi na_Ba Dieu(5-12-07)" xfId="9705" xr:uid="{00000000-0005-0000-0000-00003C1B0000}"/>
    <cellStyle name="4_7 noi 48 goi C5 9 vi na_Cầu Cựa Gà" xfId="9706" xr:uid="{00000000-0005-0000-0000-00003D1B0000}"/>
    <cellStyle name="4_7 noi 48 goi C5 9 vi na_Du toan san lap - 23-12-2008" xfId="9707" xr:uid="{00000000-0005-0000-0000-00003E1B0000}"/>
    <cellStyle name="4_7 noi 48 goi C5 9 vi na_Duong BT" xfId="9708" xr:uid="{00000000-0005-0000-0000-00003F1B0000}"/>
    <cellStyle name="4_7 noi 48 goi C5 9 vi na_Duong R1 - Dai Phuoc (14-04-2009)" xfId="9709" xr:uid="{00000000-0005-0000-0000-0000401B0000}"/>
    <cellStyle name="4_7 noi 48 goi C5 9 vi na_Phu luc hop dong nuoc thai" xfId="9710" xr:uid="{00000000-0005-0000-0000-0000411B0000}"/>
    <cellStyle name="4_A che do KS +chi BQL" xfId="9711" xr:uid="{00000000-0005-0000-0000-0000421B0000}"/>
    <cellStyle name="4_BANG CAM COC GPMB 8km" xfId="9712" xr:uid="{00000000-0005-0000-0000-0000431B0000}"/>
    <cellStyle name="4_Bang tong hop khoi luong" xfId="1841" xr:uid="{00000000-0005-0000-0000-0000441B0000}"/>
    <cellStyle name="4_BC thang ve xay lap" xfId="9713" xr:uid="{00000000-0005-0000-0000-0000451B0000}"/>
    <cellStyle name="4_Book1" xfId="1842" xr:uid="{00000000-0005-0000-0000-0000461B0000}"/>
    <cellStyle name="4_Book1_1" xfId="1843" xr:uid="{00000000-0005-0000-0000-0000471B0000}"/>
    <cellStyle name="4_Book1_1_bang chi tiet giao khoan chinfon" xfId="9714" xr:uid="{00000000-0005-0000-0000-0000481B0000}"/>
    <cellStyle name="4_Book1_1_Book1" xfId="9715" xr:uid="{00000000-0005-0000-0000-0000491B0000}"/>
    <cellStyle name="4_Book1_1_Book1_Cầu Cựa Gà" xfId="9716" xr:uid="{00000000-0005-0000-0000-00004A1B0000}"/>
    <cellStyle name="4_Book1_1_Book1_Du toan san lap - 23-12-2008" xfId="9717" xr:uid="{00000000-0005-0000-0000-00004B1B0000}"/>
    <cellStyle name="4_Book1_1_Book1_Duong BT" xfId="9718" xr:uid="{00000000-0005-0000-0000-00004C1B0000}"/>
    <cellStyle name="4_Book1_1_Book1_Duong R1 - Dai Phuoc (14-04-2009)" xfId="9719" xr:uid="{00000000-0005-0000-0000-00004D1B0000}"/>
    <cellStyle name="4_Book1_1_Cau My Dong" xfId="9721" xr:uid="{00000000-0005-0000-0000-00004E1B0000}"/>
    <cellStyle name="4_Book1_1_Cầu Cựa Gà" xfId="9720" xr:uid="{00000000-0005-0000-0000-00004F1B0000}"/>
    <cellStyle name="4_Book1_1_dtK0-K3 _22_11_07" xfId="9722" xr:uid="{00000000-0005-0000-0000-0000501B0000}"/>
    <cellStyle name="4_Book1_1_Du toan san lap - 23-12-2008" xfId="9723" xr:uid="{00000000-0005-0000-0000-0000511B0000}"/>
    <cellStyle name="4_Book1_1_Duong BT" xfId="9724" xr:uid="{00000000-0005-0000-0000-0000521B0000}"/>
    <cellStyle name="4_Book1_1_Dutoan-10-6-08-tinh lai chi phi kiem toan" xfId="9725" xr:uid="{00000000-0005-0000-0000-0000531B0000}"/>
    <cellStyle name="4_Book1_1_Goi 06-TL127 cau (12.06.07)" xfId="9726" xr:uid="{00000000-0005-0000-0000-0000541B0000}"/>
    <cellStyle name="4_Book1_1_Khoan thu 20.7.07" xfId="9727" xr:uid="{00000000-0005-0000-0000-0000551B0000}"/>
    <cellStyle name="4_Book1_1_Lai Ha" xfId="9728" xr:uid="{00000000-0005-0000-0000-0000561B0000}"/>
    <cellStyle name="4_Book1_1_Lai Ha_Rev1" xfId="9729" xr:uid="{00000000-0005-0000-0000-0000571B0000}"/>
    <cellStyle name="4_Book1_1_N6_25-11-2008_PHAN DUONG" xfId="9730" xr:uid="{00000000-0005-0000-0000-0000581B0000}"/>
    <cellStyle name="4_Book1_1_Quyet toan bang tai" xfId="9731" xr:uid="{00000000-0005-0000-0000-0000591B0000}"/>
    <cellStyle name="4_Book1_1_Thanh toan noi bo D12" xfId="9732" xr:uid="{00000000-0005-0000-0000-00005A1B0000}"/>
    <cellStyle name="4_Book1_Book1" xfId="1844" xr:uid="{00000000-0005-0000-0000-00005B1B0000}"/>
    <cellStyle name="4_Book1_Book3" xfId="1845" xr:uid="{00000000-0005-0000-0000-00005C1B0000}"/>
    <cellStyle name="4_Book1_Cau Hoa Son Km 1+441.06 (22-10-2006)" xfId="1846" xr:uid="{00000000-0005-0000-0000-00005D1B0000}"/>
    <cellStyle name="4_Book1_Cau Hoa Son Km 1+441.06 (5-7-2006)" xfId="1847" xr:uid="{00000000-0005-0000-0000-00005E1B0000}"/>
    <cellStyle name="4_Book1_Cau Nam Tot(ngay 2-10-2006)" xfId="1848" xr:uid="{00000000-0005-0000-0000-00005F1B0000}"/>
    <cellStyle name="4_Book1_CAU XOP XANG II(su­a)" xfId="9733" xr:uid="{00000000-0005-0000-0000-0000601B0000}"/>
    <cellStyle name="4_Book1_Chau Thon - Tan Xuan (goi 5)" xfId="1849" xr:uid="{00000000-0005-0000-0000-0000611B0000}"/>
    <cellStyle name="4_Book1_Dieu phoi dat goi 1" xfId="1850" xr:uid="{00000000-0005-0000-0000-0000621B0000}"/>
    <cellStyle name="4_Book1_Dieu phoi dat goi 2" xfId="1851" xr:uid="{00000000-0005-0000-0000-0000631B0000}"/>
    <cellStyle name="4_Book1_DT cau" xfId="1852" xr:uid="{00000000-0005-0000-0000-0000641B0000}"/>
    <cellStyle name="4_Book1_DT Hoang Mai(25-1-2007)" xfId="1853" xr:uid="{00000000-0005-0000-0000-0000651B0000}"/>
    <cellStyle name="4_Book1_DT Km0-5+337.16" xfId="1855" xr:uid="{00000000-0005-0000-0000-0000661B0000}"/>
    <cellStyle name="4_Book1_DT Kha thi ngay 11-2-06" xfId="1854" xr:uid="{00000000-0005-0000-0000-0000671B0000}"/>
    <cellStyle name="4_Book1_DT ngay 04-01-2006" xfId="1856" xr:uid="{00000000-0005-0000-0000-0000681B0000}"/>
    <cellStyle name="4_Book1_DT ngay 11-4-2006" xfId="1857" xr:uid="{00000000-0005-0000-0000-0000691B0000}"/>
    <cellStyle name="4_Book1_DT ngay 15-11-05" xfId="1858" xr:uid="{00000000-0005-0000-0000-00006A1B0000}"/>
    <cellStyle name="4_Book1_DT theo DM24" xfId="1859" xr:uid="{00000000-0005-0000-0000-00006B1B0000}"/>
    <cellStyle name="4_Book1_Du toan goi 3 ngay 16-12-2006" xfId="1860" xr:uid="{00000000-0005-0000-0000-00006C1B0000}"/>
    <cellStyle name="4_Book1_Du toan KT-TCsua theo TT 03 - YC 471" xfId="1861" xr:uid="{00000000-0005-0000-0000-00006D1B0000}"/>
    <cellStyle name="4_Book1_Du toan ngay 27-10-2006" xfId="1862" xr:uid="{00000000-0005-0000-0000-00006E1B0000}"/>
    <cellStyle name="4_Book1_Du toan Phuong lam" xfId="1863" xr:uid="{00000000-0005-0000-0000-00006F1B0000}"/>
    <cellStyle name="4_Book1_Du toan QL 27 (23-12-2005)" xfId="1864" xr:uid="{00000000-0005-0000-0000-0000701B0000}"/>
    <cellStyle name="4_Book1_DuAnKT ngay 11-2-2006" xfId="1865" xr:uid="{00000000-0005-0000-0000-0000711B0000}"/>
    <cellStyle name="4_Book1_Goi 1" xfId="1866" xr:uid="{00000000-0005-0000-0000-0000721B0000}"/>
    <cellStyle name="4_Book1_Goi thau so 1 (5-7-2006)" xfId="1867" xr:uid="{00000000-0005-0000-0000-0000731B0000}"/>
    <cellStyle name="4_Book1_Goi thau so 2 (20-6-2006)" xfId="1868" xr:uid="{00000000-0005-0000-0000-0000741B0000}"/>
    <cellStyle name="4_Book1_Goi02(25-05-2006)" xfId="1869" xr:uid="{00000000-0005-0000-0000-0000751B0000}"/>
    <cellStyle name="4_Book1_Gia ghi dia" xfId="9734" xr:uid="{00000000-0005-0000-0000-0000761B0000}"/>
    <cellStyle name="4_Book1_K C N - HUNG DONG L.NHUA" xfId="9735" xr:uid="{00000000-0005-0000-0000-0000771B0000}"/>
    <cellStyle name="4_Book1_Khoan thu 20.7.07" xfId="9736" xr:uid="{00000000-0005-0000-0000-0000781B0000}"/>
    <cellStyle name="4_Book1_Khoi Luong Hoang Truong - Hoang Phu" xfId="1870" xr:uid="{00000000-0005-0000-0000-0000791B0000}"/>
    <cellStyle name="4_Book1_LY LICH XIET BU LONG" xfId="9737" xr:uid="{00000000-0005-0000-0000-00007A1B0000}"/>
    <cellStyle name="4_Book1_Muong TL" xfId="1871" xr:uid="{00000000-0005-0000-0000-00007B1B0000}"/>
    <cellStyle name="4_Book1_Phu luc hop dong nuoc thai" xfId="9738" xr:uid="{00000000-0005-0000-0000-00007C1B0000}"/>
    <cellStyle name="4_Book1_Quyet toan bang tai" xfId="9739" xr:uid="{00000000-0005-0000-0000-00007D1B0000}"/>
    <cellStyle name="4_Book1_Tuyen so 1-Km0+00 - Km0+852.56" xfId="1872" xr:uid="{00000000-0005-0000-0000-00007E1B0000}"/>
    <cellStyle name="4_Book1_TV sua ngay 02-08-06" xfId="1873" xr:uid="{00000000-0005-0000-0000-00007F1B0000}"/>
    <cellStyle name="4_Book1_Thanh toan noi bo D12" xfId="9740" xr:uid="{00000000-0005-0000-0000-0000801B0000}"/>
    <cellStyle name="4_Book1_ÿÿÿÿÿ" xfId="1874" xr:uid="{00000000-0005-0000-0000-0000811B0000}"/>
    <cellStyle name="4_C" xfId="1875" xr:uid="{00000000-0005-0000-0000-0000821B0000}"/>
    <cellStyle name="4_cap lieu lo" xfId="9741" xr:uid="{00000000-0005-0000-0000-0000831B0000}"/>
    <cellStyle name="4_Cau Hoa Son Km 1+441.06 (5-7-2006)" xfId="1876" xr:uid="{00000000-0005-0000-0000-0000841B0000}"/>
    <cellStyle name="4_Cau Hoi 115" xfId="1877" xr:uid="{00000000-0005-0000-0000-0000851B0000}"/>
    <cellStyle name="4_Cau Hua Trai (TT 04)" xfId="1878" xr:uid="{00000000-0005-0000-0000-0000861B0000}"/>
    <cellStyle name="4_Cau My Thinh (26-11-2006)" xfId="1879" xr:uid="{00000000-0005-0000-0000-0000871B0000}"/>
    <cellStyle name="4_Cau Nam Tot(ngay 2-10-2006)" xfId="1880" xr:uid="{00000000-0005-0000-0000-0000881B0000}"/>
    <cellStyle name="4_Cau Thanh Ha 1" xfId="1881" xr:uid="{00000000-0005-0000-0000-0000891B0000}"/>
    <cellStyle name="4_Cau thuy dien Ban La (Cu Anh)" xfId="1882" xr:uid="{00000000-0005-0000-0000-00008A1B0000}"/>
    <cellStyle name="4_Cau thuy dien Ban La (Cu Anh)_Book1" xfId="9742" xr:uid="{00000000-0005-0000-0000-00008B1B0000}"/>
    <cellStyle name="4_Cau thuy dien Ban La (Cu Anh)_Book1_Cầu Cựa Gà" xfId="9743" xr:uid="{00000000-0005-0000-0000-00008C1B0000}"/>
    <cellStyle name="4_Cau thuy dien Ban La (Cu Anh)_Book1_Du toan san lap - 23-12-2008" xfId="9744" xr:uid="{00000000-0005-0000-0000-00008D1B0000}"/>
    <cellStyle name="4_Cau thuy dien Ban La (Cu Anh)_Book1_Duong BT" xfId="9745" xr:uid="{00000000-0005-0000-0000-00008E1B0000}"/>
    <cellStyle name="4_Cau thuy dien Ban La (Cu Anh)_Book1_Duong R1 - Dai Phuoc (14-04-2009)" xfId="9746" xr:uid="{00000000-0005-0000-0000-00008F1B0000}"/>
    <cellStyle name="4_Cau thuy dien Ban La (Cu Anh)_Cau My Dong" xfId="9748" xr:uid="{00000000-0005-0000-0000-0000901B0000}"/>
    <cellStyle name="4_Cau thuy dien Ban La (Cu Anh)_Cầu Cựa Gà" xfId="9747" xr:uid="{00000000-0005-0000-0000-0000911B0000}"/>
    <cellStyle name="4_Cau thuy dien Ban La (Cu Anh)_dtK0-K3 _22_11_07" xfId="9749" xr:uid="{00000000-0005-0000-0000-0000921B0000}"/>
    <cellStyle name="4_Cau thuy dien Ban La (Cu Anh)_Du toan san lap - 23-12-2008" xfId="9750" xr:uid="{00000000-0005-0000-0000-0000931B0000}"/>
    <cellStyle name="4_Cau thuy dien Ban La (Cu Anh)_Duong BT" xfId="9751" xr:uid="{00000000-0005-0000-0000-0000941B0000}"/>
    <cellStyle name="4_Cau thuy dien Ban La (Cu Anh)_Dutoan-10-6-08-tinh lai chi phi kiem toan" xfId="9752" xr:uid="{00000000-0005-0000-0000-0000951B0000}"/>
    <cellStyle name="4_Cau thuy dien Ban La (Cu Anh)_Goi 06-TL127 cau (12.06.07)" xfId="9753" xr:uid="{00000000-0005-0000-0000-0000961B0000}"/>
    <cellStyle name="4_Cau thuy dien Ban La (Cu Anh)_Lai Ha" xfId="9754" xr:uid="{00000000-0005-0000-0000-0000971B0000}"/>
    <cellStyle name="4_Cau thuy dien Ban La (Cu Anh)_Lai Ha_Rev1" xfId="9755" xr:uid="{00000000-0005-0000-0000-0000981B0000}"/>
    <cellStyle name="4_Cau thuy dien Ban La (Cu Anh)_N6_25-11-2008_PHAN DUONG" xfId="9756" xr:uid="{00000000-0005-0000-0000-0000991B0000}"/>
    <cellStyle name="4_CAU XOP XANG II(su­a)" xfId="9757" xr:uid="{00000000-0005-0000-0000-00009A1B0000}"/>
    <cellStyle name="4_cong" xfId="1885" xr:uid="{00000000-0005-0000-0000-00009B1B0000}"/>
    <cellStyle name="4_Chao gia But Son chinh" xfId="9758" xr:uid="{00000000-0005-0000-0000-00009C1B0000}"/>
    <cellStyle name="4_Chao gia cau Thai nguyen" xfId="9759" xr:uid="{00000000-0005-0000-0000-00009D1B0000}"/>
    <cellStyle name="4_Chau Thon - Tan Xuan (goi 5)" xfId="1883" xr:uid="{00000000-0005-0000-0000-00009E1B0000}"/>
    <cellStyle name="4_Chi phi KS" xfId="1884" xr:uid="{00000000-0005-0000-0000-00009F1B0000}"/>
    <cellStyle name="4_Chiet tinh" xfId="9760" xr:uid="{00000000-0005-0000-0000-0000A01B0000}"/>
    <cellStyle name="4_Dakt-Cau tinh Hua Phan" xfId="1886" xr:uid="{00000000-0005-0000-0000-0000A11B0000}"/>
    <cellStyle name="4_De xuat chao gia" xfId="9761" xr:uid="{00000000-0005-0000-0000-0000A21B0000}"/>
    <cellStyle name="4_DIEN" xfId="1887" xr:uid="{00000000-0005-0000-0000-0000A31B0000}"/>
    <cellStyle name="4_Dieu phoi dat goi 1" xfId="1888" xr:uid="{00000000-0005-0000-0000-0000A41B0000}"/>
    <cellStyle name="4_Dieu phoi dat goi 2" xfId="1889" xr:uid="{00000000-0005-0000-0000-0000A51B0000}"/>
    <cellStyle name="4_Dinh muc thiet ke" xfId="1890" xr:uid="{00000000-0005-0000-0000-0000A61B0000}"/>
    <cellStyle name="4_DOAN4" xfId="9762" xr:uid="{00000000-0005-0000-0000-0000A71B0000}"/>
    <cellStyle name="4_DONGIA" xfId="9763" xr:uid="{00000000-0005-0000-0000-0000A81B0000}"/>
    <cellStyle name="4_DT cau" xfId="1891" xr:uid="{00000000-0005-0000-0000-0000A91B0000}"/>
    <cellStyle name="4_DT Ga Dao Ly ngay 01-03-2006" xfId="1892" xr:uid="{00000000-0005-0000-0000-0000AA1B0000}"/>
    <cellStyle name="4_DT Hoang Mai(25-1-2007)" xfId="1893" xr:uid="{00000000-0005-0000-0000-0000AB1B0000}"/>
    <cellStyle name="4_DT Km0-5+337.16" xfId="1895" xr:uid="{00000000-0005-0000-0000-0000AC1B0000}"/>
    <cellStyle name="4_DT KT ngay 10-9-2005" xfId="1896" xr:uid="{00000000-0005-0000-0000-0000AD1B0000}"/>
    <cellStyle name="4_DT Kha thi ngay 11-2-06" xfId="1894" xr:uid="{00000000-0005-0000-0000-0000AE1B0000}"/>
    <cellStyle name="4_DT ngay 04-01-2006" xfId="1897" xr:uid="{00000000-0005-0000-0000-0000AF1B0000}"/>
    <cellStyle name="4_DT ngay 11-4-2006" xfId="1898" xr:uid="{00000000-0005-0000-0000-0000B01B0000}"/>
    <cellStyle name="4_DT ngay 15-11-05" xfId="1899" xr:uid="{00000000-0005-0000-0000-0000B11B0000}"/>
    <cellStyle name="4_DT theo DM24" xfId="1900" xr:uid="{00000000-0005-0000-0000-0000B21B0000}"/>
    <cellStyle name="4_DT972000" xfId="9764" xr:uid="{00000000-0005-0000-0000-0000B31B0000}"/>
    <cellStyle name="4_Dtdchinh2397" xfId="9765" xr:uid="{00000000-0005-0000-0000-0000B41B0000}"/>
    <cellStyle name="4_Dtdchinh2397_Ba Dieu(5-12-07)" xfId="9766" xr:uid="{00000000-0005-0000-0000-0000B51B0000}"/>
    <cellStyle name="4_Dtdchinh2397_DaiPhuoc_DM24_BVTC(rev)" xfId="9767" xr:uid="{00000000-0005-0000-0000-0000B61B0000}"/>
    <cellStyle name="4_Dtdchinh2397_DT200T8-07BVTC_lan2" xfId="9768" xr:uid="{00000000-0005-0000-0000-0000B71B0000}"/>
    <cellStyle name="4_Dtdchinh2397_Duong BT" xfId="9769" xr:uid="{00000000-0005-0000-0000-0000B81B0000}"/>
    <cellStyle name="4_Dtdchinh2397_Duong R1 - Dai Phuoc (14-04-2009)" xfId="9770" xr:uid="{00000000-0005-0000-0000-0000B91B0000}"/>
    <cellStyle name="4_Dtdchinh2397_Dutoan-10-6-08-tinh lai chi phi kiem toan" xfId="9771" xr:uid="{00000000-0005-0000-0000-0000BA1B0000}"/>
    <cellStyle name="4_Dtdchinh2397_Goi 06-TL127 cau (12.06.07)" xfId="9772" xr:uid="{00000000-0005-0000-0000-0000BB1B0000}"/>
    <cellStyle name="4_Dtdchinh2397_Lai Ha" xfId="9773" xr:uid="{00000000-0005-0000-0000-0000BC1B0000}"/>
    <cellStyle name="4_Dtdchinh2397_Lai Ha_Rev1" xfId="9774" xr:uid="{00000000-0005-0000-0000-0000BD1B0000}"/>
    <cellStyle name="4_Dtdchinh2397_N6_25-11-2008_PHAN DUONG" xfId="9775" xr:uid="{00000000-0005-0000-0000-0000BE1B0000}"/>
    <cellStyle name="4_DT-OKhoi 323-T9-06" xfId="9776" xr:uid="{00000000-0005-0000-0000-0000BF1B0000}"/>
    <cellStyle name="4_DT-SLO CLINKE 484-T9-06" xfId="9777" xr:uid="{00000000-0005-0000-0000-0000C01B0000}"/>
    <cellStyle name="4_DTXL goi 11(20-9-05)" xfId="1901" xr:uid="{00000000-0005-0000-0000-0000C11B0000}"/>
    <cellStyle name="4_du toan" xfId="1902" xr:uid="{00000000-0005-0000-0000-0000C21B0000}"/>
    <cellStyle name="4_du toan (03-11-05)" xfId="1903" xr:uid="{00000000-0005-0000-0000-0000C31B0000}"/>
    <cellStyle name="4_Du toan (12-05-2005) Tham dinh" xfId="1904" xr:uid="{00000000-0005-0000-0000-0000C41B0000}"/>
    <cellStyle name="4_Du toan (21-11-2004)" xfId="1905" xr:uid="{00000000-0005-0000-0000-0000C51B0000}"/>
    <cellStyle name="4_Du toan (23-05-2005) Tham dinh" xfId="1906" xr:uid="{00000000-0005-0000-0000-0000C61B0000}"/>
    <cellStyle name="4_Du toan (28-3-2005) Sua theo TT 03" xfId="1907" xr:uid="{00000000-0005-0000-0000-0000C71B0000}"/>
    <cellStyle name="4_Du toan (5 - 04 - 2004)" xfId="1908" xr:uid="{00000000-0005-0000-0000-0000C81B0000}"/>
    <cellStyle name="4_Du toan (6-3-2005)" xfId="1909" xr:uid="{00000000-0005-0000-0000-0000C91B0000}"/>
    <cellStyle name="4_Du toan (Ban A)" xfId="1910" xr:uid="{00000000-0005-0000-0000-0000CA1B0000}"/>
    <cellStyle name="4_Du toan (ngay 13 - 07 - 2004)" xfId="1911" xr:uid="{00000000-0005-0000-0000-0000CB1B0000}"/>
    <cellStyle name="4_Du toan (ngay 24-11-06)" xfId="1912" xr:uid="{00000000-0005-0000-0000-0000CC1B0000}"/>
    <cellStyle name="4_Du toan (ngay 25-9-06)" xfId="1913" xr:uid="{00000000-0005-0000-0000-0000CD1B0000}"/>
    <cellStyle name="4_Du toan 558 (Km17+508.12 - Km 22)" xfId="1914" xr:uid="{00000000-0005-0000-0000-0000CE1B0000}"/>
    <cellStyle name="4_Du toan 558 (Km17+508.12 - Km 22)_Book1" xfId="9778" xr:uid="{00000000-0005-0000-0000-0000CF1B0000}"/>
    <cellStyle name="4_Du toan 558 (Km17+508.12 - Km 22)_Book1_Cầu Cựa Gà" xfId="9779" xr:uid="{00000000-0005-0000-0000-0000D01B0000}"/>
    <cellStyle name="4_Du toan 558 (Km17+508.12 - Km 22)_Book1_Du toan san lap - 23-12-2008" xfId="9780" xr:uid="{00000000-0005-0000-0000-0000D11B0000}"/>
    <cellStyle name="4_Du toan 558 (Km17+508.12 - Km 22)_Book1_Duong BT" xfId="9781" xr:uid="{00000000-0005-0000-0000-0000D21B0000}"/>
    <cellStyle name="4_Du toan 558 (Km17+508.12 - Km 22)_Book1_Duong R1 - Dai Phuoc (14-04-2009)" xfId="9782" xr:uid="{00000000-0005-0000-0000-0000D31B0000}"/>
    <cellStyle name="4_Du toan 558 (Km17+508.12 - Km 22)_Cau My Dong" xfId="9784" xr:uid="{00000000-0005-0000-0000-0000D41B0000}"/>
    <cellStyle name="4_Du toan 558 (Km17+508.12 - Km 22)_Cầu Cựa Gà" xfId="9783" xr:uid="{00000000-0005-0000-0000-0000D51B0000}"/>
    <cellStyle name="4_Du toan 558 (Km17+508.12 - Km 22)_dtK0-K3 _22_11_07" xfId="9785" xr:uid="{00000000-0005-0000-0000-0000D61B0000}"/>
    <cellStyle name="4_Du toan 558 (Km17+508.12 - Km 22)_Du toan san lap - 23-12-2008" xfId="9786" xr:uid="{00000000-0005-0000-0000-0000D71B0000}"/>
    <cellStyle name="4_Du toan 558 (Km17+508.12 - Km 22)_Duong BT" xfId="9787" xr:uid="{00000000-0005-0000-0000-0000D81B0000}"/>
    <cellStyle name="4_Du toan 558 (Km17+508.12 - Km 22)_Dutoan-10-6-08-tinh lai chi phi kiem toan" xfId="9788" xr:uid="{00000000-0005-0000-0000-0000D91B0000}"/>
    <cellStyle name="4_Du toan 558 (Km17+508.12 - Km 22)_Goi 06-TL127 cau (12.06.07)" xfId="9789" xr:uid="{00000000-0005-0000-0000-0000DA1B0000}"/>
    <cellStyle name="4_Du toan 558 (Km17+508.12 - Km 22)_Lai Ha" xfId="9790" xr:uid="{00000000-0005-0000-0000-0000DB1B0000}"/>
    <cellStyle name="4_Du toan 558 (Km17+508.12 - Km 22)_Lai Ha_Rev1" xfId="9791" xr:uid="{00000000-0005-0000-0000-0000DC1B0000}"/>
    <cellStyle name="4_Du toan 558 (Km17+508.12 - Km 22)_N6_25-11-2008_PHAN DUONG" xfId="9792" xr:uid="{00000000-0005-0000-0000-0000DD1B0000}"/>
    <cellStyle name="4_du toan B1" xfId="9793" xr:uid="{00000000-0005-0000-0000-0000DE1B0000}"/>
    <cellStyle name="4_Du toan bien phap" xfId="9794" xr:uid="{00000000-0005-0000-0000-0000DF1B0000}"/>
    <cellStyle name="4_Du toan bo sung (11-2004)" xfId="1915" xr:uid="{00000000-0005-0000-0000-0000E01B0000}"/>
    <cellStyle name="4_Du toan Cang Vung Ang (Tham tra 3-11-06)" xfId="1916" xr:uid="{00000000-0005-0000-0000-0000E11B0000}"/>
    <cellStyle name="4_Du toan Cang Vung Ang ngay 09-8-06 " xfId="1917" xr:uid="{00000000-0005-0000-0000-0000E21B0000}"/>
    <cellStyle name="4_Du toan Goi 1" xfId="1918" xr:uid="{00000000-0005-0000-0000-0000E31B0000}"/>
    <cellStyle name="4_du toan goi 12" xfId="1919" xr:uid="{00000000-0005-0000-0000-0000E41B0000}"/>
    <cellStyle name="4_Du toan Goi 2" xfId="1920" xr:uid="{00000000-0005-0000-0000-0000E51B0000}"/>
    <cellStyle name="4_Du toan goi 3 ngay 16-12-2006" xfId="1921" xr:uid="{00000000-0005-0000-0000-0000E61B0000}"/>
    <cellStyle name="4_Du toan KT-TCsua theo TT 03 - YC 471" xfId="1922" xr:uid="{00000000-0005-0000-0000-0000E71B0000}"/>
    <cellStyle name="4_du toan khoan TVH" xfId="9795" xr:uid="{00000000-0005-0000-0000-0000E81B0000}"/>
    <cellStyle name="4_Du toan lan trai (160107)" xfId="9796" xr:uid="{00000000-0005-0000-0000-0000E91B0000}"/>
    <cellStyle name="4_Du toan ngay (28-10-2005)" xfId="1923" xr:uid="{00000000-0005-0000-0000-0000EA1B0000}"/>
    <cellStyle name="4_Du toan ngay 1-9-2004 (version 1)" xfId="1924" xr:uid="{00000000-0005-0000-0000-0000EB1B0000}"/>
    <cellStyle name="4_Du toan Phuong lam" xfId="1925" xr:uid="{00000000-0005-0000-0000-0000EC1B0000}"/>
    <cellStyle name="4_Du toan QL 27 (23-12-2005)" xfId="1926" xr:uid="{00000000-0005-0000-0000-0000ED1B0000}"/>
    <cellStyle name="4_Du toan XM Bim Son" xfId="9797" xr:uid="{00000000-0005-0000-0000-0000EE1B0000}"/>
    <cellStyle name="4_Du_toan_Ho_Xa___Vinh_Tan_WB3 sua ngay 18-8-06" xfId="1927" xr:uid="{00000000-0005-0000-0000-0000EF1B0000}"/>
    <cellStyle name="4_DuAnKT ngay 11-2-2006" xfId="1928" xr:uid="{00000000-0005-0000-0000-0000F01B0000}"/>
    <cellStyle name="4_Duong Thanh Hoa" xfId="1929" xr:uid="{00000000-0005-0000-0000-0000F11B0000}"/>
    <cellStyle name="4_DUTOAN" xfId="9798" xr:uid="{00000000-0005-0000-0000-0000F21B0000}"/>
    <cellStyle name="4_goi 1" xfId="1932" xr:uid="{00000000-0005-0000-0000-0000F31B0000}"/>
    <cellStyle name="4_Goi 1 (TT04)" xfId="1933" xr:uid="{00000000-0005-0000-0000-0000F41B0000}"/>
    <cellStyle name="4_goi 1 duyet theo luong mo (an)" xfId="1934" xr:uid="{00000000-0005-0000-0000-0000F51B0000}"/>
    <cellStyle name="4_Goi 1_1" xfId="1935" xr:uid="{00000000-0005-0000-0000-0000F61B0000}"/>
    <cellStyle name="4_goi 2" xfId="9817" xr:uid="{00000000-0005-0000-0000-0000F71B0000}"/>
    <cellStyle name="4_Goi so 1" xfId="1936" xr:uid="{00000000-0005-0000-0000-0000F81B0000}"/>
    <cellStyle name="4_Goi thau so 1 (5-7-2006)" xfId="1937" xr:uid="{00000000-0005-0000-0000-0000F91B0000}"/>
    <cellStyle name="4_Goi thau so 2 (20-6-2006)" xfId="1938" xr:uid="{00000000-0005-0000-0000-0000FA1B0000}"/>
    <cellStyle name="4_Goi02(25-05-2006)" xfId="1939" xr:uid="{00000000-0005-0000-0000-0000FB1B0000}"/>
    <cellStyle name="4_Goi1N206" xfId="1940" xr:uid="{00000000-0005-0000-0000-0000FC1B0000}"/>
    <cellStyle name="4_Goi2N206" xfId="1941" xr:uid="{00000000-0005-0000-0000-0000FD1B0000}"/>
    <cellStyle name="4_Goi4N216" xfId="1942" xr:uid="{00000000-0005-0000-0000-0000FE1B0000}"/>
    <cellStyle name="4_Goi5N216" xfId="1943" xr:uid="{00000000-0005-0000-0000-0000FF1B0000}"/>
    <cellStyle name="4_GTHDKT Kho TH (Cty 12)" xfId="9818" xr:uid="{00000000-0005-0000-0000-0000001C0000}"/>
    <cellStyle name="4_Gia ca may va thiet bi TT06(Ha Nam)" xfId="9799" xr:uid="{00000000-0005-0000-0000-0000011C0000}"/>
    <cellStyle name="4_Gia dang lam" xfId="9800" xr:uid="{00000000-0005-0000-0000-0000021C0000}"/>
    <cellStyle name="4_Gia_tri_sua" xfId="9801" xr:uid="{00000000-0005-0000-0000-0000031C0000}"/>
    <cellStyle name="4_Gia_VL cau-JIBIC-Ha-tinh" xfId="1930" xr:uid="{00000000-0005-0000-0000-0000041C0000}"/>
    <cellStyle name="4_Gia_VLQL48_duyet " xfId="1931" xr:uid="{00000000-0005-0000-0000-0000051C0000}"/>
    <cellStyle name="4_Gia_VLQL48_duyet _Book1" xfId="9802" xr:uid="{00000000-0005-0000-0000-0000061C0000}"/>
    <cellStyle name="4_Gia_VLQL48_duyet _Book1_Cầu Cựa Gà" xfId="9803" xr:uid="{00000000-0005-0000-0000-0000071C0000}"/>
    <cellStyle name="4_Gia_VLQL48_duyet _Book1_Du toan san lap - 23-12-2008" xfId="9804" xr:uid="{00000000-0005-0000-0000-0000081C0000}"/>
    <cellStyle name="4_Gia_VLQL48_duyet _Book1_Duong BT" xfId="9805" xr:uid="{00000000-0005-0000-0000-0000091C0000}"/>
    <cellStyle name="4_Gia_VLQL48_duyet _Book1_Duong R1 - Dai Phuoc (14-04-2009)" xfId="9806" xr:uid="{00000000-0005-0000-0000-00000A1C0000}"/>
    <cellStyle name="4_Gia_VLQL48_duyet _Cau My Dong" xfId="9808" xr:uid="{00000000-0005-0000-0000-00000B1C0000}"/>
    <cellStyle name="4_Gia_VLQL48_duyet _Cầu Cựa Gà" xfId="9807" xr:uid="{00000000-0005-0000-0000-00000C1C0000}"/>
    <cellStyle name="4_Gia_VLQL48_duyet _dtK0-K3 _22_11_07" xfId="9809" xr:uid="{00000000-0005-0000-0000-00000D1C0000}"/>
    <cellStyle name="4_Gia_VLQL48_duyet _Du toan san lap - 23-12-2008" xfId="9810" xr:uid="{00000000-0005-0000-0000-00000E1C0000}"/>
    <cellStyle name="4_Gia_VLQL48_duyet _Duong BT" xfId="9811" xr:uid="{00000000-0005-0000-0000-00000F1C0000}"/>
    <cellStyle name="4_Gia_VLQL48_duyet _Dutoan-10-6-08-tinh lai chi phi kiem toan" xfId="9812" xr:uid="{00000000-0005-0000-0000-0000101C0000}"/>
    <cellStyle name="4_Gia_VLQL48_duyet _Goi 06-TL127 cau (12.06.07)" xfId="9813" xr:uid="{00000000-0005-0000-0000-0000111C0000}"/>
    <cellStyle name="4_Gia_VLQL48_duyet _Lai Ha" xfId="9814" xr:uid="{00000000-0005-0000-0000-0000121C0000}"/>
    <cellStyle name="4_Gia_VLQL48_duyet _Lai Ha_Rev1" xfId="9815" xr:uid="{00000000-0005-0000-0000-0000131C0000}"/>
    <cellStyle name="4_Gia_VLQL48_duyet _N6_25-11-2008_PHAN DUONG" xfId="9816" xr:uid="{00000000-0005-0000-0000-0000141C0000}"/>
    <cellStyle name="4_Hoi Song" xfId="1944" xr:uid="{00000000-0005-0000-0000-0000151C0000}"/>
    <cellStyle name="4_HT-LO" xfId="1945" xr:uid="{00000000-0005-0000-0000-0000161C0000}"/>
    <cellStyle name="4_KL" xfId="1953" xr:uid="{00000000-0005-0000-0000-0000171C0000}"/>
    <cellStyle name="4_KL12-13,16-17" xfId="1954" xr:uid="{00000000-0005-0000-0000-0000181C0000}"/>
    <cellStyle name="4_Kl1-8-05" xfId="1955" xr:uid="{00000000-0005-0000-0000-0000191C0000}"/>
    <cellStyle name="4_Kl6-6-05" xfId="1956" xr:uid="{00000000-0005-0000-0000-00001A1C0000}"/>
    <cellStyle name="4_Kldoan3" xfId="1957" xr:uid="{00000000-0005-0000-0000-00001B1C0000}"/>
    <cellStyle name="4_Klnutgiao" xfId="1958" xr:uid="{00000000-0005-0000-0000-00001C1C0000}"/>
    <cellStyle name="4_KLPA2s" xfId="1959" xr:uid="{00000000-0005-0000-0000-00001D1C0000}"/>
    <cellStyle name="4_KlQdinhduyet" xfId="1960" xr:uid="{00000000-0005-0000-0000-00001E1C0000}"/>
    <cellStyle name="4_KlQdinhduyet_Book1" xfId="9819" xr:uid="{00000000-0005-0000-0000-00001F1C0000}"/>
    <cellStyle name="4_KlQdinhduyet_Book1_Cầu Cựa Gà" xfId="9820" xr:uid="{00000000-0005-0000-0000-0000201C0000}"/>
    <cellStyle name="4_KlQdinhduyet_Book1_Du toan san lap - 23-12-2008" xfId="9821" xr:uid="{00000000-0005-0000-0000-0000211C0000}"/>
    <cellStyle name="4_KlQdinhduyet_Book1_Duong BT" xfId="9822" xr:uid="{00000000-0005-0000-0000-0000221C0000}"/>
    <cellStyle name="4_KlQdinhduyet_Book1_Duong R1 - Dai Phuoc (14-04-2009)" xfId="9823" xr:uid="{00000000-0005-0000-0000-0000231C0000}"/>
    <cellStyle name="4_KlQdinhduyet_Cau My Dong" xfId="9825" xr:uid="{00000000-0005-0000-0000-0000241C0000}"/>
    <cellStyle name="4_KlQdinhduyet_Cầu Cựa Gà" xfId="9824" xr:uid="{00000000-0005-0000-0000-0000251C0000}"/>
    <cellStyle name="4_KlQdinhduyet_dtK0-K3 _22_11_07" xfId="9826" xr:uid="{00000000-0005-0000-0000-0000261C0000}"/>
    <cellStyle name="4_KlQdinhduyet_Du toan san lap - 23-12-2008" xfId="9827" xr:uid="{00000000-0005-0000-0000-0000271C0000}"/>
    <cellStyle name="4_KlQdinhduyet_Duong BT" xfId="9828" xr:uid="{00000000-0005-0000-0000-0000281C0000}"/>
    <cellStyle name="4_KlQdinhduyet_Dutoan-10-6-08-tinh lai chi phi kiem toan" xfId="9829" xr:uid="{00000000-0005-0000-0000-0000291C0000}"/>
    <cellStyle name="4_KlQdinhduyet_Goi 06-TL127 cau (12.06.07)" xfId="9830" xr:uid="{00000000-0005-0000-0000-00002A1C0000}"/>
    <cellStyle name="4_KlQdinhduyet_Lai Ha" xfId="9831" xr:uid="{00000000-0005-0000-0000-00002B1C0000}"/>
    <cellStyle name="4_KlQdinhduyet_Lai Ha_Rev1" xfId="9832" xr:uid="{00000000-0005-0000-0000-00002C1C0000}"/>
    <cellStyle name="4_KlQdinhduyet_N6_25-11-2008_PHAN DUONG" xfId="9833" xr:uid="{00000000-0005-0000-0000-00002D1C0000}"/>
    <cellStyle name="4_KlQL4goi5KCS" xfId="1961" xr:uid="{00000000-0005-0000-0000-00002E1C0000}"/>
    <cellStyle name="4_Kltayth" xfId="1962" xr:uid="{00000000-0005-0000-0000-00002F1C0000}"/>
    <cellStyle name="4_KltaythQDduyet" xfId="1963" xr:uid="{00000000-0005-0000-0000-0000301C0000}"/>
    <cellStyle name="4_Kluong4-2004" xfId="1964" xr:uid="{00000000-0005-0000-0000-0000311C0000}"/>
    <cellStyle name="4_kluongduong13" xfId="1965" xr:uid="{00000000-0005-0000-0000-0000321C0000}"/>
    <cellStyle name="4_Km13-Km16" xfId="1966" xr:uid="{00000000-0005-0000-0000-0000331C0000}"/>
    <cellStyle name="4_Khoi luong" xfId="1946" xr:uid="{00000000-0005-0000-0000-0000341C0000}"/>
    <cellStyle name="4_Khoi luong doan 1" xfId="1947" xr:uid="{00000000-0005-0000-0000-0000351C0000}"/>
    <cellStyle name="4_Khoi luong doan 2" xfId="1948" xr:uid="{00000000-0005-0000-0000-0000361C0000}"/>
    <cellStyle name="4_Khoi Luong Hoang Truong - Hoang Phu" xfId="1949" xr:uid="{00000000-0005-0000-0000-0000371C0000}"/>
    <cellStyle name="4_Khoi nghi PDPhungPA1" xfId="1950" xr:uid="{00000000-0005-0000-0000-0000381C0000}"/>
    <cellStyle name="4_khoiluong" xfId="1951" xr:uid="{00000000-0005-0000-0000-0000391C0000}"/>
    <cellStyle name="4_Khoiluong12-13" xfId="1952" xr:uid="{00000000-0005-0000-0000-00003A1C0000}"/>
    <cellStyle name="4_Luong A6" xfId="1967" xr:uid="{00000000-0005-0000-0000-00003B1C0000}"/>
    <cellStyle name="4_LY LICH XIET BU LONG" xfId="9834" xr:uid="{00000000-0005-0000-0000-00003C1C0000}"/>
    <cellStyle name="4_LY LICH XIET BU LONG_Phu luc hop dong nuoc thai" xfId="9835" xr:uid="{00000000-0005-0000-0000-00003D1C0000}"/>
    <cellStyle name="4_maugiacotaluy" xfId="1968" xr:uid="{00000000-0005-0000-0000-00003E1C0000}"/>
    <cellStyle name="4_My Thanh Son Thanh" xfId="1969" xr:uid="{00000000-0005-0000-0000-00003F1C0000}"/>
    <cellStyle name="4_NC" xfId="9836" xr:uid="{00000000-0005-0000-0000-0000401C0000}"/>
    <cellStyle name="4_NenmatduongNTs" xfId="1970" xr:uid="{00000000-0005-0000-0000-0000411C0000}"/>
    <cellStyle name="4_Nhom I" xfId="1971" xr:uid="{00000000-0005-0000-0000-0000421C0000}"/>
    <cellStyle name="4_PLHD - t lo 2 Cty 9 " xfId="9840" xr:uid="{00000000-0005-0000-0000-0000431C0000}"/>
    <cellStyle name="4_Project N.Du" xfId="1973" xr:uid="{00000000-0005-0000-0000-0000441C0000}"/>
    <cellStyle name="4_Project N.Du.dien" xfId="1974" xr:uid="{00000000-0005-0000-0000-0000451C0000}"/>
    <cellStyle name="4_Project QL4" xfId="1975" xr:uid="{00000000-0005-0000-0000-0000461C0000}"/>
    <cellStyle name="4_Project QL4 goi 7" xfId="1976" xr:uid="{00000000-0005-0000-0000-0000471C0000}"/>
    <cellStyle name="4_Project QL4 goi5" xfId="1977" xr:uid="{00000000-0005-0000-0000-0000481C0000}"/>
    <cellStyle name="4_Project QL4 goi8" xfId="1978" xr:uid="{00000000-0005-0000-0000-0000491C0000}"/>
    <cellStyle name="4_Phieu TT C.TY BAO NO" xfId="9837" xr:uid="{00000000-0005-0000-0000-00004A1C0000}"/>
    <cellStyle name="4_Phu luc HD1" xfId="9838" xr:uid="{00000000-0005-0000-0000-00004B1C0000}"/>
    <cellStyle name="4_Phuong an kinh te XM Thang Long" xfId="9839" xr:uid="{00000000-0005-0000-0000-00004C1C0000}"/>
    <cellStyle name="4_Phuong an-CKNH (sua) " xfId="1972" xr:uid="{00000000-0005-0000-0000-00004D1C0000}"/>
    <cellStyle name="4_QL1A-SUA2005" xfId="9841" xr:uid="{00000000-0005-0000-0000-00004E1C0000}"/>
    <cellStyle name="4_Sheet1" xfId="1979" xr:uid="{00000000-0005-0000-0000-00004F1C0000}"/>
    <cellStyle name="4_Silo Vung Ang" xfId="9842" xr:uid="{00000000-0005-0000-0000-0000501C0000}"/>
    <cellStyle name="4_siloximang-thau in" xfId="9843" xr:uid="{00000000-0005-0000-0000-0000511C0000}"/>
    <cellStyle name="4_SuoiTon" xfId="9844" xr:uid="{00000000-0005-0000-0000-0000521C0000}"/>
    <cellStyle name="4_t" xfId="1980" xr:uid="{00000000-0005-0000-0000-0000531C0000}"/>
    <cellStyle name="4_Tamsan" xfId="9845" xr:uid="{00000000-0005-0000-0000-0000541C0000}"/>
    <cellStyle name="4_Tamsan_Phu luc hop dong nuoc thai" xfId="9846" xr:uid="{00000000-0005-0000-0000-0000551C0000}"/>
    <cellStyle name="4_Tay THoa" xfId="1981" xr:uid="{00000000-0005-0000-0000-0000561C0000}"/>
    <cellStyle name="4_TDTNXP6(duyet)" xfId="1982" xr:uid="{00000000-0005-0000-0000-0000571C0000}"/>
    <cellStyle name="4_Tong hop DT dieu chinh duong 38-95" xfId="1984" xr:uid="{00000000-0005-0000-0000-0000581C0000}"/>
    <cellStyle name="4_Tong hop khoi luong duong 557 (30-5-2006)" xfId="1985" xr:uid="{00000000-0005-0000-0000-0000591C0000}"/>
    <cellStyle name="4_Tong muc dau tu" xfId="1986" xr:uid="{00000000-0005-0000-0000-00005A1C0000}"/>
    <cellStyle name="4_Tuyen duong 1722N Ba Che - Thieu Toan" xfId="1987" xr:uid="{00000000-0005-0000-0000-00005B1C0000}"/>
    <cellStyle name="4_Tuyen so 1-Km0+00 - Km0+852.56" xfId="1988" xr:uid="{00000000-0005-0000-0000-00005C1C0000}"/>
    <cellStyle name="4_TV sua ngay 02-08-06" xfId="1989" xr:uid="{00000000-0005-0000-0000-00005D1C0000}"/>
    <cellStyle name="4_TH theo doi Thanh toan" xfId="9847" xr:uid="{00000000-0005-0000-0000-00005E1C0000}"/>
    <cellStyle name="4_Tham tra (8-11)1" xfId="1983" xr:uid="{00000000-0005-0000-0000-00005F1C0000}"/>
    <cellStyle name="4_THANG NGOAI+PHU TRO DUOI+THANG LEO BO" xfId="9848" xr:uid="{00000000-0005-0000-0000-0000601C0000}"/>
    <cellStyle name="4_THANG NGOAI+PHU TRO DUOI+THANG LEO BO_Phu luc hop dong nuoc thai" xfId="9849" xr:uid="{00000000-0005-0000-0000-0000611C0000}"/>
    <cellStyle name="4_THANH TOAN CAM PHA(to ngoc)" xfId="9850" xr:uid="{00000000-0005-0000-0000-0000621C0000}"/>
    <cellStyle name="4_THANH TOAN CAM PHA(to ngoc)_Phu luc hop dong nuoc thai" xfId="9851" xr:uid="{00000000-0005-0000-0000-0000631C0000}"/>
    <cellStyle name="4_Thanh toan gia cong va bien phap Cam Pha - Doi 12" xfId="9852" xr:uid="{00000000-0005-0000-0000-0000641C0000}"/>
    <cellStyle name="4_THANH TOAN T1-T5 ,05" xfId="9853" xr:uid="{00000000-0005-0000-0000-0000651C0000}"/>
    <cellStyle name="4_Thanh toan to van hanh" xfId="9854" xr:uid="{00000000-0005-0000-0000-0000661C0000}"/>
    <cellStyle name="4_VatLieu 3 cau -NA" xfId="1990" xr:uid="{00000000-0005-0000-0000-0000671C0000}"/>
    <cellStyle name="4_ÿÿÿÿÿ" xfId="1991" xr:uid="{00000000-0005-0000-0000-0000681C0000}"/>
    <cellStyle name="4_ÿÿÿÿÿ_1" xfId="1992" xr:uid="{00000000-0005-0000-0000-0000691C0000}"/>
    <cellStyle name="40% - Accent1 2" xfId="1993" xr:uid="{00000000-0005-0000-0000-00006A1C0000}"/>
    <cellStyle name="40% - Accent2 2" xfId="9855" xr:uid="{00000000-0005-0000-0000-00006B1C0000}"/>
    <cellStyle name="40% - Accent3 2" xfId="9856" xr:uid="{00000000-0005-0000-0000-00006C1C0000}"/>
    <cellStyle name="40% - Accent4 2" xfId="9857" xr:uid="{00000000-0005-0000-0000-00006D1C0000}"/>
    <cellStyle name="40% - Accent5 2" xfId="9858" xr:uid="{00000000-0005-0000-0000-00006E1C0000}"/>
    <cellStyle name="40% - Accent6 2" xfId="9859" xr:uid="{00000000-0005-0000-0000-00006F1C0000}"/>
    <cellStyle name="40% - Nhấn1" xfId="9860" xr:uid="{00000000-0005-0000-0000-0000701C0000}"/>
    <cellStyle name="40% - Nhấn2" xfId="9861" xr:uid="{00000000-0005-0000-0000-0000711C0000}"/>
    <cellStyle name="40% - Nhấn3" xfId="9862" xr:uid="{00000000-0005-0000-0000-0000721C0000}"/>
    <cellStyle name="40% - Nhấn4" xfId="9863" xr:uid="{00000000-0005-0000-0000-0000731C0000}"/>
    <cellStyle name="40% - Nhấn5" xfId="9864" xr:uid="{00000000-0005-0000-0000-0000741C0000}"/>
    <cellStyle name="40% - Nhấn6" xfId="9865" xr:uid="{00000000-0005-0000-0000-0000751C0000}"/>
    <cellStyle name="40% - アクセント 1_Civil work " xfId="1994" xr:uid="{00000000-0005-0000-0000-0000761C0000}"/>
    <cellStyle name="40% - アクセント 2_Civil work " xfId="1995" xr:uid="{00000000-0005-0000-0000-0000771C0000}"/>
    <cellStyle name="40% - アクセント 3_Civil work " xfId="1996" xr:uid="{00000000-0005-0000-0000-0000781C0000}"/>
    <cellStyle name="40% - アクセント 4_Civil work " xfId="1997" xr:uid="{00000000-0005-0000-0000-0000791C0000}"/>
    <cellStyle name="40% - アクセント 5_Civil work " xfId="1998" xr:uid="{00000000-0005-0000-0000-00007A1C0000}"/>
    <cellStyle name="40% - アクセント 6_Civil work " xfId="1999" xr:uid="{00000000-0005-0000-0000-00007B1C0000}"/>
    <cellStyle name="40% - 강조색1" xfId="2000" xr:uid="{00000000-0005-0000-0000-00007C1C0000}"/>
    <cellStyle name="40% - 강조색2" xfId="2001" xr:uid="{00000000-0005-0000-0000-00007D1C0000}"/>
    <cellStyle name="40% - 강조색3" xfId="2002" xr:uid="{00000000-0005-0000-0000-00007E1C0000}"/>
    <cellStyle name="40% - 강조색4" xfId="2003" xr:uid="{00000000-0005-0000-0000-00007F1C0000}"/>
    <cellStyle name="40% - 강조색5" xfId="2004" xr:uid="{00000000-0005-0000-0000-0000801C0000}"/>
    <cellStyle name="40% - 강조색6" xfId="2005" xr:uid="{00000000-0005-0000-0000-0000811C0000}"/>
    <cellStyle name="40% - 强调文字颜色 1" xfId="9866" xr:uid="{00000000-0005-0000-0000-0000821C0000}"/>
    <cellStyle name="40% - 强调文字颜色 2" xfId="9867" xr:uid="{00000000-0005-0000-0000-0000831C0000}"/>
    <cellStyle name="40% - 强调文字颜色 3" xfId="9868" xr:uid="{00000000-0005-0000-0000-0000841C0000}"/>
    <cellStyle name="40% - 强调文字颜色 4" xfId="9869" xr:uid="{00000000-0005-0000-0000-0000851C0000}"/>
    <cellStyle name="40% - 强调文字颜色 5" xfId="9870" xr:uid="{00000000-0005-0000-0000-0000861C0000}"/>
    <cellStyle name="40% - 强调文字颜色 6" xfId="9871" xr:uid="{00000000-0005-0000-0000-0000871C0000}"/>
    <cellStyle name="40% - 輔色1" xfId="9872" xr:uid="{00000000-0005-0000-0000-0000881C0000}"/>
    <cellStyle name="40% - 輔色2" xfId="9873" xr:uid="{00000000-0005-0000-0000-0000891C0000}"/>
    <cellStyle name="40% - 輔色3" xfId="9874" xr:uid="{00000000-0005-0000-0000-00008A1C0000}"/>
    <cellStyle name="40% - 輔色4" xfId="9875" xr:uid="{00000000-0005-0000-0000-00008B1C0000}"/>
    <cellStyle name="40% - 輔色5" xfId="9876" xr:uid="{00000000-0005-0000-0000-00008C1C0000}"/>
    <cellStyle name="40% - 輔色6" xfId="9877" xr:uid="{00000000-0005-0000-0000-00008D1C0000}"/>
    <cellStyle name="52" xfId="2006" xr:uid="{00000000-0005-0000-0000-00008E1C0000}"/>
    <cellStyle name="6" xfId="2007" xr:uid="{00000000-0005-0000-0000-00008F1C0000}"/>
    <cellStyle name="6 2" xfId="9878" xr:uid="{00000000-0005-0000-0000-0000901C0000}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9879" xr:uid="{00000000-0005-0000-0000-0000911C0000}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9880" xr:uid="{00000000-0005-0000-0000-0000921C0000}"/>
    <cellStyle name="6_3. Coc khoan nhoi dai tra-VieEng (TKKT)" xfId="2008" xr:uid="{00000000-0005-0000-0000-0000931C0000}"/>
    <cellStyle name="6_5.Gia thiet bi dien (VL Hanecc)(263.9)" xfId="9881" xr:uid="{00000000-0005-0000-0000-0000941C0000}"/>
    <cellStyle name="6_Ba Dieu(5-12-07)" xfId="9882" xr:uid="{00000000-0005-0000-0000-0000951C0000}"/>
    <cellStyle name="6_Book1" xfId="2009" xr:uid="{00000000-0005-0000-0000-0000961C0000}"/>
    <cellStyle name="6_Cai tao hang rao-1" xfId="2010" xr:uid="{00000000-0005-0000-0000-0000971C0000}"/>
    <cellStyle name="6_cai tao ve sinh VS-01-3" xfId="2011" xr:uid="{00000000-0005-0000-0000-0000981C0000}"/>
    <cellStyle name="6_Cầu Cựa Gà" xfId="9883" xr:uid="{00000000-0005-0000-0000-0000991C0000}"/>
    <cellStyle name="6_CotCo.No.02" xfId="2012" xr:uid="{00000000-0005-0000-0000-00009A1C0000}"/>
    <cellStyle name="6_Chao gia nha nghien" xfId="9884" xr:uid="{00000000-0005-0000-0000-00009B1C0000}"/>
    <cellStyle name="6_danh sach" xfId="2013" xr:uid="{00000000-0005-0000-0000-00009C1C0000}"/>
    <cellStyle name="6_doi than" xfId="2014" xr:uid="{00000000-0005-0000-0000-00009D1C0000}"/>
    <cellStyle name="6_DTCT_ CAU" xfId="9885" xr:uid="{00000000-0005-0000-0000-00009E1C0000}"/>
    <cellStyle name="6_Du toan san lap - 23-12-2008" xfId="9886" xr:uid="{00000000-0005-0000-0000-00009F1C0000}"/>
    <cellStyle name="6_Duong BT" xfId="9887" xr:uid="{00000000-0005-0000-0000-0000A01C0000}"/>
    <cellStyle name="6_Duong R1 - Dai Phuoc (14-04-2009)" xfId="9888" xr:uid="{00000000-0005-0000-0000-0000A11C0000}"/>
    <cellStyle name="6_DUTOAN1" xfId="2015" xr:uid="{00000000-0005-0000-0000-0000A21C0000}"/>
    <cellStyle name="6_Dutoan-10-6-08-tinh lai chi phi kiem toan" xfId="9890" xr:uid="{00000000-0005-0000-0000-0000A31C0000}"/>
    <cellStyle name="6_DUTHAU" xfId="9889" xr:uid="{00000000-0005-0000-0000-0000A41C0000}"/>
    <cellStyle name="6_FORM DU TOAN 720-766" xfId="9891" xr:uid="{00000000-0005-0000-0000-0000A51C0000}"/>
    <cellStyle name="6_hatangLB" xfId="9892" xr:uid="{00000000-0005-0000-0000-0000A61C0000}"/>
    <cellStyle name="6_HR" xfId="2016" xr:uid="{00000000-0005-0000-0000-0000A71C0000}"/>
    <cellStyle name="6_HR-1" xfId="2017" xr:uid="{00000000-0005-0000-0000-0000A81C0000}"/>
    <cellStyle name="6_Lai Ha" xfId="9893" xr:uid="{00000000-0005-0000-0000-0000A91C0000}"/>
    <cellStyle name="6_Luong Ha Noi" xfId="2018" xr:uid="{00000000-0005-0000-0000-0000AA1C0000}"/>
    <cellStyle name="6_Mong nha D01" xfId="2019" xr:uid="{00000000-0005-0000-0000-0000AB1C0000}"/>
    <cellStyle name="6_No.01 - Nha xuong san xuat so 1 (15-03-2013)" xfId="2020" xr:uid="{00000000-0005-0000-0000-0000AC1C0000}"/>
    <cellStyle name="6_No.01 - Nha xuong san xuat so 1-soat -R1" xfId="2021" xr:uid="{00000000-0005-0000-0000-0000AD1C0000}"/>
    <cellStyle name="6_No.01 - Nha xuong san xuat so 1-soat -R2" xfId="2022" xr:uid="{00000000-0005-0000-0000-0000AE1C0000}"/>
    <cellStyle name="6_No.01-XN det - xuong det-phong dieu ko so 2-1" xfId="2023" xr:uid="{00000000-0005-0000-0000-0000AF1C0000}"/>
    <cellStyle name="6_No.01-XN det - xuong det-phong dieu ko so 2-2" xfId="2024" xr:uid="{00000000-0005-0000-0000-0000B01C0000}"/>
    <cellStyle name="6_No.02 - Nha xuong san xuat so 2" xfId="2025" xr:uid="{00000000-0005-0000-0000-0000B11C0000}"/>
    <cellStyle name="6_No.02 - Nha xuong san xuat so 2 - (05-04-2013)-rev02" xfId="2026" xr:uid="{00000000-0005-0000-0000-0000B21C0000}"/>
    <cellStyle name="6_No.02 - Nha xuong san xuat so 2 - (05-04-2013)-rev03" xfId="2027" xr:uid="{00000000-0005-0000-0000-0000B31C0000}"/>
    <cellStyle name="6_No.02 - Nha xuong san xuat so 2 - (08-04-2013)" xfId="2028" xr:uid="{00000000-0005-0000-0000-0000B41C0000}"/>
    <cellStyle name="6_No.02 - Nha xuong san xuat so 2 - (16-03-2013)" xfId="2029" xr:uid="{00000000-0005-0000-0000-0000B51C0000}"/>
    <cellStyle name="6_No.02 - Nha xuong san xuat so 2 - (26-02-2013)-Rev01" xfId="2030" xr:uid="{00000000-0005-0000-0000-0000B61C0000}"/>
    <cellStyle name="6_No.02 - Nha xuong san xuat so 2 - (28-02-2013)" xfId="2031" xr:uid="{00000000-0005-0000-0000-0000B71C0000}"/>
    <cellStyle name="6_No.02 - Nha xuong san xuat so 2 -R3" xfId="2032" xr:uid="{00000000-0005-0000-0000-0000B81C0000}"/>
    <cellStyle name="6_No.02.CotCo" xfId="2033" xr:uid="{00000000-0005-0000-0000-0000B91C0000}"/>
    <cellStyle name="6_No.02.CotCo-1" xfId="2034" xr:uid="{00000000-0005-0000-0000-0000BA1C0000}"/>
    <cellStyle name="6_No.04 Nha thuong truc" xfId="2035" xr:uid="{00000000-0005-0000-0000-0000BB1C0000}"/>
    <cellStyle name="6_No.04 Nha thuong truc - PXD" xfId="2036" xr:uid="{00000000-0005-0000-0000-0000BC1C0000}"/>
    <cellStyle name="6_No.04 Nha thuong truc-1" xfId="2037" xr:uid="{00000000-0005-0000-0000-0000BD1C0000}"/>
    <cellStyle name="6_No.05 - Nha an - PXD - 003" xfId="2038" xr:uid="{00000000-0005-0000-0000-0000BE1C0000}"/>
    <cellStyle name="6_No.05 - Nha an - PXD - 004" xfId="2039" xr:uid="{00000000-0005-0000-0000-0000BF1C0000}"/>
    <cellStyle name="6_No.05.Nhabve-4" xfId="2040" xr:uid="{00000000-0005-0000-0000-0000C01C0000}"/>
    <cellStyle name="6_No.05.Nhabve-5" xfId="2041" xr:uid="{00000000-0005-0000-0000-0000C11C0000}"/>
    <cellStyle name="6_No.05.Nhabve-6" xfId="2042" xr:uid="{00000000-0005-0000-0000-0000C21C0000}"/>
    <cellStyle name="6_No.07 - Nha ve sinh" xfId="2043" xr:uid="{00000000-0005-0000-0000-0000C31C0000}"/>
    <cellStyle name="6_No.Xuong May-ND-8" xfId="2044" xr:uid="{00000000-0005-0000-0000-0000C41C0000}"/>
    <cellStyle name="6_No04A - Xuong may so 1- Rev.01" xfId="2045" xr:uid="{00000000-0005-0000-0000-0000C51C0000}"/>
    <cellStyle name="6_No04A - Xuong may so 1- Rev.02" xfId="2046" xr:uid="{00000000-0005-0000-0000-0000C61C0000}"/>
    <cellStyle name="6_No04A - Xuong may so 1- Rev.03" xfId="2047" xr:uid="{00000000-0005-0000-0000-0000C71C0000}"/>
    <cellStyle name="6_No04A - Xuong may so 1- Rev.05" xfId="2048" xr:uid="{00000000-0005-0000-0000-0000C81C0000}"/>
    <cellStyle name="6_No04A - Xuong may so 1- Sua tham tra-01" xfId="2049" xr:uid="{00000000-0005-0000-0000-0000C91C0000}"/>
    <cellStyle name="6_Opensoure" xfId="2050" xr:uid="{00000000-0005-0000-0000-0000CA1C0000}"/>
    <cellStyle name="6_Opensoure_Luong Ha Noi" xfId="2051" xr:uid="{00000000-0005-0000-0000-0000CB1C0000}"/>
    <cellStyle name="6_Phan duong _BVTC_T7-08" xfId="9894" xr:uid="{00000000-0005-0000-0000-0000CC1C0000}"/>
    <cellStyle name="6_Sheet2" xfId="2052" xr:uid="{00000000-0005-0000-0000-0000CD1C0000}"/>
    <cellStyle name="6_tong hop" xfId="2054" xr:uid="{00000000-0005-0000-0000-0000CE1C0000}"/>
    <cellStyle name="6_TONG HOP KINH PHI - ND 99" xfId="9898" xr:uid="{00000000-0005-0000-0000-0000CF1C0000}"/>
    <cellStyle name="6_TONG HOP KHOI LUONG SO BO" xfId="9897" xr:uid="{00000000-0005-0000-0000-0000D01C0000}"/>
    <cellStyle name="6_Tong hop thanh toan" xfId="9899" xr:uid="{00000000-0005-0000-0000-0000D11C0000}"/>
    <cellStyle name="6_thietbidien" xfId="9895" xr:uid="{00000000-0005-0000-0000-0000D21C0000}"/>
    <cellStyle name="6_THKLCAU_SD" xfId="9896" xr:uid="{00000000-0005-0000-0000-0000D31C0000}"/>
    <cellStyle name="6_Thong ke thep-STT" xfId="2053" xr:uid="{00000000-0005-0000-0000-0000D41C0000}"/>
    <cellStyle name="6_TramBienap-No.03-1-Viet + Eng" xfId="2055" xr:uid="{00000000-0005-0000-0000-0000D51C0000}"/>
    <cellStyle name="60% - Accent1 2" xfId="9900" xr:uid="{00000000-0005-0000-0000-0000D61C0000}"/>
    <cellStyle name="60% - Accent2 2" xfId="9901" xr:uid="{00000000-0005-0000-0000-0000D71C0000}"/>
    <cellStyle name="60% - Accent3 2" xfId="9902" xr:uid="{00000000-0005-0000-0000-0000D81C0000}"/>
    <cellStyle name="60% - Accent4 2" xfId="9903" xr:uid="{00000000-0005-0000-0000-0000D91C0000}"/>
    <cellStyle name="60% - Accent5 2" xfId="9904" xr:uid="{00000000-0005-0000-0000-0000DA1C0000}"/>
    <cellStyle name="60% - Accent6 2" xfId="9905" xr:uid="{00000000-0005-0000-0000-0000DB1C0000}"/>
    <cellStyle name="60% - Nhấn1" xfId="9906" xr:uid="{00000000-0005-0000-0000-0000DC1C0000}"/>
    <cellStyle name="60% - Nhấn2" xfId="9907" xr:uid="{00000000-0005-0000-0000-0000DD1C0000}"/>
    <cellStyle name="60% - Nhấn3" xfId="9908" xr:uid="{00000000-0005-0000-0000-0000DE1C0000}"/>
    <cellStyle name="60% - Nhấn4" xfId="9909" xr:uid="{00000000-0005-0000-0000-0000DF1C0000}"/>
    <cellStyle name="60% - Nhấn5" xfId="9910" xr:uid="{00000000-0005-0000-0000-0000E01C0000}"/>
    <cellStyle name="60% - Nhấn6" xfId="9911" xr:uid="{00000000-0005-0000-0000-0000E11C0000}"/>
    <cellStyle name="60% - アクセント 1_Civil work " xfId="2056" xr:uid="{00000000-0005-0000-0000-0000E21C0000}"/>
    <cellStyle name="60% - アクセント 2_Civil work " xfId="2057" xr:uid="{00000000-0005-0000-0000-0000E31C0000}"/>
    <cellStyle name="60% - アクセント 3_Civil work " xfId="2058" xr:uid="{00000000-0005-0000-0000-0000E41C0000}"/>
    <cellStyle name="60% - アクセント 4_Civil work " xfId="2059" xr:uid="{00000000-0005-0000-0000-0000E51C0000}"/>
    <cellStyle name="60% - アクセント 5_Civil work " xfId="2060" xr:uid="{00000000-0005-0000-0000-0000E61C0000}"/>
    <cellStyle name="60% - アクセント 6_Civil work " xfId="2061" xr:uid="{00000000-0005-0000-0000-0000E71C0000}"/>
    <cellStyle name="60% - 강조색1" xfId="2062" xr:uid="{00000000-0005-0000-0000-0000E81C0000}"/>
    <cellStyle name="60% - 강조색2" xfId="2063" xr:uid="{00000000-0005-0000-0000-0000E91C0000}"/>
    <cellStyle name="60% - 강조색3" xfId="2064" xr:uid="{00000000-0005-0000-0000-0000EA1C0000}"/>
    <cellStyle name="60% - 강조색4" xfId="2065" xr:uid="{00000000-0005-0000-0000-0000EB1C0000}"/>
    <cellStyle name="60% - 강조색5" xfId="2066" xr:uid="{00000000-0005-0000-0000-0000EC1C0000}"/>
    <cellStyle name="60% - 강조색6" xfId="2067" xr:uid="{00000000-0005-0000-0000-0000ED1C0000}"/>
    <cellStyle name="60% - 强调文字颜色 1" xfId="9912" xr:uid="{00000000-0005-0000-0000-0000EE1C0000}"/>
    <cellStyle name="60% - 强调文字颜色 2" xfId="9913" xr:uid="{00000000-0005-0000-0000-0000EF1C0000}"/>
    <cellStyle name="60% - 强调文字颜色 3" xfId="9914" xr:uid="{00000000-0005-0000-0000-0000F01C0000}"/>
    <cellStyle name="60% - 强调文字颜色 4" xfId="9915" xr:uid="{00000000-0005-0000-0000-0000F11C0000}"/>
    <cellStyle name="60% - 强调文字颜色 5" xfId="9916" xr:uid="{00000000-0005-0000-0000-0000F21C0000}"/>
    <cellStyle name="60% - 强调文字颜色 6" xfId="9917" xr:uid="{00000000-0005-0000-0000-0000F31C0000}"/>
    <cellStyle name="60% - 輔色1" xfId="9918" xr:uid="{00000000-0005-0000-0000-0000F41C0000}"/>
    <cellStyle name="60% - 輔色2" xfId="9919" xr:uid="{00000000-0005-0000-0000-0000F51C0000}"/>
    <cellStyle name="60% - 輔色3" xfId="9920" xr:uid="{00000000-0005-0000-0000-0000F61C0000}"/>
    <cellStyle name="60% - 輔色4" xfId="9921" xr:uid="{00000000-0005-0000-0000-0000F71C0000}"/>
    <cellStyle name="60% - 輔色5" xfId="9922" xr:uid="{00000000-0005-0000-0000-0000F81C0000}"/>
    <cellStyle name="60% - 輔色6" xfId="9923" xr:uid="{00000000-0005-0000-0000-0000F91C0000}"/>
    <cellStyle name="75" xfId="2068" xr:uid="{00000000-0005-0000-0000-0000FA1C0000}"/>
    <cellStyle name="9" xfId="9924" xr:uid="{00000000-0005-0000-0000-0000FB1C0000}"/>
    <cellStyle name="A" xfId="9925" xr:uid="{00000000-0005-0000-0000-0000FC1C0000}"/>
    <cellStyle name="a_Du thau HM noi hoi dong luc " xfId="9926" xr:uid="{00000000-0005-0000-0000-0000FD1C0000}"/>
    <cellStyle name="a_Du thau HM noi hoi dong luc(sửa theo CV 130 CĐT) ghi dia " xfId="9927" xr:uid="{00000000-0005-0000-0000-0000FE1C0000}"/>
    <cellStyle name="a_Du thau HM noi hoi nha xeo trang phan sua phong" xfId="9928" xr:uid="{00000000-0005-0000-0000-0000FF1C0000}"/>
    <cellStyle name="a_HM moi" xfId="9929" xr:uid="{00000000-0005-0000-0000-0000001D0000}"/>
    <cellStyle name="a_Phu luc hop dong" xfId="9930" xr:uid="{00000000-0005-0000-0000-0000011D0000}"/>
    <cellStyle name="a_Phu luc hop dong nuoc thai" xfId="9931" xr:uid="{00000000-0005-0000-0000-0000021D0000}"/>
    <cellStyle name="A¨????? [0]_??aA??" xfId="9932" xr:uid="{00000000-0005-0000-0000-0000031D0000}"/>
    <cellStyle name="A¨?????_??aA??" xfId="9933" xr:uid="{00000000-0005-0000-0000-0000041D0000}"/>
    <cellStyle name="A¨­¢¬¢Ò [0]_¡¾aA¢¬" xfId="9934" xr:uid="{00000000-0005-0000-0000-0000051D0000}"/>
    <cellStyle name="A¨­￠￢￠O [0]_INQUIRY ￠?￥i¨u¡AAⓒ￢Aⓒª " xfId="2069" xr:uid="{00000000-0005-0000-0000-0000061D0000}"/>
    <cellStyle name="A¨­¢¬¢Ò_¡¾aA¢¬" xfId="9935" xr:uid="{00000000-0005-0000-0000-0000071D0000}"/>
    <cellStyle name="A¨­￠￢￠O_INQUIRY ￠?￥i¨u¡AAⓒ￢Aⓒª " xfId="2070" xr:uid="{00000000-0005-0000-0000-0000081D0000}"/>
    <cellStyle name="_x0001_Å»_x001e_´ " xfId="2071" xr:uid="{00000000-0005-0000-0000-0000091D0000}"/>
    <cellStyle name="_x0001_Å»_x001e_´_" xfId="2072" xr:uid="{00000000-0005-0000-0000-00000A1D0000}"/>
    <cellStyle name="Accent1 - 20%" xfId="9936" xr:uid="{00000000-0005-0000-0000-00000B1D0000}"/>
    <cellStyle name="Accent1 - 40%" xfId="9937" xr:uid="{00000000-0005-0000-0000-00000C1D0000}"/>
    <cellStyle name="Accent1 - 60%" xfId="9938" xr:uid="{00000000-0005-0000-0000-00000D1D0000}"/>
    <cellStyle name="Accent1 2" xfId="2073" xr:uid="{00000000-0005-0000-0000-00000E1D0000}"/>
    <cellStyle name="Accent2 - 20%" xfId="9939" xr:uid="{00000000-0005-0000-0000-00000F1D0000}"/>
    <cellStyle name="Accent2 - 40%" xfId="9940" xr:uid="{00000000-0005-0000-0000-0000101D0000}"/>
    <cellStyle name="Accent2 - 60%" xfId="9941" xr:uid="{00000000-0005-0000-0000-0000111D0000}"/>
    <cellStyle name="Accent2 2" xfId="9942" xr:uid="{00000000-0005-0000-0000-0000121D0000}"/>
    <cellStyle name="Accent3 - 20%" xfId="9943" xr:uid="{00000000-0005-0000-0000-0000131D0000}"/>
    <cellStyle name="Accent3 - 40%" xfId="9944" xr:uid="{00000000-0005-0000-0000-0000141D0000}"/>
    <cellStyle name="Accent3 - 60%" xfId="9945" xr:uid="{00000000-0005-0000-0000-0000151D0000}"/>
    <cellStyle name="Accent3 2" xfId="9946" xr:uid="{00000000-0005-0000-0000-0000161D0000}"/>
    <cellStyle name="Accent4 - 20%" xfId="9947" xr:uid="{00000000-0005-0000-0000-0000171D0000}"/>
    <cellStyle name="Accent4 - 40%" xfId="9948" xr:uid="{00000000-0005-0000-0000-0000181D0000}"/>
    <cellStyle name="Accent4 - 60%" xfId="9949" xr:uid="{00000000-0005-0000-0000-0000191D0000}"/>
    <cellStyle name="Accent4 2" xfId="9950" xr:uid="{00000000-0005-0000-0000-00001A1D0000}"/>
    <cellStyle name="Accent5 - 20%" xfId="9951" xr:uid="{00000000-0005-0000-0000-00001B1D0000}"/>
    <cellStyle name="Accent5 - 40%" xfId="9952" xr:uid="{00000000-0005-0000-0000-00001C1D0000}"/>
    <cellStyle name="Accent5 - 60%" xfId="9953" xr:uid="{00000000-0005-0000-0000-00001D1D0000}"/>
    <cellStyle name="Accent5 2" xfId="9954" xr:uid="{00000000-0005-0000-0000-00001E1D0000}"/>
    <cellStyle name="Accent6 - 20%" xfId="9955" xr:uid="{00000000-0005-0000-0000-00001F1D0000}"/>
    <cellStyle name="Accent6 - 40%" xfId="9956" xr:uid="{00000000-0005-0000-0000-0000201D0000}"/>
    <cellStyle name="Accent6 - 60%" xfId="9957" xr:uid="{00000000-0005-0000-0000-0000211D0000}"/>
    <cellStyle name="Accent6 2" xfId="9958" xr:uid="{00000000-0005-0000-0000-0000221D0000}"/>
    <cellStyle name="Aee­ " xfId="9959" xr:uid="{00000000-0005-0000-0000-0000231D0000}"/>
    <cellStyle name="ÅëÈ­ [0]" xfId="2074" xr:uid="{00000000-0005-0000-0000-0000241D0000}"/>
    <cellStyle name="AeE­ [0]_ 2ÆAAþº° " xfId="2075" xr:uid="{00000000-0005-0000-0000-0000251D0000}"/>
    <cellStyle name="ÅëÈ­ [0]_¡Ú¾ÈÜ¬ Á¾ÇÕºñ±³ " xfId="2076" xr:uid="{00000000-0005-0000-0000-0000261D0000}"/>
    <cellStyle name="AeE­ [0]_´eAN°yC￥ " xfId="2077" xr:uid="{00000000-0005-0000-0000-0000271D0000}"/>
    <cellStyle name="ÅëÈ­ [0]_¿ì¹°Åë" xfId="9960" xr:uid="{00000000-0005-0000-0000-0000281D0000}"/>
    <cellStyle name="AeE­ [0]_¼­½AAI¶÷_AoAO°eE¹ " xfId="2078" xr:uid="{00000000-0005-0000-0000-0000291D0000}"/>
    <cellStyle name="ÅëÈ­ [0]_¼­½ÄÀÏ¶÷_ÅõÀÔ°èÈ¹ " xfId="2079" xr:uid="{00000000-0005-0000-0000-00002A1D0000}"/>
    <cellStyle name="AeE­ [0]_¼oAI¼º " xfId="2080" xr:uid="{00000000-0005-0000-0000-00002B1D0000}"/>
    <cellStyle name="ÅëÈ­ [0]_2.CONCEPT " xfId="2081" xr:uid="{00000000-0005-0000-0000-00002C1D0000}"/>
    <cellStyle name="AeE­ [0]_3.MSCHEDULE¿μ¹R " xfId="2082" xr:uid="{00000000-0005-0000-0000-00002D1D0000}"/>
    <cellStyle name="ÅëÈ­ [0]_3PJTR°èÈ¹ " xfId="2083" xr:uid="{00000000-0005-0000-0000-00002E1D0000}"/>
    <cellStyle name="AeE­ [0]_4 " xfId="2084" xr:uid="{00000000-0005-0000-0000-00002F1D0000}"/>
    <cellStyle name="ÅëÈ­ [0]_4 " xfId="2085" xr:uid="{00000000-0005-0000-0000-0000301D0000}"/>
    <cellStyle name="AeE­ [0]_6-3°æAi·A " xfId="2086" xr:uid="{00000000-0005-0000-0000-0000311D0000}"/>
    <cellStyle name="ÅëÈ­ [0]_6-3°æÀï·Â " xfId="2087" xr:uid="{00000000-0005-0000-0000-0000321D0000}"/>
    <cellStyle name="AeE­ [0]_AMT " xfId="2088" xr:uid="{00000000-0005-0000-0000-0000331D0000}"/>
    <cellStyle name="ÅëÈ­ [0]_ÃÖÁ¾ÀÏÁ¤ " xfId="2089" xr:uid="{00000000-0005-0000-0000-0000341D0000}"/>
    <cellStyle name="AeE­ [0]_INQUIRY ¿?¾÷AßAø " xfId="2090" xr:uid="{00000000-0005-0000-0000-0000351D0000}"/>
    <cellStyle name="ÅëÈ­ [0]_L601CPT" xfId="2091" xr:uid="{00000000-0005-0000-0000-0000361D0000}"/>
    <cellStyle name="AeE­ [0]_º≫¼± ±æ¾i±uºI ¼o·R Ay°eC￥ " xfId="9961" xr:uid="{00000000-0005-0000-0000-0000371D0000}"/>
    <cellStyle name="ÅëÈ­ [0]_ºÐ·ù±â02_ÅõÀÔ°èÈ¹ " xfId="9962" xr:uid="{00000000-0005-0000-0000-0000381D0000}"/>
    <cellStyle name="AeE­ [0]_SMG-CKD-d1.1 " xfId="2092" xr:uid="{00000000-0005-0000-0000-0000391D0000}"/>
    <cellStyle name="ÅëÈ­ [0]_SMG-CKD-d1.1 " xfId="2093" xr:uid="{00000000-0005-0000-0000-00003A1D0000}"/>
    <cellStyle name="Aee­ _021029여천여수실행" xfId="9963" xr:uid="{00000000-0005-0000-0000-00003B1D0000}"/>
    <cellStyle name="AeE?? [0]_??aA??" xfId="9964" xr:uid="{00000000-0005-0000-0000-00003C1D0000}"/>
    <cellStyle name="AeE??_??aA??" xfId="9965" xr:uid="{00000000-0005-0000-0000-00003D1D0000}"/>
    <cellStyle name="ÅëÈ­_      " xfId="2094" xr:uid="{00000000-0005-0000-0000-00003E1D0000}"/>
    <cellStyle name="AeE­_ 2ÆAAþº° " xfId="2095" xr:uid="{00000000-0005-0000-0000-00003F1D0000}"/>
    <cellStyle name="ÅëÈ­_¡Ú¾ÈÜ¬ Á¾ÇÕºñ±³ " xfId="2096" xr:uid="{00000000-0005-0000-0000-0000401D0000}"/>
    <cellStyle name="AeE­_´eAN°yC￥ " xfId="2097" xr:uid="{00000000-0005-0000-0000-0000411D0000}"/>
    <cellStyle name="ÅëÈ­_¿ì¹°Åë" xfId="9966" xr:uid="{00000000-0005-0000-0000-0000421D0000}"/>
    <cellStyle name="AeE­_¼­½AAI¶÷_AoAO°eE¹ " xfId="2098" xr:uid="{00000000-0005-0000-0000-0000431D0000}"/>
    <cellStyle name="ÅëÈ­_¼­½ÄÀÏ¶÷_ÅõÀÔ°èÈ¹ " xfId="2099" xr:uid="{00000000-0005-0000-0000-0000441D0000}"/>
    <cellStyle name="AeE­_¼oAI¼º " xfId="2100" xr:uid="{00000000-0005-0000-0000-0000451D0000}"/>
    <cellStyle name="ÅëÈ­_2.CONCEPT " xfId="2101" xr:uid="{00000000-0005-0000-0000-0000461D0000}"/>
    <cellStyle name="AeE­_3.MSCHEDULE¿μ¹R " xfId="2102" xr:uid="{00000000-0005-0000-0000-0000471D0000}"/>
    <cellStyle name="ÅëÈ­_3PJTR°èÈ¹ " xfId="2103" xr:uid="{00000000-0005-0000-0000-0000481D0000}"/>
    <cellStyle name="AeE­_4 " xfId="2104" xr:uid="{00000000-0005-0000-0000-0000491D0000}"/>
    <cellStyle name="ÅëÈ­_4 " xfId="2105" xr:uid="{00000000-0005-0000-0000-00004A1D0000}"/>
    <cellStyle name="AeE­_6-3°æAi·A " xfId="2106" xr:uid="{00000000-0005-0000-0000-00004B1D0000}"/>
    <cellStyle name="ÅëÈ­_6-3°æÀï·Â " xfId="2107" xr:uid="{00000000-0005-0000-0000-00004C1D0000}"/>
    <cellStyle name="AeE­_AMT " xfId="2108" xr:uid="{00000000-0005-0000-0000-00004D1D0000}"/>
    <cellStyle name="ÅëÈ­_ÃÖÁ¾ÀÏÁ¤ " xfId="2109" xr:uid="{00000000-0005-0000-0000-00004E1D0000}"/>
    <cellStyle name="AeE­_INQUIRY ¿?¾÷AßAø " xfId="2110" xr:uid="{00000000-0005-0000-0000-00004F1D0000}"/>
    <cellStyle name="ÅëÈ­_L601CPT" xfId="2111" xr:uid="{00000000-0005-0000-0000-0000501D0000}"/>
    <cellStyle name="AeE­_º≫¼± ±æ¾i±uºI ¼o·R Ay°eC￥ " xfId="9967" xr:uid="{00000000-0005-0000-0000-0000511D0000}"/>
    <cellStyle name="ÅëÈ­_ºÐ·ù±â02_ÅõÀÔ°èÈ¹ " xfId="9968" xr:uid="{00000000-0005-0000-0000-0000521D0000}"/>
    <cellStyle name="AeE­_SMG-CKD-d1.1 " xfId="2112" xr:uid="{00000000-0005-0000-0000-0000531D0000}"/>
    <cellStyle name="ÅëÈ­_SMG-CKD-d1.1 " xfId="2113" xr:uid="{00000000-0005-0000-0000-0000541D0000}"/>
    <cellStyle name="AeE¡© [0]_¡¾aA¢¬" xfId="9969" xr:uid="{00000000-0005-0000-0000-0000551D0000}"/>
    <cellStyle name="AeE¡©_¡¾aA¢¬" xfId="9970" xr:uid="{00000000-0005-0000-0000-0000561D0000}"/>
    <cellStyle name="AeE¡ⓒ [0]_AMT " xfId="2114" xr:uid="{00000000-0005-0000-0000-0000571D0000}"/>
    <cellStyle name="AeE¡ⓒ_AMT " xfId="2115" xr:uid="{00000000-0005-0000-0000-0000581D0000}"/>
    <cellStyle name="Æu¼ " xfId="2116" xr:uid="{00000000-0005-0000-0000-0000591D0000}"/>
    <cellStyle name="ALIGNMENT" xfId="9971" xr:uid="{00000000-0005-0000-0000-00005A1D0000}"/>
    <cellStyle name="APPEAR" xfId="2117" xr:uid="{00000000-0005-0000-0000-00005B1D0000}"/>
    <cellStyle name="args.style" xfId="2118" xr:uid="{00000000-0005-0000-0000-00005C1D0000}"/>
    <cellStyle name="arial" xfId="2119" xr:uid="{00000000-0005-0000-0000-00005D1D0000}"/>
    <cellStyle name="ArialH" xfId="9972" xr:uid="{00000000-0005-0000-0000-00005E1D0000}"/>
    <cellStyle name="at" xfId="9973" xr:uid="{00000000-0005-0000-0000-00005F1D0000}"/>
    <cellStyle name="ÄÞ¸¶ [0]" xfId="2120" xr:uid="{00000000-0005-0000-0000-0000601D0000}"/>
    <cellStyle name="AÞ¸¶ [0]_ 2ÆAAþº° " xfId="2121" xr:uid="{00000000-0005-0000-0000-0000611D0000}"/>
    <cellStyle name="ÄÞ¸¶ [0]_¡Ú¾ÈÜ¬ Á¾ÇÕºñ±³ " xfId="2122" xr:uid="{00000000-0005-0000-0000-0000621D0000}"/>
    <cellStyle name="AÞ¸¶ [0]_´eAN°yC￥ " xfId="2123" xr:uid="{00000000-0005-0000-0000-0000631D0000}"/>
    <cellStyle name="ÄÞ¸¶ [0]_¿ì¹°Åë" xfId="9974" xr:uid="{00000000-0005-0000-0000-0000641D0000}"/>
    <cellStyle name="AÞ¸¶ [0]_3.MSCHEDULE¿μ¹R " xfId="2124" xr:uid="{00000000-0005-0000-0000-0000651D0000}"/>
    <cellStyle name="ÄÞ¸¶ [0]_3PJTR°èÈ¹ " xfId="2125" xr:uid="{00000000-0005-0000-0000-0000661D0000}"/>
    <cellStyle name="AÞ¸¶ [0]_4 " xfId="2126" xr:uid="{00000000-0005-0000-0000-0000671D0000}"/>
    <cellStyle name="ÄÞ¸¶ [0]_4 " xfId="2127" xr:uid="{00000000-0005-0000-0000-0000681D0000}"/>
    <cellStyle name="AÞ¸¶ [0]_6-3°æAi·A " xfId="2128" xr:uid="{00000000-0005-0000-0000-0000691D0000}"/>
    <cellStyle name="ÄÞ¸¶ [0]_6-3°æÀï·Â " xfId="2129" xr:uid="{00000000-0005-0000-0000-00006A1D0000}"/>
    <cellStyle name="AÞ¸¶ [0]_AN°y(1.25) " xfId="2130" xr:uid="{00000000-0005-0000-0000-00006B1D0000}"/>
    <cellStyle name="ÄÞ¸¶ [0]_ÃÖÁ¾ÀÏÁ¤ " xfId="2131" xr:uid="{00000000-0005-0000-0000-00006C1D0000}"/>
    <cellStyle name="AÞ¸¶ [0]_INQUIRY ¿?¾÷AßAø " xfId="2132" xr:uid="{00000000-0005-0000-0000-00006D1D0000}"/>
    <cellStyle name="ÄÞ¸¶ [0]_L601CPT" xfId="2133" xr:uid="{00000000-0005-0000-0000-00006E1D0000}"/>
    <cellStyle name="AÞ¸¶ [0]_º≫¼± ±æ¾i±uºI ¼o·R Ay°eC￥ " xfId="9975" xr:uid="{00000000-0005-0000-0000-00006F1D0000}"/>
    <cellStyle name="ÄÞ¸¶ [0]_Sheet1 (2)_1.SUMMARY " xfId="9976" xr:uid="{00000000-0005-0000-0000-0000701D0000}"/>
    <cellStyle name="AÞ¸¶ [0]_SMG-CKD-d1.1 " xfId="2134" xr:uid="{00000000-0005-0000-0000-0000711D0000}"/>
    <cellStyle name="ÄÞ¸¶ [0]_SMG-CKD-d1.1 " xfId="2135" xr:uid="{00000000-0005-0000-0000-0000721D0000}"/>
    <cellStyle name="ÄÞ¸¶_      " xfId="2136" xr:uid="{00000000-0005-0000-0000-0000731D0000}"/>
    <cellStyle name="AÞ¸¶_ 2ÆAAþº° " xfId="2137" xr:uid="{00000000-0005-0000-0000-0000741D0000}"/>
    <cellStyle name="ÄÞ¸¶_¡Ú¾ÈÜ¬ Á¾ÇÕºñ±³ " xfId="2138" xr:uid="{00000000-0005-0000-0000-0000751D0000}"/>
    <cellStyle name="AÞ¸¶_´eAN°yC￥ " xfId="2139" xr:uid="{00000000-0005-0000-0000-0000761D0000}"/>
    <cellStyle name="ÄÞ¸¶_¿ì¹°Åë" xfId="9977" xr:uid="{00000000-0005-0000-0000-0000771D0000}"/>
    <cellStyle name="AÞ¸¶_4 " xfId="2140" xr:uid="{00000000-0005-0000-0000-0000781D0000}"/>
    <cellStyle name="ÄÞ¸¶_4 " xfId="2141" xr:uid="{00000000-0005-0000-0000-0000791D0000}"/>
    <cellStyle name="AÞ¸¶_6-3°æAi·A " xfId="2142" xr:uid="{00000000-0005-0000-0000-00007A1D0000}"/>
    <cellStyle name="ÄÞ¸¶_6-3°æÀï·Â " xfId="2143" xr:uid="{00000000-0005-0000-0000-00007B1D0000}"/>
    <cellStyle name="AÞ¸¶_AN°y(1.25) " xfId="2144" xr:uid="{00000000-0005-0000-0000-00007C1D0000}"/>
    <cellStyle name="ÄÞ¸¶_ÃÖÁ¾ÀÏÁ¤ " xfId="2145" xr:uid="{00000000-0005-0000-0000-00007D1D0000}"/>
    <cellStyle name="AÞ¸¶_INQUIRY ¿?¾÷AßAø " xfId="2146" xr:uid="{00000000-0005-0000-0000-00007E1D0000}"/>
    <cellStyle name="ÄÞ¸¶_L601CPT" xfId="2147" xr:uid="{00000000-0005-0000-0000-00007F1D0000}"/>
    <cellStyle name="AÞ¸¶_º≫¼± ±æ¾i±uºI ¼o·R Ay°eC￥ " xfId="9978" xr:uid="{00000000-0005-0000-0000-0000801D0000}"/>
    <cellStyle name="ÄÞ¸¶_Sheet1 (2)_1.SUMMARY " xfId="9979" xr:uid="{00000000-0005-0000-0000-0000811D0000}"/>
    <cellStyle name="AÞ¸¶_SMG-CKD-d1.1 " xfId="2148" xr:uid="{00000000-0005-0000-0000-0000821D0000}"/>
    <cellStyle name="ÄÞ¸¶_SMG-CKD-d1.1 " xfId="2149" xr:uid="{00000000-0005-0000-0000-0000831D0000}"/>
    <cellStyle name="Au¸r " xfId="2150" xr:uid="{00000000-0005-0000-0000-0000841D0000}"/>
    <cellStyle name="AutoFormat Options" xfId="2151" xr:uid="{00000000-0005-0000-0000-0000851D0000}"/>
    <cellStyle name="B_U" xfId="9980" xr:uid="{00000000-0005-0000-0000-0000861D0000}"/>
    <cellStyle name="B_U_A" xfId="9981" xr:uid="{00000000-0005-0000-0000-0000871D0000}"/>
    <cellStyle name="B_U_Mauqtvtd-99" xfId="9982" xr:uid="{00000000-0005-0000-0000-0000881D0000}"/>
    <cellStyle name="B_U_Qtnbdtmau" xfId="9983" xr:uid="{00000000-0005-0000-0000-0000891D0000}"/>
    <cellStyle name="bac" xfId="2152" xr:uid="{00000000-0005-0000-0000-00008A1D0000}"/>
    <cellStyle name="Bad 2" xfId="9984" xr:uid="{00000000-0005-0000-0000-00008B1D0000}"/>
    <cellStyle name="Bangchu" xfId="2153" xr:uid="{00000000-0005-0000-0000-00008C1D0000}"/>
    <cellStyle name="BILL제목" xfId="9985" xr:uid="{00000000-0005-0000-0000-00008D1D0000}"/>
    <cellStyle name="BKWmas" xfId="2154" xr:uid="{00000000-0005-0000-0000-00008E1D0000}"/>
    <cellStyle name="Body" xfId="2155" xr:uid="{00000000-0005-0000-0000-00008F1D0000}"/>
    <cellStyle name="Bor" xfId="9986" xr:uid="{00000000-0005-0000-0000-0000901D0000}"/>
    <cellStyle name="Border01" xfId="9987" xr:uid="{00000000-0005-0000-0000-0000911D0000}"/>
    <cellStyle name="bottom" xfId="2156" xr:uid="{00000000-0005-0000-0000-0000921D0000}"/>
    <cellStyle name="C??A¨?_??eE??" xfId="9988" xr:uid="{00000000-0005-0000-0000-0000931D0000}"/>
    <cellStyle name="C?AØ_¿?¾÷CoE² " xfId="2157" xr:uid="{00000000-0005-0000-0000-0000941D0000}"/>
    <cellStyle name="C~1" xfId="9989" xr:uid="{00000000-0005-0000-0000-0000951D0000}"/>
    <cellStyle name="C¡IA¨ª_¡Æ￠R¨uO￠￢¡ÆAIA￠´_￥iⓒ￡A¨IAIA￠´ " xfId="2158" xr:uid="{00000000-0005-0000-0000-0000961D0000}"/>
    <cellStyle name="C¡ÍA¨ª_¡ÆeE©ö" xfId="9990" xr:uid="{00000000-0005-0000-0000-0000971D0000}"/>
    <cellStyle name="Ç¥ÁØ_      " xfId="2159" xr:uid="{00000000-0005-0000-0000-0000981D0000}"/>
    <cellStyle name="C￥AØ_  FAB AIA¤  " xfId="2160" xr:uid="{00000000-0005-0000-0000-0000991D0000}"/>
    <cellStyle name="Ç¥ÁØ_#2(M17)_1" xfId="9991" xr:uid="{00000000-0005-0000-0000-00009A1D0000}"/>
    <cellStyle name="C￥AØ_´eAN°yC￥ " xfId="9992" xr:uid="{00000000-0005-0000-0000-00009B1D0000}"/>
    <cellStyle name="Ç¥ÁØ_¿ù°£¿ä¾àº¸°í" xfId="9993" xr:uid="{00000000-0005-0000-0000-00009C1D0000}"/>
    <cellStyle name="C￥AØ_¿μ¾÷CoE² " xfId="9994" xr:uid="{00000000-0005-0000-0000-00009D1D0000}"/>
    <cellStyle name="Ç¥ÁØ_£Ò£Ã°üÁ¦ÀÛ" xfId="9995" xr:uid="{00000000-0005-0000-0000-00009E1D0000}"/>
    <cellStyle name="C￥AØ_¹y¸eº¸E￡ " xfId="9996" xr:uid="{00000000-0005-0000-0000-00009F1D0000}"/>
    <cellStyle name="Ç¥ÁØ_3PJTR°èÈ¹ " xfId="9997" xr:uid="{00000000-0005-0000-0000-0000A01D0000}"/>
    <cellStyle name="C￥AØ_4 " xfId="2161" xr:uid="{00000000-0005-0000-0000-0000A11D0000}"/>
    <cellStyle name="Ç¥ÁØ_4 " xfId="2162" xr:uid="{00000000-0005-0000-0000-0000A21D0000}"/>
    <cellStyle name="C￥AØ_5-1±¤°i " xfId="2163" xr:uid="{00000000-0005-0000-0000-0000A31D0000}"/>
    <cellStyle name="Ç¥ÁØ_5-1±¤°í " xfId="2164" xr:uid="{00000000-0005-0000-0000-0000A41D0000}"/>
    <cellStyle name="C￥AØ_6-3°æAi·A " xfId="2165" xr:uid="{00000000-0005-0000-0000-0000A51D0000}"/>
    <cellStyle name="Ç¥ÁØ_6-3°æÀï·Â " xfId="2166" xr:uid="{00000000-0005-0000-0000-0000A61D0000}"/>
    <cellStyle name="C￥AØ_7.MASTER SCHEDULE " xfId="2167" xr:uid="{00000000-0005-0000-0000-0000A71D0000}"/>
    <cellStyle name="Ç¥ÁØ_7.MASTER SCHEDULE " xfId="2168" xr:uid="{00000000-0005-0000-0000-0000A81D0000}"/>
    <cellStyle name="C￥AØ_96AI¿ø°e2 " xfId="2169" xr:uid="{00000000-0005-0000-0000-0000A91D0000}"/>
    <cellStyle name="Ç¥ÁØ_96ÀÎ¿ø°è2 " xfId="2170" xr:uid="{00000000-0005-0000-0000-0000AA1D0000}"/>
    <cellStyle name="C￥AØ_A·ºI2 " xfId="2171" xr:uid="{00000000-0005-0000-0000-0000AB1D0000}"/>
    <cellStyle name="Ç¥ÁØ_Ã·ºÎ2 " xfId="2172" xr:uid="{00000000-0005-0000-0000-0000AC1D0000}"/>
    <cellStyle name="C￥AØ_AN°y(1.25) " xfId="2173" xr:uid="{00000000-0005-0000-0000-0000AD1D0000}"/>
    <cellStyle name="Ç¥ÁØ_ÅõÀÚºñ(ºÎ¼­º°,°èÁ¤º°) " xfId="2174" xr:uid="{00000000-0005-0000-0000-0000AE1D0000}"/>
    <cellStyle name="C￥AØ_Ay°eC￥(2¿u) " xfId="2175" xr:uid="{00000000-0005-0000-0000-0000AF1D0000}"/>
    <cellStyle name="Ç¥ÁØ_Áý°èÇ¥_1" xfId="9998" xr:uid="{00000000-0005-0000-0000-0000B01D0000}"/>
    <cellStyle name="C￥AØ_CoAo¹yAI °A¾×¿ⓒ½A " xfId="9999" xr:uid="{00000000-0005-0000-0000-0000B11D0000}"/>
    <cellStyle name="Ç¥ÁØ_ESCº¸°í" xfId="10000" xr:uid="{00000000-0005-0000-0000-0000B21D0000}"/>
    <cellStyle name="C￥AØ_M105CDT " xfId="2176" xr:uid="{00000000-0005-0000-0000-0000B31D0000}"/>
    <cellStyle name="Ç¥ÁØ_MKN-M1.1 " xfId="2177" xr:uid="{00000000-0005-0000-0000-0000B41D0000}"/>
    <cellStyle name="C￥AØ_Sheet1_¿μ¾÷CoE² " xfId="2178" xr:uid="{00000000-0005-0000-0000-0000B51D0000}"/>
    <cellStyle name="Ç¥ÁØ_Sheet1_£Ò£Ã°üÁ¦ÀÛÇöÈ²" xfId="10001" xr:uid="{00000000-0005-0000-0000-0000B61D0000}"/>
    <cellStyle name="C￥AØ_Sheet1_0N-HANDLING " xfId="10002" xr:uid="{00000000-0005-0000-0000-0000B71D0000}"/>
    <cellStyle name="Ç¥ÁØ_Sheet1_¼­¿ï-¾È»ê" xfId="10003" xr:uid="{00000000-0005-0000-0000-0000B81D0000}"/>
    <cellStyle name="C￥AØ_Sheet1_Ay°eC￥(2¿u) " xfId="10004" xr:uid="{00000000-0005-0000-0000-0000B91D0000}"/>
    <cellStyle name="Ç¥ÁØ_Sheet1_Áý°èÇ¥(2¿ù) " xfId="2179" xr:uid="{00000000-0005-0000-0000-0000BA1D0000}"/>
    <cellStyle name="C￥AØ_SMG-CKD-d1.1 " xfId="2180" xr:uid="{00000000-0005-0000-0000-0000BB1D0000}"/>
    <cellStyle name="Ç¥ÁØ_SMG-CKD-d1.1 " xfId="2181" xr:uid="{00000000-0005-0000-0000-0000BC1D0000}"/>
    <cellStyle name="C￥AØ_WIPER " xfId="2182" xr:uid="{00000000-0005-0000-0000-0000BD1D0000}"/>
    <cellStyle name="Ç¥ÁØ_WIPER " xfId="2183" xr:uid="{00000000-0005-0000-0000-0000BE1D0000}"/>
    <cellStyle name="C￥AØ_XD AOA¾AIA¤ " xfId="2184" xr:uid="{00000000-0005-0000-0000-0000BF1D0000}"/>
    <cellStyle name="Ç¥ÁØ_XD ÃÖÁ¾ÀÏÁ¤ " xfId="2185" xr:uid="{00000000-0005-0000-0000-0000C01D0000}"/>
    <cellStyle name="C￥AØ_μðAⓒAIA¤ " xfId="2186" xr:uid="{00000000-0005-0000-0000-0000C11D0000}"/>
    <cellStyle name="Calc Currency (0)" xfId="2187" xr:uid="{00000000-0005-0000-0000-0000C21D0000}"/>
    <cellStyle name="Calc Currency (0) 10" xfId="2188" xr:uid="{00000000-0005-0000-0000-0000C31D0000}"/>
    <cellStyle name="Calc Currency (0) 11" xfId="2189" xr:uid="{00000000-0005-0000-0000-0000C41D0000}"/>
    <cellStyle name="Calc Currency (0) 12" xfId="2190" xr:uid="{00000000-0005-0000-0000-0000C51D0000}"/>
    <cellStyle name="Calc Currency (0) 13" xfId="2191" xr:uid="{00000000-0005-0000-0000-0000C61D0000}"/>
    <cellStyle name="Calc Currency (0) 14" xfId="2192" xr:uid="{00000000-0005-0000-0000-0000C71D0000}"/>
    <cellStyle name="Calc Currency (0) 15" xfId="2193" xr:uid="{00000000-0005-0000-0000-0000C81D0000}"/>
    <cellStyle name="Calc Currency (0) 16" xfId="2194" xr:uid="{00000000-0005-0000-0000-0000C91D0000}"/>
    <cellStyle name="Calc Currency (0) 17" xfId="2195" xr:uid="{00000000-0005-0000-0000-0000CA1D0000}"/>
    <cellStyle name="Calc Currency (0) 18" xfId="2196" xr:uid="{00000000-0005-0000-0000-0000CB1D0000}"/>
    <cellStyle name="Calc Currency (0) 19" xfId="2197" xr:uid="{00000000-0005-0000-0000-0000CC1D0000}"/>
    <cellStyle name="Calc Currency (0) 2" xfId="2198" xr:uid="{00000000-0005-0000-0000-0000CD1D0000}"/>
    <cellStyle name="Calc Currency (0) 20" xfId="2199" xr:uid="{00000000-0005-0000-0000-0000CE1D0000}"/>
    <cellStyle name="Calc Currency (0) 21" xfId="2200" xr:uid="{00000000-0005-0000-0000-0000CF1D0000}"/>
    <cellStyle name="Calc Currency (0) 22" xfId="2201" xr:uid="{00000000-0005-0000-0000-0000D01D0000}"/>
    <cellStyle name="Calc Currency (0) 23" xfId="2202" xr:uid="{00000000-0005-0000-0000-0000D11D0000}"/>
    <cellStyle name="Calc Currency (0) 24" xfId="2203" xr:uid="{00000000-0005-0000-0000-0000D21D0000}"/>
    <cellStyle name="Calc Currency (0) 25" xfId="2204" xr:uid="{00000000-0005-0000-0000-0000D31D0000}"/>
    <cellStyle name="Calc Currency (0) 26" xfId="2205" xr:uid="{00000000-0005-0000-0000-0000D41D0000}"/>
    <cellStyle name="Calc Currency (0) 27" xfId="2206" xr:uid="{00000000-0005-0000-0000-0000D51D0000}"/>
    <cellStyle name="Calc Currency (0) 28" xfId="2207" xr:uid="{00000000-0005-0000-0000-0000D61D0000}"/>
    <cellStyle name="Calc Currency (0) 29" xfId="2208" xr:uid="{00000000-0005-0000-0000-0000D71D0000}"/>
    <cellStyle name="Calc Currency (0) 3" xfId="2209" xr:uid="{00000000-0005-0000-0000-0000D81D0000}"/>
    <cellStyle name="Calc Currency (0) 30" xfId="2210" xr:uid="{00000000-0005-0000-0000-0000D91D0000}"/>
    <cellStyle name="Calc Currency (0) 31" xfId="2211" xr:uid="{00000000-0005-0000-0000-0000DA1D0000}"/>
    <cellStyle name="Calc Currency (0) 32" xfId="2212" xr:uid="{00000000-0005-0000-0000-0000DB1D0000}"/>
    <cellStyle name="Calc Currency (0) 33" xfId="2213" xr:uid="{00000000-0005-0000-0000-0000DC1D0000}"/>
    <cellStyle name="Calc Currency (0) 34" xfId="2214" xr:uid="{00000000-0005-0000-0000-0000DD1D0000}"/>
    <cellStyle name="Calc Currency (0) 35" xfId="2215" xr:uid="{00000000-0005-0000-0000-0000DE1D0000}"/>
    <cellStyle name="Calc Currency (0) 36" xfId="2216" xr:uid="{00000000-0005-0000-0000-0000DF1D0000}"/>
    <cellStyle name="Calc Currency (0) 37" xfId="2217" xr:uid="{00000000-0005-0000-0000-0000E01D0000}"/>
    <cellStyle name="Calc Currency (0) 38" xfId="2218" xr:uid="{00000000-0005-0000-0000-0000E11D0000}"/>
    <cellStyle name="Calc Currency (0) 39" xfId="2219" xr:uid="{00000000-0005-0000-0000-0000E21D0000}"/>
    <cellStyle name="Calc Currency (0) 4" xfId="2220" xr:uid="{00000000-0005-0000-0000-0000E31D0000}"/>
    <cellStyle name="Calc Currency (0) 40" xfId="2221" xr:uid="{00000000-0005-0000-0000-0000E41D0000}"/>
    <cellStyle name="Calc Currency (0) 41" xfId="2222" xr:uid="{00000000-0005-0000-0000-0000E51D0000}"/>
    <cellStyle name="Calc Currency (0) 42" xfId="2223" xr:uid="{00000000-0005-0000-0000-0000E61D0000}"/>
    <cellStyle name="Calc Currency (0) 5" xfId="2224" xr:uid="{00000000-0005-0000-0000-0000E71D0000}"/>
    <cellStyle name="Calc Currency (0) 6" xfId="2225" xr:uid="{00000000-0005-0000-0000-0000E81D0000}"/>
    <cellStyle name="Calc Currency (0) 7" xfId="2226" xr:uid="{00000000-0005-0000-0000-0000E91D0000}"/>
    <cellStyle name="Calc Currency (0) 8" xfId="2227" xr:uid="{00000000-0005-0000-0000-0000EA1D0000}"/>
    <cellStyle name="Calc Currency (0) 9" xfId="2228" xr:uid="{00000000-0005-0000-0000-0000EB1D0000}"/>
    <cellStyle name="Calc Currency (0)_BoQ VC2 OP1_15-8-2008" xfId="10005" xr:uid="{00000000-0005-0000-0000-0000EC1D0000}"/>
    <cellStyle name="Calc Currency (2)" xfId="2229" xr:uid="{00000000-0005-0000-0000-0000ED1D0000}"/>
    <cellStyle name="Calc Currency (2) 10" xfId="2230" xr:uid="{00000000-0005-0000-0000-0000EE1D0000}"/>
    <cellStyle name="Calc Currency (2) 11" xfId="2231" xr:uid="{00000000-0005-0000-0000-0000EF1D0000}"/>
    <cellStyle name="Calc Currency (2) 12" xfId="2232" xr:uid="{00000000-0005-0000-0000-0000F01D0000}"/>
    <cellStyle name="Calc Currency (2) 13" xfId="2233" xr:uid="{00000000-0005-0000-0000-0000F11D0000}"/>
    <cellStyle name="Calc Currency (2) 14" xfId="2234" xr:uid="{00000000-0005-0000-0000-0000F21D0000}"/>
    <cellStyle name="Calc Currency (2) 15" xfId="2235" xr:uid="{00000000-0005-0000-0000-0000F31D0000}"/>
    <cellStyle name="Calc Currency (2) 16" xfId="2236" xr:uid="{00000000-0005-0000-0000-0000F41D0000}"/>
    <cellStyle name="Calc Currency (2) 17" xfId="2237" xr:uid="{00000000-0005-0000-0000-0000F51D0000}"/>
    <cellStyle name="Calc Currency (2) 18" xfId="2238" xr:uid="{00000000-0005-0000-0000-0000F61D0000}"/>
    <cellStyle name="Calc Currency (2) 19" xfId="2239" xr:uid="{00000000-0005-0000-0000-0000F71D0000}"/>
    <cellStyle name="Calc Currency (2) 2" xfId="2240" xr:uid="{00000000-0005-0000-0000-0000F81D0000}"/>
    <cellStyle name="Calc Currency (2) 20" xfId="2241" xr:uid="{00000000-0005-0000-0000-0000F91D0000}"/>
    <cellStyle name="Calc Currency (2) 21" xfId="2242" xr:uid="{00000000-0005-0000-0000-0000FA1D0000}"/>
    <cellStyle name="Calc Currency (2) 22" xfId="2243" xr:uid="{00000000-0005-0000-0000-0000FB1D0000}"/>
    <cellStyle name="Calc Currency (2) 23" xfId="2244" xr:uid="{00000000-0005-0000-0000-0000FC1D0000}"/>
    <cellStyle name="Calc Currency (2) 24" xfId="2245" xr:uid="{00000000-0005-0000-0000-0000FD1D0000}"/>
    <cellStyle name="Calc Currency (2) 25" xfId="2246" xr:uid="{00000000-0005-0000-0000-0000FE1D0000}"/>
    <cellStyle name="Calc Currency (2) 26" xfId="2247" xr:uid="{00000000-0005-0000-0000-0000FF1D0000}"/>
    <cellStyle name="Calc Currency (2) 27" xfId="2248" xr:uid="{00000000-0005-0000-0000-0000001E0000}"/>
    <cellStyle name="Calc Currency (2) 28" xfId="2249" xr:uid="{00000000-0005-0000-0000-0000011E0000}"/>
    <cellStyle name="Calc Currency (2) 29" xfId="2250" xr:uid="{00000000-0005-0000-0000-0000021E0000}"/>
    <cellStyle name="Calc Currency (2) 3" xfId="2251" xr:uid="{00000000-0005-0000-0000-0000031E0000}"/>
    <cellStyle name="Calc Currency (2) 30" xfId="2252" xr:uid="{00000000-0005-0000-0000-0000041E0000}"/>
    <cellStyle name="Calc Currency (2) 31" xfId="2253" xr:uid="{00000000-0005-0000-0000-0000051E0000}"/>
    <cellStyle name="Calc Currency (2) 32" xfId="2254" xr:uid="{00000000-0005-0000-0000-0000061E0000}"/>
    <cellStyle name="Calc Currency (2) 33" xfId="2255" xr:uid="{00000000-0005-0000-0000-0000071E0000}"/>
    <cellStyle name="Calc Currency (2) 34" xfId="2256" xr:uid="{00000000-0005-0000-0000-0000081E0000}"/>
    <cellStyle name="Calc Currency (2) 35" xfId="2257" xr:uid="{00000000-0005-0000-0000-0000091E0000}"/>
    <cellStyle name="Calc Currency (2) 36" xfId="2258" xr:uid="{00000000-0005-0000-0000-00000A1E0000}"/>
    <cellStyle name="Calc Currency (2) 37" xfId="2259" xr:uid="{00000000-0005-0000-0000-00000B1E0000}"/>
    <cellStyle name="Calc Currency (2) 38" xfId="2260" xr:uid="{00000000-0005-0000-0000-00000C1E0000}"/>
    <cellStyle name="Calc Currency (2) 39" xfId="2261" xr:uid="{00000000-0005-0000-0000-00000D1E0000}"/>
    <cellStyle name="Calc Currency (2) 4" xfId="2262" xr:uid="{00000000-0005-0000-0000-00000E1E0000}"/>
    <cellStyle name="Calc Currency (2) 40" xfId="2263" xr:uid="{00000000-0005-0000-0000-00000F1E0000}"/>
    <cellStyle name="Calc Currency (2) 41" xfId="2264" xr:uid="{00000000-0005-0000-0000-0000101E0000}"/>
    <cellStyle name="Calc Currency (2) 42" xfId="2265" xr:uid="{00000000-0005-0000-0000-0000111E0000}"/>
    <cellStyle name="Calc Currency (2) 5" xfId="2266" xr:uid="{00000000-0005-0000-0000-0000121E0000}"/>
    <cellStyle name="Calc Currency (2) 6" xfId="2267" xr:uid="{00000000-0005-0000-0000-0000131E0000}"/>
    <cellStyle name="Calc Currency (2) 7" xfId="2268" xr:uid="{00000000-0005-0000-0000-0000141E0000}"/>
    <cellStyle name="Calc Currency (2) 8" xfId="2269" xr:uid="{00000000-0005-0000-0000-0000151E0000}"/>
    <cellStyle name="Calc Currency (2) 9" xfId="2270" xr:uid="{00000000-0005-0000-0000-0000161E0000}"/>
    <cellStyle name="Calc Percent (0)" xfId="2271" xr:uid="{00000000-0005-0000-0000-0000171E0000}"/>
    <cellStyle name="Calc Percent (0) 10" xfId="2272" xr:uid="{00000000-0005-0000-0000-0000181E0000}"/>
    <cellStyle name="Calc Percent (0) 11" xfId="2273" xr:uid="{00000000-0005-0000-0000-0000191E0000}"/>
    <cellStyle name="Calc Percent (0) 12" xfId="2274" xr:uid="{00000000-0005-0000-0000-00001A1E0000}"/>
    <cellStyle name="Calc Percent (0) 13" xfId="2275" xr:uid="{00000000-0005-0000-0000-00001B1E0000}"/>
    <cellStyle name="Calc Percent (0) 14" xfId="2276" xr:uid="{00000000-0005-0000-0000-00001C1E0000}"/>
    <cellStyle name="Calc Percent (0) 15" xfId="2277" xr:uid="{00000000-0005-0000-0000-00001D1E0000}"/>
    <cellStyle name="Calc Percent (0) 16" xfId="2278" xr:uid="{00000000-0005-0000-0000-00001E1E0000}"/>
    <cellStyle name="Calc Percent (0) 17" xfId="2279" xr:uid="{00000000-0005-0000-0000-00001F1E0000}"/>
    <cellStyle name="Calc Percent (0) 18" xfId="2280" xr:uid="{00000000-0005-0000-0000-0000201E0000}"/>
    <cellStyle name="Calc Percent (0) 19" xfId="2281" xr:uid="{00000000-0005-0000-0000-0000211E0000}"/>
    <cellStyle name="Calc Percent (0) 2" xfId="2282" xr:uid="{00000000-0005-0000-0000-0000221E0000}"/>
    <cellStyle name="Calc Percent (0) 20" xfId="2283" xr:uid="{00000000-0005-0000-0000-0000231E0000}"/>
    <cellStyle name="Calc Percent (0) 21" xfId="2284" xr:uid="{00000000-0005-0000-0000-0000241E0000}"/>
    <cellStyle name="Calc Percent (0) 22" xfId="2285" xr:uid="{00000000-0005-0000-0000-0000251E0000}"/>
    <cellStyle name="Calc Percent (0) 23" xfId="2286" xr:uid="{00000000-0005-0000-0000-0000261E0000}"/>
    <cellStyle name="Calc Percent (0) 24" xfId="2287" xr:uid="{00000000-0005-0000-0000-0000271E0000}"/>
    <cellStyle name="Calc Percent (0) 25" xfId="2288" xr:uid="{00000000-0005-0000-0000-0000281E0000}"/>
    <cellStyle name="Calc Percent (0) 26" xfId="2289" xr:uid="{00000000-0005-0000-0000-0000291E0000}"/>
    <cellStyle name="Calc Percent (0) 27" xfId="2290" xr:uid="{00000000-0005-0000-0000-00002A1E0000}"/>
    <cellStyle name="Calc Percent (0) 28" xfId="2291" xr:uid="{00000000-0005-0000-0000-00002B1E0000}"/>
    <cellStyle name="Calc Percent (0) 29" xfId="2292" xr:uid="{00000000-0005-0000-0000-00002C1E0000}"/>
    <cellStyle name="Calc Percent (0) 3" xfId="2293" xr:uid="{00000000-0005-0000-0000-00002D1E0000}"/>
    <cellStyle name="Calc Percent (0) 30" xfId="2294" xr:uid="{00000000-0005-0000-0000-00002E1E0000}"/>
    <cellStyle name="Calc Percent (0) 31" xfId="2295" xr:uid="{00000000-0005-0000-0000-00002F1E0000}"/>
    <cellStyle name="Calc Percent (0) 32" xfId="2296" xr:uid="{00000000-0005-0000-0000-0000301E0000}"/>
    <cellStyle name="Calc Percent (0) 33" xfId="2297" xr:uid="{00000000-0005-0000-0000-0000311E0000}"/>
    <cellStyle name="Calc Percent (0) 34" xfId="2298" xr:uid="{00000000-0005-0000-0000-0000321E0000}"/>
    <cellStyle name="Calc Percent (0) 35" xfId="2299" xr:uid="{00000000-0005-0000-0000-0000331E0000}"/>
    <cellStyle name="Calc Percent (0) 36" xfId="2300" xr:uid="{00000000-0005-0000-0000-0000341E0000}"/>
    <cellStyle name="Calc Percent (0) 37" xfId="2301" xr:uid="{00000000-0005-0000-0000-0000351E0000}"/>
    <cellStyle name="Calc Percent (0) 38" xfId="2302" xr:uid="{00000000-0005-0000-0000-0000361E0000}"/>
    <cellStyle name="Calc Percent (0) 39" xfId="2303" xr:uid="{00000000-0005-0000-0000-0000371E0000}"/>
    <cellStyle name="Calc Percent (0) 4" xfId="2304" xr:uid="{00000000-0005-0000-0000-0000381E0000}"/>
    <cellStyle name="Calc Percent (0) 40" xfId="2305" xr:uid="{00000000-0005-0000-0000-0000391E0000}"/>
    <cellStyle name="Calc Percent (0) 41" xfId="2306" xr:uid="{00000000-0005-0000-0000-00003A1E0000}"/>
    <cellStyle name="Calc Percent (0) 42" xfId="2307" xr:uid="{00000000-0005-0000-0000-00003B1E0000}"/>
    <cellStyle name="Calc Percent (0) 5" xfId="2308" xr:uid="{00000000-0005-0000-0000-00003C1E0000}"/>
    <cellStyle name="Calc Percent (0) 6" xfId="2309" xr:uid="{00000000-0005-0000-0000-00003D1E0000}"/>
    <cellStyle name="Calc Percent (0) 7" xfId="2310" xr:uid="{00000000-0005-0000-0000-00003E1E0000}"/>
    <cellStyle name="Calc Percent (0) 8" xfId="2311" xr:uid="{00000000-0005-0000-0000-00003F1E0000}"/>
    <cellStyle name="Calc Percent (0) 9" xfId="2312" xr:uid="{00000000-0005-0000-0000-0000401E0000}"/>
    <cellStyle name="Calc Percent (1)" xfId="2313" xr:uid="{00000000-0005-0000-0000-0000411E0000}"/>
    <cellStyle name="Calc Percent (1) 10" xfId="2314" xr:uid="{00000000-0005-0000-0000-0000421E0000}"/>
    <cellStyle name="Calc Percent (1) 11" xfId="2315" xr:uid="{00000000-0005-0000-0000-0000431E0000}"/>
    <cellStyle name="Calc Percent (1) 12" xfId="2316" xr:uid="{00000000-0005-0000-0000-0000441E0000}"/>
    <cellStyle name="Calc Percent (1) 13" xfId="2317" xr:uid="{00000000-0005-0000-0000-0000451E0000}"/>
    <cellStyle name="Calc Percent (1) 14" xfId="2318" xr:uid="{00000000-0005-0000-0000-0000461E0000}"/>
    <cellStyle name="Calc Percent (1) 15" xfId="2319" xr:uid="{00000000-0005-0000-0000-0000471E0000}"/>
    <cellStyle name="Calc Percent (1) 16" xfId="2320" xr:uid="{00000000-0005-0000-0000-0000481E0000}"/>
    <cellStyle name="Calc Percent (1) 17" xfId="2321" xr:uid="{00000000-0005-0000-0000-0000491E0000}"/>
    <cellStyle name="Calc Percent (1) 18" xfId="2322" xr:uid="{00000000-0005-0000-0000-00004A1E0000}"/>
    <cellStyle name="Calc Percent (1) 19" xfId="2323" xr:uid="{00000000-0005-0000-0000-00004B1E0000}"/>
    <cellStyle name="Calc Percent (1) 2" xfId="2324" xr:uid="{00000000-0005-0000-0000-00004C1E0000}"/>
    <cellStyle name="Calc Percent (1) 20" xfId="2325" xr:uid="{00000000-0005-0000-0000-00004D1E0000}"/>
    <cellStyle name="Calc Percent (1) 21" xfId="2326" xr:uid="{00000000-0005-0000-0000-00004E1E0000}"/>
    <cellStyle name="Calc Percent (1) 22" xfId="2327" xr:uid="{00000000-0005-0000-0000-00004F1E0000}"/>
    <cellStyle name="Calc Percent (1) 23" xfId="2328" xr:uid="{00000000-0005-0000-0000-0000501E0000}"/>
    <cellStyle name="Calc Percent (1) 24" xfId="2329" xr:uid="{00000000-0005-0000-0000-0000511E0000}"/>
    <cellStyle name="Calc Percent (1) 25" xfId="2330" xr:uid="{00000000-0005-0000-0000-0000521E0000}"/>
    <cellStyle name="Calc Percent (1) 26" xfId="2331" xr:uid="{00000000-0005-0000-0000-0000531E0000}"/>
    <cellStyle name="Calc Percent (1) 27" xfId="2332" xr:uid="{00000000-0005-0000-0000-0000541E0000}"/>
    <cellStyle name="Calc Percent (1) 28" xfId="2333" xr:uid="{00000000-0005-0000-0000-0000551E0000}"/>
    <cellStyle name="Calc Percent (1) 29" xfId="2334" xr:uid="{00000000-0005-0000-0000-0000561E0000}"/>
    <cellStyle name="Calc Percent (1) 3" xfId="2335" xr:uid="{00000000-0005-0000-0000-0000571E0000}"/>
    <cellStyle name="Calc Percent (1) 30" xfId="2336" xr:uid="{00000000-0005-0000-0000-0000581E0000}"/>
    <cellStyle name="Calc Percent (1) 31" xfId="2337" xr:uid="{00000000-0005-0000-0000-0000591E0000}"/>
    <cellStyle name="Calc Percent (1) 32" xfId="2338" xr:uid="{00000000-0005-0000-0000-00005A1E0000}"/>
    <cellStyle name="Calc Percent (1) 33" xfId="2339" xr:uid="{00000000-0005-0000-0000-00005B1E0000}"/>
    <cellStyle name="Calc Percent (1) 34" xfId="2340" xr:uid="{00000000-0005-0000-0000-00005C1E0000}"/>
    <cellStyle name="Calc Percent (1) 35" xfId="2341" xr:uid="{00000000-0005-0000-0000-00005D1E0000}"/>
    <cellStyle name="Calc Percent (1) 36" xfId="2342" xr:uid="{00000000-0005-0000-0000-00005E1E0000}"/>
    <cellStyle name="Calc Percent (1) 37" xfId="2343" xr:uid="{00000000-0005-0000-0000-00005F1E0000}"/>
    <cellStyle name="Calc Percent (1) 38" xfId="2344" xr:uid="{00000000-0005-0000-0000-0000601E0000}"/>
    <cellStyle name="Calc Percent (1) 39" xfId="2345" xr:uid="{00000000-0005-0000-0000-0000611E0000}"/>
    <cellStyle name="Calc Percent (1) 4" xfId="2346" xr:uid="{00000000-0005-0000-0000-0000621E0000}"/>
    <cellStyle name="Calc Percent (1) 40" xfId="2347" xr:uid="{00000000-0005-0000-0000-0000631E0000}"/>
    <cellStyle name="Calc Percent (1) 41" xfId="2348" xr:uid="{00000000-0005-0000-0000-0000641E0000}"/>
    <cellStyle name="Calc Percent (1) 42" xfId="2349" xr:uid="{00000000-0005-0000-0000-0000651E0000}"/>
    <cellStyle name="Calc Percent (1) 5" xfId="2350" xr:uid="{00000000-0005-0000-0000-0000661E0000}"/>
    <cellStyle name="Calc Percent (1) 6" xfId="2351" xr:uid="{00000000-0005-0000-0000-0000671E0000}"/>
    <cellStyle name="Calc Percent (1) 7" xfId="2352" xr:uid="{00000000-0005-0000-0000-0000681E0000}"/>
    <cellStyle name="Calc Percent (1) 8" xfId="2353" xr:uid="{00000000-0005-0000-0000-0000691E0000}"/>
    <cellStyle name="Calc Percent (1) 9" xfId="2354" xr:uid="{00000000-0005-0000-0000-00006A1E0000}"/>
    <cellStyle name="Calc Percent (2)" xfId="2355" xr:uid="{00000000-0005-0000-0000-00006B1E0000}"/>
    <cellStyle name="Calc Percent (2) 10" xfId="2356" xr:uid="{00000000-0005-0000-0000-00006C1E0000}"/>
    <cellStyle name="Calc Percent (2) 11" xfId="2357" xr:uid="{00000000-0005-0000-0000-00006D1E0000}"/>
    <cellStyle name="Calc Percent (2) 12" xfId="2358" xr:uid="{00000000-0005-0000-0000-00006E1E0000}"/>
    <cellStyle name="Calc Percent (2) 13" xfId="2359" xr:uid="{00000000-0005-0000-0000-00006F1E0000}"/>
    <cellStyle name="Calc Percent (2) 14" xfId="2360" xr:uid="{00000000-0005-0000-0000-0000701E0000}"/>
    <cellStyle name="Calc Percent (2) 15" xfId="2361" xr:uid="{00000000-0005-0000-0000-0000711E0000}"/>
    <cellStyle name="Calc Percent (2) 16" xfId="2362" xr:uid="{00000000-0005-0000-0000-0000721E0000}"/>
    <cellStyle name="Calc Percent (2) 17" xfId="2363" xr:uid="{00000000-0005-0000-0000-0000731E0000}"/>
    <cellStyle name="Calc Percent (2) 18" xfId="2364" xr:uid="{00000000-0005-0000-0000-0000741E0000}"/>
    <cellStyle name="Calc Percent (2) 19" xfId="2365" xr:uid="{00000000-0005-0000-0000-0000751E0000}"/>
    <cellStyle name="Calc Percent (2) 2" xfId="2366" xr:uid="{00000000-0005-0000-0000-0000761E0000}"/>
    <cellStyle name="Calc Percent (2) 20" xfId="2367" xr:uid="{00000000-0005-0000-0000-0000771E0000}"/>
    <cellStyle name="Calc Percent (2) 21" xfId="2368" xr:uid="{00000000-0005-0000-0000-0000781E0000}"/>
    <cellStyle name="Calc Percent (2) 22" xfId="2369" xr:uid="{00000000-0005-0000-0000-0000791E0000}"/>
    <cellStyle name="Calc Percent (2) 23" xfId="2370" xr:uid="{00000000-0005-0000-0000-00007A1E0000}"/>
    <cellStyle name="Calc Percent (2) 24" xfId="2371" xr:uid="{00000000-0005-0000-0000-00007B1E0000}"/>
    <cellStyle name="Calc Percent (2) 25" xfId="2372" xr:uid="{00000000-0005-0000-0000-00007C1E0000}"/>
    <cellStyle name="Calc Percent (2) 26" xfId="2373" xr:uid="{00000000-0005-0000-0000-00007D1E0000}"/>
    <cellStyle name="Calc Percent (2) 27" xfId="2374" xr:uid="{00000000-0005-0000-0000-00007E1E0000}"/>
    <cellStyle name="Calc Percent (2) 28" xfId="2375" xr:uid="{00000000-0005-0000-0000-00007F1E0000}"/>
    <cellStyle name="Calc Percent (2) 29" xfId="2376" xr:uid="{00000000-0005-0000-0000-0000801E0000}"/>
    <cellStyle name="Calc Percent (2) 3" xfId="2377" xr:uid="{00000000-0005-0000-0000-0000811E0000}"/>
    <cellStyle name="Calc Percent (2) 30" xfId="2378" xr:uid="{00000000-0005-0000-0000-0000821E0000}"/>
    <cellStyle name="Calc Percent (2) 31" xfId="2379" xr:uid="{00000000-0005-0000-0000-0000831E0000}"/>
    <cellStyle name="Calc Percent (2) 32" xfId="2380" xr:uid="{00000000-0005-0000-0000-0000841E0000}"/>
    <cellStyle name="Calc Percent (2) 33" xfId="2381" xr:uid="{00000000-0005-0000-0000-0000851E0000}"/>
    <cellStyle name="Calc Percent (2) 34" xfId="2382" xr:uid="{00000000-0005-0000-0000-0000861E0000}"/>
    <cellStyle name="Calc Percent (2) 35" xfId="2383" xr:uid="{00000000-0005-0000-0000-0000871E0000}"/>
    <cellStyle name="Calc Percent (2) 36" xfId="2384" xr:uid="{00000000-0005-0000-0000-0000881E0000}"/>
    <cellStyle name="Calc Percent (2) 37" xfId="2385" xr:uid="{00000000-0005-0000-0000-0000891E0000}"/>
    <cellStyle name="Calc Percent (2) 38" xfId="2386" xr:uid="{00000000-0005-0000-0000-00008A1E0000}"/>
    <cellStyle name="Calc Percent (2) 39" xfId="2387" xr:uid="{00000000-0005-0000-0000-00008B1E0000}"/>
    <cellStyle name="Calc Percent (2) 4" xfId="2388" xr:uid="{00000000-0005-0000-0000-00008C1E0000}"/>
    <cellStyle name="Calc Percent (2) 40" xfId="2389" xr:uid="{00000000-0005-0000-0000-00008D1E0000}"/>
    <cellStyle name="Calc Percent (2) 41" xfId="2390" xr:uid="{00000000-0005-0000-0000-00008E1E0000}"/>
    <cellStyle name="Calc Percent (2) 42" xfId="2391" xr:uid="{00000000-0005-0000-0000-00008F1E0000}"/>
    <cellStyle name="Calc Percent (2) 5" xfId="2392" xr:uid="{00000000-0005-0000-0000-0000901E0000}"/>
    <cellStyle name="Calc Percent (2) 6" xfId="2393" xr:uid="{00000000-0005-0000-0000-0000911E0000}"/>
    <cellStyle name="Calc Percent (2) 7" xfId="2394" xr:uid="{00000000-0005-0000-0000-0000921E0000}"/>
    <cellStyle name="Calc Percent (2) 8" xfId="2395" xr:uid="{00000000-0005-0000-0000-0000931E0000}"/>
    <cellStyle name="Calc Percent (2) 9" xfId="2396" xr:uid="{00000000-0005-0000-0000-0000941E0000}"/>
    <cellStyle name="Calc Units (0)" xfId="2397" xr:uid="{00000000-0005-0000-0000-0000951E0000}"/>
    <cellStyle name="Calc Units (0) 10" xfId="2398" xr:uid="{00000000-0005-0000-0000-0000961E0000}"/>
    <cellStyle name="Calc Units (0) 11" xfId="2399" xr:uid="{00000000-0005-0000-0000-0000971E0000}"/>
    <cellStyle name="Calc Units (0) 12" xfId="2400" xr:uid="{00000000-0005-0000-0000-0000981E0000}"/>
    <cellStyle name="Calc Units (0) 13" xfId="2401" xr:uid="{00000000-0005-0000-0000-0000991E0000}"/>
    <cellStyle name="Calc Units (0) 14" xfId="2402" xr:uid="{00000000-0005-0000-0000-00009A1E0000}"/>
    <cellStyle name="Calc Units (0) 15" xfId="2403" xr:uid="{00000000-0005-0000-0000-00009B1E0000}"/>
    <cellStyle name="Calc Units (0) 16" xfId="2404" xr:uid="{00000000-0005-0000-0000-00009C1E0000}"/>
    <cellStyle name="Calc Units (0) 17" xfId="2405" xr:uid="{00000000-0005-0000-0000-00009D1E0000}"/>
    <cellStyle name="Calc Units (0) 18" xfId="2406" xr:uid="{00000000-0005-0000-0000-00009E1E0000}"/>
    <cellStyle name="Calc Units (0) 19" xfId="2407" xr:uid="{00000000-0005-0000-0000-00009F1E0000}"/>
    <cellStyle name="Calc Units (0) 2" xfId="2408" xr:uid="{00000000-0005-0000-0000-0000A01E0000}"/>
    <cellStyle name="Calc Units (0) 20" xfId="2409" xr:uid="{00000000-0005-0000-0000-0000A11E0000}"/>
    <cellStyle name="Calc Units (0) 21" xfId="2410" xr:uid="{00000000-0005-0000-0000-0000A21E0000}"/>
    <cellStyle name="Calc Units (0) 22" xfId="2411" xr:uid="{00000000-0005-0000-0000-0000A31E0000}"/>
    <cellStyle name="Calc Units (0) 23" xfId="2412" xr:uid="{00000000-0005-0000-0000-0000A41E0000}"/>
    <cellStyle name="Calc Units (0) 24" xfId="2413" xr:uid="{00000000-0005-0000-0000-0000A51E0000}"/>
    <cellStyle name="Calc Units (0) 25" xfId="2414" xr:uid="{00000000-0005-0000-0000-0000A61E0000}"/>
    <cellStyle name="Calc Units (0) 26" xfId="2415" xr:uid="{00000000-0005-0000-0000-0000A71E0000}"/>
    <cellStyle name="Calc Units (0) 27" xfId="2416" xr:uid="{00000000-0005-0000-0000-0000A81E0000}"/>
    <cellStyle name="Calc Units (0) 28" xfId="2417" xr:uid="{00000000-0005-0000-0000-0000A91E0000}"/>
    <cellStyle name="Calc Units (0) 29" xfId="2418" xr:uid="{00000000-0005-0000-0000-0000AA1E0000}"/>
    <cellStyle name="Calc Units (0) 3" xfId="2419" xr:uid="{00000000-0005-0000-0000-0000AB1E0000}"/>
    <cellStyle name="Calc Units (0) 30" xfId="2420" xr:uid="{00000000-0005-0000-0000-0000AC1E0000}"/>
    <cellStyle name="Calc Units (0) 31" xfId="2421" xr:uid="{00000000-0005-0000-0000-0000AD1E0000}"/>
    <cellStyle name="Calc Units (0) 32" xfId="2422" xr:uid="{00000000-0005-0000-0000-0000AE1E0000}"/>
    <cellStyle name="Calc Units (0) 33" xfId="2423" xr:uid="{00000000-0005-0000-0000-0000AF1E0000}"/>
    <cellStyle name="Calc Units (0) 34" xfId="2424" xr:uid="{00000000-0005-0000-0000-0000B01E0000}"/>
    <cellStyle name="Calc Units (0) 35" xfId="2425" xr:uid="{00000000-0005-0000-0000-0000B11E0000}"/>
    <cellStyle name="Calc Units (0) 36" xfId="2426" xr:uid="{00000000-0005-0000-0000-0000B21E0000}"/>
    <cellStyle name="Calc Units (0) 37" xfId="2427" xr:uid="{00000000-0005-0000-0000-0000B31E0000}"/>
    <cellStyle name="Calc Units (0) 38" xfId="2428" xr:uid="{00000000-0005-0000-0000-0000B41E0000}"/>
    <cellStyle name="Calc Units (0) 39" xfId="2429" xr:uid="{00000000-0005-0000-0000-0000B51E0000}"/>
    <cellStyle name="Calc Units (0) 4" xfId="2430" xr:uid="{00000000-0005-0000-0000-0000B61E0000}"/>
    <cellStyle name="Calc Units (0) 40" xfId="2431" xr:uid="{00000000-0005-0000-0000-0000B71E0000}"/>
    <cellStyle name="Calc Units (0) 41" xfId="2432" xr:uid="{00000000-0005-0000-0000-0000B81E0000}"/>
    <cellStyle name="Calc Units (0) 42" xfId="2433" xr:uid="{00000000-0005-0000-0000-0000B91E0000}"/>
    <cellStyle name="Calc Units (0) 5" xfId="2434" xr:uid="{00000000-0005-0000-0000-0000BA1E0000}"/>
    <cellStyle name="Calc Units (0) 6" xfId="2435" xr:uid="{00000000-0005-0000-0000-0000BB1E0000}"/>
    <cellStyle name="Calc Units (0) 7" xfId="2436" xr:uid="{00000000-0005-0000-0000-0000BC1E0000}"/>
    <cellStyle name="Calc Units (0) 8" xfId="2437" xr:uid="{00000000-0005-0000-0000-0000BD1E0000}"/>
    <cellStyle name="Calc Units (0) 9" xfId="2438" xr:uid="{00000000-0005-0000-0000-0000BE1E0000}"/>
    <cellStyle name="Calc Units (1)" xfId="2439" xr:uid="{00000000-0005-0000-0000-0000BF1E0000}"/>
    <cellStyle name="Calc Units (1) 10" xfId="2440" xr:uid="{00000000-0005-0000-0000-0000C01E0000}"/>
    <cellStyle name="Calc Units (1) 11" xfId="2441" xr:uid="{00000000-0005-0000-0000-0000C11E0000}"/>
    <cellStyle name="Calc Units (1) 12" xfId="2442" xr:uid="{00000000-0005-0000-0000-0000C21E0000}"/>
    <cellStyle name="Calc Units (1) 13" xfId="2443" xr:uid="{00000000-0005-0000-0000-0000C31E0000}"/>
    <cellStyle name="Calc Units (1) 14" xfId="2444" xr:uid="{00000000-0005-0000-0000-0000C41E0000}"/>
    <cellStyle name="Calc Units (1) 15" xfId="2445" xr:uid="{00000000-0005-0000-0000-0000C51E0000}"/>
    <cellStyle name="Calc Units (1) 16" xfId="2446" xr:uid="{00000000-0005-0000-0000-0000C61E0000}"/>
    <cellStyle name="Calc Units (1) 17" xfId="2447" xr:uid="{00000000-0005-0000-0000-0000C71E0000}"/>
    <cellStyle name="Calc Units (1) 18" xfId="2448" xr:uid="{00000000-0005-0000-0000-0000C81E0000}"/>
    <cellStyle name="Calc Units (1) 19" xfId="2449" xr:uid="{00000000-0005-0000-0000-0000C91E0000}"/>
    <cellStyle name="Calc Units (1) 2" xfId="2450" xr:uid="{00000000-0005-0000-0000-0000CA1E0000}"/>
    <cellStyle name="Calc Units (1) 20" xfId="2451" xr:uid="{00000000-0005-0000-0000-0000CB1E0000}"/>
    <cellStyle name="Calc Units (1) 21" xfId="2452" xr:uid="{00000000-0005-0000-0000-0000CC1E0000}"/>
    <cellStyle name="Calc Units (1) 22" xfId="2453" xr:uid="{00000000-0005-0000-0000-0000CD1E0000}"/>
    <cellStyle name="Calc Units (1) 23" xfId="2454" xr:uid="{00000000-0005-0000-0000-0000CE1E0000}"/>
    <cellStyle name="Calc Units (1) 24" xfId="2455" xr:uid="{00000000-0005-0000-0000-0000CF1E0000}"/>
    <cellStyle name="Calc Units (1) 25" xfId="2456" xr:uid="{00000000-0005-0000-0000-0000D01E0000}"/>
    <cellStyle name="Calc Units (1) 26" xfId="2457" xr:uid="{00000000-0005-0000-0000-0000D11E0000}"/>
    <cellStyle name="Calc Units (1) 27" xfId="2458" xr:uid="{00000000-0005-0000-0000-0000D21E0000}"/>
    <cellStyle name="Calc Units (1) 28" xfId="2459" xr:uid="{00000000-0005-0000-0000-0000D31E0000}"/>
    <cellStyle name="Calc Units (1) 29" xfId="2460" xr:uid="{00000000-0005-0000-0000-0000D41E0000}"/>
    <cellStyle name="Calc Units (1) 3" xfId="2461" xr:uid="{00000000-0005-0000-0000-0000D51E0000}"/>
    <cellStyle name="Calc Units (1) 30" xfId="2462" xr:uid="{00000000-0005-0000-0000-0000D61E0000}"/>
    <cellStyle name="Calc Units (1) 31" xfId="2463" xr:uid="{00000000-0005-0000-0000-0000D71E0000}"/>
    <cellStyle name="Calc Units (1) 32" xfId="2464" xr:uid="{00000000-0005-0000-0000-0000D81E0000}"/>
    <cellStyle name="Calc Units (1) 33" xfId="2465" xr:uid="{00000000-0005-0000-0000-0000D91E0000}"/>
    <cellStyle name="Calc Units (1) 34" xfId="2466" xr:uid="{00000000-0005-0000-0000-0000DA1E0000}"/>
    <cellStyle name="Calc Units (1) 35" xfId="2467" xr:uid="{00000000-0005-0000-0000-0000DB1E0000}"/>
    <cellStyle name="Calc Units (1) 36" xfId="2468" xr:uid="{00000000-0005-0000-0000-0000DC1E0000}"/>
    <cellStyle name="Calc Units (1) 37" xfId="2469" xr:uid="{00000000-0005-0000-0000-0000DD1E0000}"/>
    <cellStyle name="Calc Units (1) 38" xfId="2470" xr:uid="{00000000-0005-0000-0000-0000DE1E0000}"/>
    <cellStyle name="Calc Units (1) 39" xfId="2471" xr:uid="{00000000-0005-0000-0000-0000DF1E0000}"/>
    <cellStyle name="Calc Units (1) 4" xfId="2472" xr:uid="{00000000-0005-0000-0000-0000E01E0000}"/>
    <cellStyle name="Calc Units (1) 40" xfId="2473" xr:uid="{00000000-0005-0000-0000-0000E11E0000}"/>
    <cellStyle name="Calc Units (1) 41" xfId="2474" xr:uid="{00000000-0005-0000-0000-0000E21E0000}"/>
    <cellStyle name="Calc Units (1) 42" xfId="2475" xr:uid="{00000000-0005-0000-0000-0000E31E0000}"/>
    <cellStyle name="Calc Units (1) 5" xfId="2476" xr:uid="{00000000-0005-0000-0000-0000E41E0000}"/>
    <cellStyle name="Calc Units (1) 6" xfId="2477" xr:uid="{00000000-0005-0000-0000-0000E51E0000}"/>
    <cellStyle name="Calc Units (1) 7" xfId="2478" xr:uid="{00000000-0005-0000-0000-0000E61E0000}"/>
    <cellStyle name="Calc Units (1) 8" xfId="2479" xr:uid="{00000000-0005-0000-0000-0000E71E0000}"/>
    <cellStyle name="Calc Units (1) 9" xfId="2480" xr:uid="{00000000-0005-0000-0000-0000E81E0000}"/>
    <cellStyle name="Calc Units (2)" xfId="2481" xr:uid="{00000000-0005-0000-0000-0000E91E0000}"/>
    <cellStyle name="Calc Units (2) 10" xfId="2482" xr:uid="{00000000-0005-0000-0000-0000EA1E0000}"/>
    <cellStyle name="Calc Units (2) 11" xfId="2483" xr:uid="{00000000-0005-0000-0000-0000EB1E0000}"/>
    <cellStyle name="Calc Units (2) 12" xfId="2484" xr:uid="{00000000-0005-0000-0000-0000EC1E0000}"/>
    <cellStyle name="Calc Units (2) 13" xfId="2485" xr:uid="{00000000-0005-0000-0000-0000ED1E0000}"/>
    <cellStyle name="Calc Units (2) 14" xfId="2486" xr:uid="{00000000-0005-0000-0000-0000EE1E0000}"/>
    <cellStyle name="Calc Units (2) 15" xfId="2487" xr:uid="{00000000-0005-0000-0000-0000EF1E0000}"/>
    <cellStyle name="Calc Units (2) 16" xfId="2488" xr:uid="{00000000-0005-0000-0000-0000F01E0000}"/>
    <cellStyle name="Calc Units (2) 17" xfId="2489" xr:uid="{00000000-0005-0000-0000-0000F11E0000}"/>
    <cellStyle name="Calc Units (2) 18" xfId="2490" xr:uid="{00000000-0005-0000-0000-0000F21E0000}"/>
    <cellStyle name="Calc Units (2) 19" xfId="2491" xr:uid="{00000000-0005-0000-0000-0000F31E0000}"/>
    <cellStyle name="Calc Units (2) 2" xfId="2492" xr:uid="{00000000-0005-0000-0000-0000F41E0000}"/>
    <cellStyle name="Calc Units (2) 20" xfId="2493" xr:uid="{00000000-0005-0000-0000-0000F51E0000}"/>
    <cellStyle name="Calc Units (2) 21" xfId="2494" xr:uid="{00000000-0005-0000-0000-0000F61E0000}"/>
    <cellStyle name="Calc Units (2) 22" xfId="2495" xr:uid="{00000000-0005-0000-0000-0000F71E0000}"/>
    <cellStyle name="Calc Units (2) 23" xfId="2496" xr:uid="{00000000-0005-0000-0000-0000F81E0000}"/>
    <cellStyle name="Calc Units (2) 24" xfId="2497" xr:uid="{00000000-0005-0000-0000-0000F91E0000}"/>
    <cellStyle name="Calc Units (2) 25" xfId="2498" xr:uid="{00000000-0005-0000-0000-0000FA1E0000}"/>
    <cellStyle name="Calc Units (2) 26" xfId="2499" xr:uid="{00000000-0005-0000-0000-0000FB1E0000}"/>
    <cellStyle name="Calc Units (2) 27" xfId="2500" xr:uid="{00000000-0005-0000-0000-0000FC1E0000}"/>
    <cellStyle name="Calc Units (2) 28" xfId="2501" xr:uid="{00000000-0005-0000-0000-0000FD1E0000}"/>
    <cellStyle name="Calc Units (2) 29" xfId="2502" xr:uid="{00000000-0005-0000-0000-0000FE1E0000}"/>
    <cellStyle name="Calc Units (2) 3" xfId="2503" xr:uid="{00000000-0005-0000-0000-0000FF1E0000}"/>
    <cellStyle name="Calc Units (2) 30" xfId="2504" xr:uid="{00000000-0005-0000-0000-0000001F0000}"/>
    <cellStyle name="Calc Units (2) 31" xfId="2505" xr:uid="{00000000-0005-0000-0000-0000011F0000}"/>
    <cellStyle name="Calc Units (2) 32" xfId="2506" xr:uid="{00000000-0005-0000-0000-0000021F0000}"/>
    <cellStyle name="Calc Units (2) 33" xfId="2507" xr:uid="{00000000-0005-0000-0000-0000031F0000}"/>
    <cellStyle name="Calc Units (2) 34" xfId="2508" xr:uid="{00000000-0005-0000-0000-0000041F0000}"/>
    <cellStyle name="Calc Units (2) 35" xfId="2509" xr:uid="{00000000-0005-0000-0000-0000051F0000}"/>
    <cellStyle name="Calc Units (2) 36" xfId="2510" xr:uid="{00000000-0005-0000-0000-0000061F0000}"/>
    <cellStyle name="Calc Units (2) 37" xfId="2511" xr:uid="{00000000-0005-0000-0000-0000071F0000}"/>
    <cellStyle name="Calc Units (2) 38" xfId="2512" xr:uid="{00000000-0005-0000-0000-0000081F0000}"/>
    <cellStyle name="Calc Units (2) 39" xfId="2513" xr:uid="{00000000-0005-0000-0000-0000091F0000}"/>
    <cellStyle name="Calc Units (2) 4" xfId="2514" xr:uid="{00000000-0005-0000-0000-00000A1F0000}"/>
    <cellStyle name="Calc Units (2) 40" xfId="2515" xr:uid="{00000000-0005-0000-0000-00000B1F0000}"/>
    <cellStyle name="Calc Units (2) 41" xfId="2516" xr:uid="{00000000-0005-0000-0000-00000C1F0000}"/>
    <cellStyle name="Calc Units (2) 42" xfId="2517" xr:uid="{00000000-0005-0000-0000-00000D1F0000}"/>
    <cellStyle name="Calc Units (2) 5" xfId="2518" xr:uid="{00000000-0005-0000-0000-00000E1F0000}"/>
    <cellStyle name="Calc Units (2) 6" xfId="2519" xr:uid="{00000000-0005-0000-0000-00000F1F0000}"/>
    <cellStyle name="Calc Units (2) 7" xfId="2520" xr:uid="{00000000-0005-0000-0000-0000101F0000}"/>
    <cellStyle name="Calc Units (2) 8" xfId="2521" xr:uid="{00000000-0005-0000-0000-0000111F0000}"/>
    <cellStyle name="Calc Units (2) 9" xfId="2522" xr:uid="{00000000-0005-0000-0000-0000121F0000}"/>
    <cellStyle name="Calculation 2" xfId="2523" xr:uid="{00000000-0005-0000-0000-0000131F0000}"/>
    <cellStyle name="category" xfId="2524" xr:uid="{00000000-0005-0000-0000-0000141F0000}"/>
    <cellStyle name="CC1" xfId="10006" xr:uid="{00000000-0005-0000-0000-0000151F0000}"/>
    <cellStyle name="CC2" xfId="10007" xr:uid="{00000000-0005-0000-0000-0000161F0000}"/>
    <cellStyle name="Cerrency_Sheet2_XANGDAU" xfId="2525" xr:uid="{00000000-0005-0000-0000-0000171F0000}"/>
    <cellStyle name="Comma" xfId="4569" builtinId="3"/>
    <cellStyle name="Comma  - Style1" xfId="2529" xr:uid="{00000000-0005-0000-0000-0000191F0000}"/>
    <cellStyle name="Comma  - Style2" xfId="2530" xr:uid="{00000000-0005-0000-0000-00001A1F0000}"/>
    <cellStyle name="Comma  - Style3" xfId="2531" xr:uid="{00000000-0005-0000-0000-00001B1F0000}"/>
    <cellStyle name="Comma  - Style4" xfId="2532" xr:uid="{00000000-0005-0000-0000-00001C1F0000}"/>
    <cellStyle name="Comma  - Style5" xfId="2533" xr:uid="{00000000-0005-0000-0000-00001D1F0000}"/>
    <cellStyle name="Comma  - Style6" xfId="2534" xr:uid="{00000000-0005-0000-0000-00001E1F0000}"/>
    <cellStyle name="Comma  - Style7" xfId="2535" xr:uid="{00000000-0005-0000-0000-00001F1F0000}"/>
    <cellStyle name="Comma  - Style8" xfId="2536" xr:uid="{00000000-0005-0000-0000-0000201F0000}"/>
    <cellStyle name="Comma [0] 10" xfId="10011" xr:uid="{00000000-0005-0000-0000-0000211F0000}"/>
    <cellStyle name="Comma [0] 10 2" xfId="10012" xr:uid="{00000000-0005-0000-0000-0000221F0000}"/>
    <cellStyle name="Comma [0] 2" xfId="2537" xr:uid="{00000000-0005-0000-0000-0000231F0000}"/>
    <cellStyle name="Comma [0] 2 2" xfId="10013" xr:uid="{00000000-0005-0000-0000-0000241F0000}"/>
    <cellStyle name="Comma [0] 2 2 2" xfId="10014" xr:uid="{00000000-0005-0000-0000-0000251F0000}"/>
    <cellStyle name="Comma [0] 2 20" xfId="10015" xr:uid="{00000000-0005-0000-0000-0000261F0000}"/>
    <cellStyle name="Comma [0] 2 20 2" xfId="10016" xr:uid="{00000000-0005-0000-0000-0000271F0000}"/>
    <cellStyle name="Comma [0] 2 20 3" xfId="10017" xr:uid="{00000000-0005-0000-0000-0000281F0000}"/>
    <cellStyle name="Comma [0] 2 20 4" xfId="10018" xr:uid="{00000000-0005-0000-0000-0000291F0000}"/>
    <cellStyle name="Comma [0] 2 3" xfId="10019" xr:uid="{00000000-0005-0000-0000-00002A1F0000}"/>
    <cellStyle name="Comma [0] 2 4" xfId="10020" xr:uid="{00000000-0005-0000-0000-00002B1F0000}"/>
    <cellStyle name="Comma [0] 2 5" xfId="10021" xr:uid="{00000000-0005-0000-0000-00002C1F0000}"/>
    <cellStyle name="Comma [0] 2 6" xfId="10022" xr:uid="{00000000-0005-0000-0000-00002D1F0000}"/>
    <cellStyle name="Comma [0] 3" xfId="2538" xr:uid="{00000000-0005-0000-0000-00002E1F0000}"/>
    <cellStyle name="Comma [0] 3 2" xfId="10023" xr:uid="{00000000-0005-0000-0000-00002F1F0000}"/>
    <cellStyle name="Comma [0] 3 2 2" xfId="10024" xr:uid="{00000000-0005-0000-0000-0000301F0000}"/>
    <cellStyle name="Comma [0] 3_30000 PTB (Ver 7)" xfId="10025" xr:uid="{00000000-0005-0000-0000-0000311F0000}"/>
    <cellStyle name="Comma [0] 4" xfId="2539" xr:uid="{00000000-0005-0000-0000-0000321F0000}"/>
    <cellStyle name="Comma [0] 5" xfId="10026" xr:uid="{00000000-0005-0000-0000-0000331F0000}"/>
    <cellStyle name="Comma [0] 6" xfId="10027" xr:uid="{00000000-0005-0000-0000-0000341F0000}"/>
    <cellStyle name="Comma [00]" xfId="2540" xr:uid="{00000000-0005-0000-0000-0000351F0000}"/>
    <cellStyle name="Comma [00] 10" xfId="2541" xr:uid="{00000000-0005-0000-0000-0000361F0000}"/>
    <cellStyle name="Comma [00] 11" xfId="2542" xr:uid="{00000000-0005-0000-0000-0000371F0000}"/>
    <cellStyle name="Comma [00] 12" xfId="2543" xr:uid="{00000000-0005-0000-0000-0000381F0000}"/>
    <cellStyle name="Comma [00] 13" xfId="2544" xr:uid="{00000000-0005-0000-0000-0000391F0000}"/>
    <cellStyle name="Comma [00] 14" xfId="2545" xr:uid="{00000000-0005-0000-0000-00003A1F0000}"/>
    <cellStyle name="Comma [00] 15" xfId="2546" xr:uid="{00000000-0005-0000-0000-00003B1F0000}"/>
    <cellStyle name="Comma [00] 16" xfId="2547" xr:uid="{00000000-0005-0000-0000-00003C1F0000}"/>
    <cellStyle name="Comma [00] 17" xfId="2548" xr:uid="{00000000-0005-0000-0000-00003D1F0000}"/>
    <cellStyle name="Comma [00] 18" xfId="2549" xr:uid="{00000000-0005-0000-0000-00003E1F0000}"/>
    <cellStyle name="Comma [00] 19" xfId="2550" xr:uid="{00000000-0005-0000-0000-00003F1F0000}"/>
    <cellStyle name="Comma [00] 2" xfId="2551" xr:uid="{00000000-0005-0000-0000-0000401F0000}"/>
    <cellStyle name="Comma [00] 20" xfId="2552" xr:uid="{00000000-0005-0000-0000-0000411F0000}"/>
    <cellStyle name="Comma [00] 21" xfId="2553" xr:uid="{00000000-0005-0000-0000-0000421F0000}"/>
    <cellStyle name="Comma [00] 22" xfId="2554" xr:uid="{00000000-0005-0000-0000-0000431F0000}"/>
    <cellStyle name="Comma [00] 23" xfId="2555" xr:uid="{00000000-0005-0000-0000-0000441F0000}"/>
    <cellStyle name="Comma [00] 24" xfId="2556" xr:uid="{00000000-0005-0000-0000-0000451F0000}"/>
    <cellStyle name="Comma [00] 25" xfId="2557" xr:uid="{00000000-0005-0000-0000-0000461F0000}"/>
    <cellStyle name="Comma [00] 26" xfId="2558" xr:uid="{00000000-0005-0000-0000-0000471F0000}"/>
    <cellStyle name="Comma [00] 27" xfId="2559" xr:uid="{00000000-0005-0000-0000-0000481F0000}"/>
    <cellStyle name="Comma [00] 28" xfId="2560" xr:uid="{00000000-0005-0000-0000-0000491F0000}"/>
    <cellStyle name="Comma [00] 29" xfId="2561" xr:uid="{00000000-0005-0000-0000-00004A1F0000}"/>
    <cellStyle name="Comma [00] 3" xfId="2562" xr:uid="{00000000-0005-0000-0000-00004B1F0000}"/>
    <cellStyle name="Comma [00] 30" xfId="2563" xr:uid="{00000000-0005-0000-0000-00004C1F0000}"/>
    <cellStyle name="Comma [00] 31" xfId="2564" xr:uid="{00000000-0005-0000-0000-00004D1F0000}"/>
    <cellStyle name="Comma [00] 32" xfId="2565" xr:uid="{00000000-0005-0000-0000-00004E1F0000}"/>
    <cellStyle name="Comma [00] 33" xfId="2566" xr:uid="{00000000-0005-0000-0000-00004F1F0000}"/>
    <cellStyle name="Comma [00] 34" xfId="2567" xr:uid="{00000000-0005-0000-0000-0000501F0000}"/>
    <cellStyle name="Comma [00] 35" xfId="2568" xr:uid="{00000000-0005-0000-0000-0000511F0000}"/>
    <cellStyle name="Comma [00] 36" xfId="2569" xr:uid="{00000000-0005-0000-0000-0000521F0000}"/>
    <cellStyle name="Comma [00] 37" xfId="2570" xr:uid="{00000000-0005-0000-0000-0000531F0000}"/>
    <cellStyle name="Comma [00] 38" xfId="2571" xr:uid="{00000000-0005-0000-0000-0000541F0000}"/>
    <cellStyle name="Comma [00] 39" xfId="2572" xr:uid="{00000000-0005-0000-0000-0000551F0000}"/>
    <cellStyle name="Comma [00] 4" xfId="2573" xr:uid="{00000000-0005-0000-0000-0000561F0000}"/>
    <cellStyle name="Comma [00] 40" xfId="2574" xr:uid="{00000000-0005-0000-0000-0000571F0000}"/>
    <cellStyle name="Comma [00] 41" xfId="2575" xr:uid="{00000000-0005-0000-0000-0000581F0000}"/>
    <cellStyle name="Comma [00] 42" xfId="2576" xr:uid="{00000000-0005-0000-0000-0000591F0000}"/>
    <cellStyle name="Comma [00] 5" xfId="2577" xr:uid="{00000000-0005-0000-0000-00005A1F0000}"/>
    <cellStyle name="Comma [00] 6" xfId="2578" xr:uid="{00000000-0005-0000-0000-00005B1F0000}"/>
    <cellStyle name="Comma [00] 7" xfId="2579" xr:uid="{00000000-0005-0000-0000-00005C1F0000}"/>
    <cellStyle name="Comma [00] 8" xfId="2580" xr:uid="{00000000-0005-0000-0000-00005D1F0000}"/>
    <cellStyle name="Comma [00] 9" xfId="2581" xr:uid="{00000000-0005-0000-0000-00005E1F0000}"/>
    <cellStyle name="Comma [2]" xfId="2582" xr:uid="{00000000-0005-0000-0000-00005F1F0000}"/>
    <cellStyle name="Comma 10" xfId="2583" xr:uid="{00000000-0005-0000-0000-0000601F0000}"/>
    <cellStyle name="Comma 10 2" xfId="2584" xr:uid="{00000000-0005-0000-0000-0000611F0000}"/>
    <cellStyle name="Comma 11" xfId="2585" xr:uid="{00000000-0005-0000-0000-0000621F0000}"/>
    <cellStyle name="Comma 12" xfId="2586" xr:uid="{00000000-0005-0000-0000-0000631F0000}"/>
    <cellStyle name="Comma 13" xfId="2587" xr:uid="{00000000-0005-0000-0000-0000641F0000}"/>
    <cellStyle name="Comma 14" xfId="2588" xr:uid="{00000000-0005-0000-0000-0000651F0000}"/>
    <cellStyle name="Comma 14 2" xfId="2589" xr:uid="{00000000-0005-0000-0000-0000661F0000}"/>
    <cellStyle name="Comma 15" xfId="2590" xr:uid="{00000000-0005-0000-0000-0000671F0000}"/>
    <cellStyle name="Comma 16" xfId="10028" xr:uid="{00000000-0005-0000-0000-0000681F0000}"/>
    <cellStyle name="Comma 17" xfId="10029" xr:uid="{00000000-0005-0000-0000-0000691F0000}"/>
    <cellStyle name="Comma 18" xfId="10030" xr:uid="{00000000-0005-0000-0000-00006A1F0000}"/>
    <cellStyle name="Comma 19" xfId="10031" xr:uid="{00000000-0005-0000-0000-00006B1F0000}"/>
    <cellStyle name="Comma 2" xfId="3" xr:uid="{00000000-0005-0000-0000-00006C1F0000}"/>
    <cellStyle name="Comma 2 10" xfId="2591" xr:uid="{00000000-0005-0000-0000-00006D1F0000}"/>
    <cellStyle name="Comma 2 11" xfId="2592" xr:uid="{00000000-0005-0000-0000-00006E1F0000}"/>
    <cellStyle name="Comma 2 13" xfId="2593" xr:uid="{00000000-0005-0000-0000-00006F1F0000}"/>
    <cellStyle name="Comma 2 16" xfId="2594" xr:uid="{00000000-0005-0000-0000-0000701F0000}"/>
    <cellStyle name="Comma 2 17" xfId="2595" xr:uid="{00000000-0005-0000-0000-0000711F0000}"/>
    <cellStyle name="Comma 2 2" xfId="2596" xr:uid="{00000000-0005-0000-0000-0000721F0000}"/>
    <cellStyle name="Comma 2 2 2" xfId="2597" xr:uid="{00000000-0005-0000-0000-0000731F0000}"/>
    <cellStyle name="Comma 2 2 3" xfId="2598" xr:uid="{00000000-0005-0000-0000-0000741F0000}"/>
    <cellStyle name="Comma 2 2 3 2" xfId="2599" xr:uid="{00000000-0005-0000-0000-0000751F0000}"/>
    <cellStyle name="Comma 2 2 4" xfId="10032" xr:uid="{00000000-0005-0000-0000-0000761F0000}"/>
    <cellStyle name="Comma 2 2_1.Office -Cost." xfId="2600" xr:uid="{00000000-0005-0000-0000-0000771F0000}"/>
    <cellStyle name="Comma 2 29" xfId="10033" xr:uid="{00000000-0005-0000-0000-0000781F0000}"/>
    <cellStyle name="Comma 2 29 2" xfId="10034" xr:uid="{00000000-0005-0000-0000-0000791F0000}"/>
    <cellStyle name="Comma 2 3" xfId="2601" xr:uid="{00000000-0005-0000-0000-00007A1F0000}"/>
    <cellStyle name="Comma 2 4" xfId="2602" xr:uid="{00000000-0005-0000-0000-00007B1F0000}"/>
    <cellStyle name="Comma 2 4 2" xfId="2603" xr:uid="{00000000-0005-0000-0000-00007C1F0000}"/>
    <cellStyle name="Comma 2 5" xfId="2604" xr:uid="{00000000-0005-0000-0000-00007D1F0000}"/>
    <cellStyle name="Comma 2 6" xfId="2605" xr:uid="{00000000-0005-0000-0000-00007E1F0000}"/>
    <cellStyle name="Comma 2 7" xfId="2606" xr:uid="{00000000-0005-0000-0000-00007F1F0000}"/>
    <cellStyle name="Comma 2 8" xfId="2607" xr:uid="{00000000-0005-0000-0000-0000801F0000}"/>
    <cellStyle name="Comma 2 9" xfId="2608" xr:uid="{00000000-0005-0000-0000-0000811F0000}"/>
    <cellStyle name="Comma 2_30000 PTB (Ver 7)" xfId="10035" xr:uid="{00000000-0005-0000-0000-0000821F0000}"/>
    <cellStyle name="Comma 20" xfId="10036" xr:uid="{00000000-0005-0000-0000-0000831F0000}"/>
    <cellStyle name="Comma 21" xfId="10037" xr:uid="{00000000-0005-0000-0000-0000841F0000}"/>
    <cellStyle name="Comma 22" xfId="10038" xr:uid="{00000000-0005-0000-0000-0000851F0000}"/>
    <cellStyle name="Comma 23" xfId="10039" xr:uid="{00000000-0005-0000-0000-0000861F0000}"/>
    <cellStyle name="Comma 24" xfId="10040" xr:uid="{00000000-0005-0000-0000-0000871F0000}"/>
    <cellStyle name="Comma 25" xfId="10041" xr:uid="{00000000-0005-0000-0000-0000881F0000}"/>
    <cellStyle name="Comma 26" xfId="10042" xr:uid="{00000000-0005-0000-0000-0000891F0000}"/>
    <cellStyle name="Comma 27" xfId="10043" xr:uid="{00000000-0005-0000-0000-00008A1F0000}"/>
    <cellStyle name="Comma 28" xfId="10044" xr:uid="{00000000-0005-0000-0000-00008B1F0000}"/>
    <cellStyle name="Comma 29" xfId="10045" xr:uid="{00000000-0005-0000-0000-00008C1F0000}"/>
    <cellStyle name="Comma 3" xfId="2609" xr:uid="{00000000-0005-0000-0000-00008D1F0000}"/>
    <cellStyle name="Comma 3 2" xfId="2610" xr:uid="{00000000-0005-0000-0000-00008E1F0000}"/>
    <cellStyle name="Comma 3 2 2" xfId="2611" xr:uid="{00000000-0005-0000-0000-00008F1F0000}"/>
    <cellStyle name="Comma 3 2 2 2" xfId="2612" xr:uid="{00000000-0005-0000-0000-0000901F0000}"/>
    <cellStyle name="Comma 3 2 3" xfId="2613" xr:uid="{00000000-0005-0000-0000-0000911F0000}"/>
    <cellStyle name="Comma 3 2 4" xfId="2614" xr:uid="{00000000-0005-0000-0000-0000921F0000}"/>
    <cellStyle name="Comma 3 2 5" xfId="10046" xr:uid="{00000000-0005-0000-0000-0000931F0000}"/>
    <cellStyle name="Comma 3 2_KP Cost Summary form" xfId="10047" xr:uid="{00000000-0005-0000-0000-0000941F0000}"/>
    <cellStyle name="Comma 3 3" xfId="2615" xr:uid="{00000000-0005-0000-0000-0000951F0000}"/>
    <cellStyle name="Comma 3 3 2" xfId="10048" xr:uid="{00000000-0005-0000-0000-0000961F0000}"/>
    <cellStyle name="Comma 3 4" xfId="2616" xr:uid="{00000000-0005-0000-0000-0000971F0000}"/>
    <cellStyle name="Comma 3 4 2" xfId="2617" xr:uid="{00000000-0005-0000-0000-0000981F0000}"/>
    <cellStyle name="Comma 3 5" xfId="2618" xr:uid="{00000000-0005-0000-0000-0000991F0000}"/>
    <cellStyle name="Comma 30" xfId="10049" xr:uid="{00000000-0005-0000-0000-00009A1F0000}"/>
    <cellStyle name="Comma 31" xfId="10050" xr:uid="{00000000-0005-0000-0000-00009B1F0000}"/>
    <cellStyle name="Comma 32" xfId="10051" xr:uid="{00000000-0005-0000-0000-00009C1F0000}"/>
    <cellStyle name="Comma 33" xfId="10052" xr:uid="{00000000-0005-0000-0000-00009D1F0000}"/>
    <cellStyle name="Comma 34" xfId="10053" xr:uid="{00000000-0005-0000-0000-00009E1F0000}"/>
    <cellStyle name="Comma 35" xfId="10054" xr:uid="{00000000-0005-0000-0000-00009F1F0000}"/>
    <cellStyle name="Comma 36" xfId="10055" xr:uid="{00000000-0005-0000-0000-0000A01F0000}"/>
    <cellStyle name="Comma 37" xfId="10056" xr:uid="{00000000-0005-0000-0000-0000A11F0000}"/>
    <cellStyle name="Comma 38" xfId="10057" xr:uid="{00000000-0005-0000-0000-0000A21F0000}"/>
    <cellStyle name="Comma 39" xfId="10058" xr:uid="{00000000-0005-0000-0000-0000A31F0000}"/>
    <cellStyle name="Comma 4" xfId="2619" xr:uid="{00000000-0005-0000-0000-0000A41F0000}"/>
    <cellStyle name="Comma 4 2" xfId="2620" xr:uid="{00000000-0005-0000-0000-0000A51F0000}"/>
    <cellStyle name="Comma 4 3" xfId="2621" xr:uid="{00000000-0005-0000-0000-0000A61F0000}"/>
    <cellStyle name="Comma 4_KP Cost Summary form" xfId="10059" xr:uid="{00000000-0005-0000-0000-0000A71F0000}"/>
    <cellStyle name="Comma 40" xfId="10060" xr:uid="{00000000-0005-0000-0000-0000A81F0000}"/>
    <cellStyle name="Comma 41" xfId="10061" xr:uid="{00000000-0005-0000-0000-0000A91F0000}"/>
    <cellStyle name="Comma 42" xfId="10062" xr:uid="{00000000-0005-0000-0000-0000AA1F0000}"/>
    <cellStyle name="Comma 43" xfId="10063" xr:uid="{00000000-0005-0000-0000-0000AB1F0000}"/>
    <cellStyle name="Comma 44" xfId="10064" xr:uid="{00000000-0005-0000-0000-0000AC1F0000}"/>
    <cellStyle name="Comma 5" xfId="2622" xr:uid="{00000000-0005-0000-0000-0000AD1F0000}"/>
    <cellStyle name="Comma 5 2" xfId="10065" xr:uid="{00000000-0005-0000-0000-0000AE1F0000}"/>
    <cellStyle name="Comma 5 3" xfId="10066" xr:uid="{00000000-0005-0000-0000-0000AF1F0000}"/>
    <cellStyle name="Comma 6" xfId="2623" xr:uid="{00000000-0005-0000-0000-0000B01F0000}"/>
    <cellStyle name="Comma 6 2" xfId="2624" xr:uid="{00000000-0005-0000-0000-0000B11F0000}"/>
    <cellStyle name="Comma 7" xfId="2625" xr:uid="{00000000-0005-0000-0000-0000B21F0000}"/>
    <cellStyle name="Comma 7 2" xfId="2626" xr:uid="{00000000-0005-0000-0000-0000B31F0000}"/>
    <cellStyle name="Comma 7 3" xfId="2627" xr:uid="{00000000-0005-0000-0000-0000B41F0000}"/>
    <cellStyle name="Comma 7 4" xfId="2628" xr:uid="{00000000-0005-0000-0000-0000B51F0000}"/>
    <cellStyle name="Comma 7 5" xfId="2629" xr:uid="{00000000-0005-0000-0000-0000B61F0000}"/>
    <cellStyle name="Comma 7 6" xfId="10067" xr:uid="{00000000-0005-0000-0000-0000B71F0000}"/>
    <cellStyle name="Comma 8" xfId="2630" xr:uid="{00000000-0005-0000-0000-0000B81F0000}"/>
    <cellStyle name="Comma 8 2" xfId="10068" xr:uid="{00000000-0005-0000-0000-0000B91F0000}"/>
    <cellStyle name="Comma 9" xfId="2631" xr:uid="{00000000-0005-0000-0000-0000BA1F0000}"/>
    <cellStyle name="comma zerodec" xfId="2632" xr:uid="{00000000-0005-0000-0000-0000BB1F0000}"/>
    <cellStyle name="comma zerodec 2" xfId="10069" xr:uid="{00000000-0005-0000-0000-0000BC1F0000}"/>
    <cellStyle name="Comma0" xfId="2633" xr:uid="{00000000-0005-0000-0000-0000BD1F0000}"/>
    <cellStyle name="Comma0 - Modelo1" xfId="2634" xr:uid="{00000000-0005-0000-0000-0000BE1F0000}"/>
    <cellStyle name="Comma0 - Style1" xfId="2635" xr:uid="{00000000-0005-0000-0000-0000BF1F0000}"/>
    <cellStyle name="Comma1 - Modelo2" xfId="2636" xr:uid="{00000000-0005-0000-0000-0000C01F0000}"/>
    <cellStyle name="Comma1 - Style2" xfId="2637" xr:uid="{00000000-0005-0000-0000-0000C11F0000}"/>
    <cellStyle name="Command" xfId="10070" xr:uid="{00000000-0005-0000-0000-0000C21F0000}"/>
    <cellStyle name="cong" xfId="2638" xr:uid="{00000000-0005-0000-0000-0000C31F0000}"/>
    <cellStyle name="Copied" xfId="2639" xr:uid="{00000000-0005-0000-0000-0000C41F0000}"/>
    <cellStyle name="COST1" xfId="2640" xr:uid="{00000000-0005-0000-0000-0000C51F0000}"/>
    <cellStyle name="Co聭ma_Sheet1" xfId="10071" xr:uid="{00000000-0005-0000-0000-0000C61F0000}"/>
    <cellStyle name="Cࡵrrency_Sheet1_PRODUCTĠ" xfId="2641" xr:uid="{00000000-0005-0000-0000-0000C71F0000}"/>
    <cellStyle name="CSI" xfId="2642" xr:uid="{00000000-0005-0000-0000-0000C81F0000}"/>
    <cellStyle name="_x0001_CS_x0006_RMO[" xfId="2643" xr:uid="{00000000-0005-0000-0000-0000C91F0000}"/>
    <cellStyle name="_x0001_CS_x0006_RMO_" xfId="2644" xr:uid="{00000000-0005-0000-0000-0000CA1F0000}"/>
    <cellStyle name="CT1" xfId="10072" xr:uid="{00000000-0005-0000-0000-0000CB1F0000}"/>
    <cellStyle name="CT2" xfId="10073" xr:uid="{00000000-0005-0000-0000-0000CC1F0000}"/>
    <cellStyle name="CT4" xfId="10074" xr:uid="{00000000-0005-0000-0000-0000CD1F0000}"/>
    <cellStyle name="CT5" xfId="10075" xr:uid="{00000000-0005-0000-0000-0000CE1F0000}"/>
    <cellStyle name="ct7" xfId="10076" xr:uid="{00000000-0005-0000-0000-0000CF1F0000}"/>
    <cellStyle name="ct8" xfId="10077" xr:uid="{00000000-0005-0000-0000-0000D01F0000}"/>
    <cellStyle name="cth1" xfId="10078" xr:uid="{00000000-0005-0000-0000-0000D11F0000}"/>
    <cellStyle name="Cthuc" xfId="10079" xr:uid="{00000000-0005-0000-0000-0000D21F0000}"/>
    <cellStyle name="Cthuc1" xfId="10080" xr:uid="{00000000-0005-0000-0000-0000D31F0000}"/>
    <cellStyle name="Curråncy [0]_FCST_RESULTS" xfId="10081" xr:uid="{00000000-0005-0000-0000-0000D41F0000}"/>
    <cellStyle name="Curren?_x0012_퐀_x0017_?" xfId="10082" xr:uid="{00000000-0005-0000-0000-0000D51F0000}"/>
    <cellStyle name="Currency [0]ßmud plant bolted_RESULTS" xfId="10083" xr:uid="{00000000-0005-0000-0000-0000D61F0000}"/>
    <cellStyle name="Currency [00]" xfId="2645" xr:uid="{00000000-0005-0000-0000-0000D71F0000}"/>
    <cellStyle name="Currency [00] 10" xfId="2646" xr:uid="{00000000-0005-0000-0000-0000D81F0000}"/>
    <cellStyle name="Currency [00] 11" xfId="2647" xr:uid="{00000000-0005-0000-0000-0000D91F0000}"/>
    <cellStyle name="Currency [00] 12" xfId="2648" xr:uid="{00000000-0005-0000-0000-0000DA1F0000}"/>
    <cellStyle name="Currency [00] 13" xfId="2649" xr:uid="{00000000-0005-0000-0000-0000DB1F0000}"/>
    <cellStyle name="Currency [00] 14" xfId="2650" xr:uid="{00000000-0005-0000-0000-0000DC1F0000}"/>
    <cellStyle name="Currency [00] 15" xfId="2651" xr:uid="{00000000-0005-0000-0000-0000DD1F0000}"/>
    <cellStyle name="Currency [00] 16" xfId="2652" xr:uid="{00000000-0005-0000-0000-0000DE1F0000}"/>
    <cellStyle name="Currency [00] 17" xfId="2653" xr:uid="{00000000-0005-0000-0000-0000DF1F0000}"/>
    <cellStyle name="Currency [00] 18" xfId="2654" xr:uid="{00000000-0005-0000-0000-0000E01F0000}"/>
    <cellStyle name="Currency [00] 19" xfId="2655" xr:uid="{00000000-0005-0000-0000-0000E11F0000}"/>
    <cellStyle name="Currency [00] 2" xfId="2656" xr:uid="{00000000-0005-0000-0000-0000E21F0000}"/>
    <cellStyle name="Currency [00] 20" xfId="2657" xr:uid="{00000000-0005-0000-0000-0000E31F0000}"/>
    <cellStyle name="Currency [00] 21" xfId="2658" xr:uid="{00000000-0005-0000-0000-0000E41F0000}"/>
    <cellStyle name="Currency [00] 22" xfId="2659" xr:uid="{00000000-0005-0000-0000-0000E51F0000}"/>
    <cellStyle name="Currency [00] 23" xfId="2660" xr:uid="{00000000-0005-0000-0000-0000E61F0000}"/>
    <cellStyle name="Currency [00] 24" xfId="2661" xr:uid="{00000000-0005-0000-0000-0000E71F0000}"/>
    <cellStyle name="Currency [00] 25" xfId="2662" xr:uid="{00000000-0005-0000-0000-0000E81F0000}"/>
    <cellStyle name="Currency [00] 26" xfId="2663" xr:uid="{00000000-0005-0000-0000-0000E91F0000}"/>
    <cellStyle name="Currency [00] 27" xfId="2664" xr:uid="{00000000-0005-0000-0000-0000EA1F0000}"/>
    <cellStyle name="Currency [00] 28" xfId="2665" xr:uid="{00000000-0005-0000-0000-0000EB1F0000}"/>
    <cellStyle name="Currency [00] 29" xfId="2666" xr:uid="{00000000-0005-0000-0000-0000EC1F0000}"/>
    <cellStyle name="Currency [00] 3" xfId="2667" xr:uid="{00000000-0005-0000-0000-0000ED1F0000}"/>
    <cellStyle name="Currency [00] 30" xfId="2668" xr:uid="{00000000-0005-0000-0000-0000EE1F0000}"/>
    <cellStyle name="Currency [00] 31" xfId="2669" xr:uid="{00000000-0005-0000-0000-0000EF1F0000}"/>
    <cellStyle name="Currency [00] 32" xfId="2670" xr:uid="{00000000-0005-0000-0000-0000F01F0000}"/>
    <cellStyle name="Currency [00] 33" xfId="2671" xr:uid="{00000000-0005-0000-0000-0000F11F0000}"/>
    <cellStyle name="Currency [00] 34" xfId="2672" xr:uid="{00000000-0005-0000-0000-0000F21F0000}"/>
    <cellStyle name="Currency [00] 35" xfId="2673" xr:uid="{00000000-0005-0000-0000-0000F31F0000}"/>
    <cellStyle name="Currency [00] 36" xfId="2674" xr:uid="{00000000-0005-0000-0000-0000F41F0000}"/>
    <cellStyle name="Currency [00] 37" xfId="2675" xr:uid="{00000000-0005-0000-0000-0000F51F0000}"/>
    <cellStyle name="Currency [00] 38" xfId="2676" xr:uid="{00000000-0005-0000-0000-0000F61F0000}"/>
    <cellStyle name="Currency [00] 39" xfId="2677" xr:uid="{00000000-0005-0000-0000-0000F71F0000}"/>
    <cellStyle name="Currency [00] 4" xfId="2678" xr:uid="{00000000-0005-0000-0000-0000F81F0000}"/>
    <cellStyle name="Currency [00] 40" xfId="2679" xr:uid="{00000000-0005-0000-0000-0000F91F0000}"/>
    <cellStyle name="Currency [00] 41" xfId="2680" xr:uid="{00000000-0005-0000-0000-0000FA1F0000}"/>
    <cellStyle name="Currency [00] 42" xfId="2681" xr:uid="{00000000-0005-0000-0000-0000FB1F0000}"/>
    <cellStyle name="Currency [00] 5" xfId="2682" xr:uid="{00000000-0005-0000-0000-0000FC1F0000}"/>
    <cellStyle name="Currency [00] 6" xfId="2683" xr:uid="{00000000-0005-0000-0000-0000FD1F0000}"/>
    <cellStyle name="Currency [00] 7" xfId="2684" xr:uid="{00000000-0005-0000-0000-0000FE1F0000}"/>
    <cellStyle name="Currency [00] 8" xfId="2685" xr:uid="{00000000-0005-0000-0000-0000FF1F0000}"/>
    <cellStyle name="Currency [00] 9" xfId="2686" xr:uid="{00000000-0005-0000-0000-000000200000}"/>
    <cellStyle name="Currency 2" xfId="2687" xr:uid="{00000000-0005-0000-0000-000001200000}"/>
    <cellStyle name="Currency![0]_FCSt (2)" xfId="10084" xr:uid="{00000000-0005-0000-0000-000002200000}"/>
    <cellStyle name="Currency0" xfId="2688" xr:uid="{00000000-0005-0000-0000-000003200000}"/>
    <cellStyle name="Currency0 2" xfId="10085" xr:uid="{00000000-0005-0000-0000-000004200000}"/>
    <cellStyle name="Currency0_BoQ VC2 OP1_15-8-2008" xfId="10086" xr:uid="{00000000-0005-0000-0000-000005200000}"/>
    <cellStyle name="Currency1" xfId="2689" xr:uid="{00000000-0005-0000-0000-000006200000}"/>
    <cellStyle name="Currency1 2" xfId="10087" xr:uid="{00000000-0005-0000-0000-000007200000}"/>
    <cellStyle name="Custom - Style1" xfId="2690" xr:uid="{00000000-0005-0000-0000-000008200000}"/>
    <cellStyle name="Custom - Style8" xfId="2691" xr:uid="{00000000-0005-0000-0000-000009200000}"/>
    <cellStyle name="chchuyen" xfId="10008" xr:uid="{00000000-0005-0000-0000-00000A200000}"/>
    <cellStyle name="Check Cell 2" xfId="10009" xr:uid="{00000000-0005-0000-0000-00000B200000}"/>
    <cellStyle name="Chi phÝ kh¸c_Book1" xfId="2526" xr:uid="{00000000-0005-0000-0000-00000C200000}"/>
    <cellStyle name="chu" xfId="10010" xr:uid="{00000000-0005-0000-0000-00000D200000}"/>
    <cellStyle name="Chuẩn_Sheet1" xfId="2527" xr:uid="{00000000-0005-0000-0000-00000E200000}"/>
    <cellStyle name="CHUONG" xfId="2528" xr:uid="{00000000-0005-0000-0000-00000F200000}"/>
    <cellStyle name="d" xfId="10088" xr:uid="{00000000-0005-0000-0000-000010200000}"/>
    <cellStyle name="D$_x0004_P??_x0010__x000b_?_x0015_?$_x0004_?_x000f_?" xfId="2692" xr:uid="{00000000-0005-0000-0000-000011200000}"/>
    <cellStyle name="D$_x0004_P?_x0010__x000b_픲_x0015_딡$_x0004_뗈_x000f_?" xfId="2693" xr:uid="{00000000-0005-0000-0000-000012200000}"/>
    <cellStyle name="d%" xfId="10089" xr:uid="{00000000-0005-0000-0000-000013200000}"/>
    <cellStyle name="D_G_A" xfId="10090" xr:uid="{00000000-0005-0000-0000-000014200000}"/>
    <cellStyle name="D1" xfId="2694" xr:uid="{00000000-0005-0000-0000-000015200000}"/>
    <cellStyle name="Data   - Style2" xfId="2695" xr:uid="{00000000-0005-0000-0000-000016200000}"/>
    <cellStyle name="Date" xfId="2696" xr:uid="{00000000-0005-0000-0000-000017200000}"/>
    <cellStyle name="Date Short" xfId="2697" xr:uid="{00000000-0005-0000-0000-000018200000}"/>
    <cellStyle name="Date_06.THOPkluongTINH LAI thang11-2007-2" xfId="10091" xr:uid="{00000000-0005-0000-0000-000019200000}"/>
    <cellStyle name="Date-01" xfId="2698" xr:uid="{00000000-0005-0000-0000-00001A200000}"/>
    <cellStyle name="DAUDE" xfId="2699" xr:uid="{00000000-0005-0000-0000-00001B200000}"/>
    <cellStyle name="dd-m" xfId="10094" xr:uid="{00000000-0005-0000-0000-00001C200000}"/>
    <cellStyle name="dd-mm" xfId="10095" xr:uid="{00000000-0005-0000-0000-00001D200000}"/>
    <cellStyle name="DELTA" xfId="2700" xr:uid="{00000000-0005-0000-0000-00001E200000}"/>
    <cellStyle name="Description" xfId="2701" xr:uid="{00000000-0005-0000-0000-00001F200000}"/>
    <cellStyle name="Dezimal [0]_01379-BEC" xfId="10100" xr:uid="{00000000-0005-0000-0000-000020200000}"/>
    <cellStyle name="Dezimal_01379-BEC" xfId="10101" xr:uid="{00000000-0005-0000-0000-000021200000}"/>
    <cellStyle name="Dia" xfId="2702" xr:uid="{00000000-0005-0000-0000-000022200000}"/>
    <cellStyle name="_x0001_dÏÈ¹ " xfId="2703" xr:uid="{00000000-0005-0000-0000-000023200000}"/>
    <cellStyle name="_x0001_dÏÈ¹_" xfId="2704" xr:uid="{00000000-0005-0000-0000-000024200000}"/>
    <cellStyle name="Dollar (zero dec)" xfId="2705" xr:uid="{00000000-0005-0000-0000-000025200000}"/>
    <cellStyle name="Dollar (zero dec) 2" xfId="10102" xr:uid="{00000000-0005-0000-0000-000026200000}"/>
    <cellStyle name="Dung" xfId="2706" xr:uid="{00000000-0005-0000-0000-000027200000}"/>
    <cellStyle name="Dziesi?tny [0]_Invoices2001Slovakia" xfId="2707" xr:uid="{00000000-0005-0000-0000-000028200000}"/>
    <cellStyle name="Dziesi?tny_Invoices2001Slovakia" xfId="2708" xr:uid="{00000000-0005-0000-0000-000029200000}"/>
    <cellStyle name="Dziesiętny [0]_BFPN general" xfId="10103" xr:uid="{00000000-0005-0000-0000-00002A200000}"/>
    <cellStyle name="Dziesietny [0]_Invoices2001Slovakia" xfId="2709" xr:uid="{00000000-0005-0000-0000-00002B200000}"/>
    <cellStyle name="Dziesiętny [0]_Invoices2001Slovakia" xfId="2710" xr:uid="{00000000-0005-0000-0000-00002C200000}"/>
    <cellStyle name="Dziesietny [0]_Invoices2001Slovakia_01_Nha so 1_Dien" xfId="2711" xr:uid="{00000000-0005-0000-0000-00002D200000}"/>
    <cellStyle name="Dziesiętny [0]_Invoices2001Slovakia_01_Nha so 1_Dien" xfId="2712" xr:uid="{00000000-0005-0000-0000-00002E200000}"/>
    <cellStyle name="Dziesietny [0]_Invoices2001Slovakia_06.THOPkluongTINH LAI thang11-2007-2" xfId="10104" xr:uid="{00000000-0005-0000-0000-00002F200000}"/>
    <cellStyle name="Dziesiętny [0]_Invoices2001Slovakia_06.THOPkluongTINH LAI thang11-2007-2" xfId="10105" xr:uid="{00000000-0005-0000-0000-000030200000}"/>
    <cellStyle name="Dziesietny [0]_Invoices2001Slovakia_10_Nha so 10_Dien1" xfId="2713" xr:uid="{00000000-0005-0000-0000-000031200000}"/>
    <cellStyle name="Dziesiętny [0]_Invoices2001Slovakia_10_Nha so 10_Dien1" xfId="2714" xr:uid="{00000000-0005-0000-0000-000032200000}"/>
    <cellStyle name="Dziesietny [0]_Invoices2001Slovakia_bang so sanh gia tri" xfId="2715" xr:uid="{00000000-0005-0000-0000-000033200000}"/>
    <cellStyle name="Dziesiętny [0]_Invoices2001Slovakia_Bao ve ss" xfId="2716" xr:uid="{00000000-0005-0000-0000-000034200000}"/>
    <cellStyle name="Dziesietny [0]_Invoices2001Slovakia_Book1" xfId="2717" xr:uid="{00000000-0005-0000-0000-000035200000}"/>
    <cellStyle name="Dziesiętny [0]_Invoices2001Slovakia_Book1" xfId="2718" xr:uid="{00000000-0005-0000-0000-000036200000}"/>
    <cellStyle name="Dziesietny [0]_Invoices2001Slovakia_Book1_06.THOPkluongTINH LAI thang11-2007-2" xfId="10106" xr:uid="{00000000-0005-0000-0000-000037200000}"/>
    <cellStyle name="Dziesiętny [0]_Invoices2001Slovakia_Book1_06.THOPkluongTINH LAI thang11-2007-2" xfId="10107" xr:uid="{00000000-0005-0000-0000-000038200000}"/>
    <cellStyle name="Dziesietny [0]_Invoices2001Slovakia_Book1_1" xfId="2719" xr:uid="{00000000-0005-0000-0000-000039200000}"/>
    <cellStyle name="Dziesiętny [0]_Invoices2001Slovakia_Book1_1" xfId="2720" xr:uid="{00000000-0005-0000-0000-00003A200000}"/>
    <cellStyle name="Dziesietny [0]_Invoices2001Slovakia_Book1_1_Book1" xfId="2721" xr:uid="{00000000-0005-0000-0000-00003B200000}"/>
    <cellStyle name="Dziesiętny [0]_Invoices2001Slovakia_Book1_1_Book1" xfId="2722" xr:uid="{00000000-0005-0000-0000-00003C200000}"/>
    <cellStyle name="Dziesietny [0]_Invoices2001Slovakia_Book1_1_Cau My Dong" xfId="10110" xr:uid="{00000000-0005-0000-0000-00003D200000}"/>
    <cellStyle name="Dziesiętny [0]_Invoices2001Slovakia_Book1_1_Cau My Dong" xfId="10111" xr:uid="{00000000-0005-0000-0000-00003E200000}"/>
    <cellStyle name="Dziesietny [0]_Invoices2001Slovakia_Book1_1_Cầu Cựa Gà" xfId="10108" xr:uid="{00000000-0005-0000-0000-00003F200000}"/>
    <cellStyle name="Dziesiętny [0]_Invoices2001Slovakia_Book1_1_Cầu Cựa Gà" xfId="10109" xr:uid="{00000000-0005-0000-0000-000040200000}"/>
    <cellStyle name="Dziesietny [0]_Invoices2001Slovakia_Book1_1_Du toan san lap - 23-12-2008" xfId="10112" xr:uid="{00000000-0005-0000-0000-000041200000}"/>
    <cellStyle name="Dziesiętny [0]_Invoices2001Slovakia_Book1_1_Du toan san lap - 23-12-2008" xfId="10113" xr:uid="{00000000-0005-0000-0000-000042200000}"/>
    <cellStyle name="Dziesietny [0]_Invoices2001Slovakia_Book1_1_Duong BT" xfId="10114" xr:uid="{00000000-0005-0000-0000-000043200000}"/>
    <cellStyle name="Dziesiętny [0]_Invoices2001Slovakia_Book1_1_Duong BT" xfId="10115" xr:uid="{00000000-0005-0000-0000-000044200000}"/>
    <cellStyle name="Dziesietny [0]_Invoices2001Slovakia_Book1_1_Dutoan-10-6-08-tinh lai chi phi kiem toan" xfId="10116" xr:uid="{00000000-0005-0000-0000-000045200000}"/>
    <cellStyle name="Dziesiętny [0]_Invoices2001Slovakia_Book1_1_Dutoan-10-6-08-tinh lai chi phi kiem toan" xfId="10117" xr:uid="{00000000-0005-0000-0000-000046200000}"/>
    <cellStyle name="Dziesietny [0]_Invoices2001Slovakia_Book1_1_N6_25-11-2008_PHAN DUONG" xfId="10118" xr:uid="{00000000-0005-0000-0000-000047200000}"/>
    <cellStyle name="Dziesiętny [0]_Invoices2001Slovakia_Book1_1_N6_25-11-2008_PHAN DUONG" xfId="10119" xr:uid="{00000000-0005-0000-0000-000048200000}"/>
    <cellStyle name="Dziesietny [0]_Invoices2001Slovakia_Book1_2" xfId="2723" xr:uid="{00000000-0005-0000-0000-000049200000}"/>
    <cellStyle name="Dziesiętny [0]_Invoices2001Slovakia_Book1_2" xfId="2724" xr:uid="{00000000-0005-0000-0000-00004A200000}"/>
    <cellStyle name="Dziesietny [0]_Invoices2001Slovakia_Book1_2_Dutoan-10-6-08-tinh lai chi phi kiem toan" xfId="10120" xr:uid="{00000000-0005-0000-0000-00004B200000}"/>
    <cellStyle name="Dziesiętny [0]_Invoices2001Slovakia_Book1_2_Dutoan-10-6-08-tinh lai chi phi kiem toan" xfId="10121" xr:uid="{00000000-0005-0000-0000-00004C200000}"/>
    <cellStyle name="Dziesietny [0]_Invoices2001Slovakia_Book1_3" xfId="10122" xr:uid="{00000000-0005-0000-0000-00004D200000}"/>
    <cellStyle name="Dziesiętny [0]_Invoices2001Slovakia_Book1_3" xfId="10123" xr:uid="{00000000-0005-0000-0000-00004E200000}"/>
    <cellStyle name="Dziesietny [0]_Invoices2001Slovakia_Book1_Book1" xfId="10124" xr:uid="{00000000-0005-0000-0000-00004F200000}"/>
    <cellStyle name="Dziesiętny [0]_Invoices2001Slovakia_Book1_Book1" xfId="10125" xr:uid="{00000000-0005-0000-0000-000050200000}"/>
    <cellStyle name="Dziesietny [0]_Invoices2001Slovakia_Book1_Cau T19-phanchinh-in" xfId="10128" xr:uid="{00000000-0005-0000-0000-000051200000}"/>
    <cellStyle name="Dziesiętny [0]_Invoices2001Slovakia_Book1_Cau T19-phanchinh-in" xfId="10129" xr:uid="{00000000-0005-0000-0000-000052200000}"/>
    <cellStyle name="Dziesietny [0]_Invoices2001Slovakia_Book1_Cầu Cựa Gà" xfId="10126" xr:uid="{00000000-0005-0000-0000-000053200000}"/>
    <cellStyle name="Dziesiętny [0]_Invoices2001Slovakia_Book1_Cầu Cựa Gà" xfId="10127" xr:uid="{00000000-0005-0000-0000-000054200000}"/>
    <cellStyle name="Dziesietny [0]_Invoices2001Slovakia_Book1_DTCS_san bay lien khuong_dinhsua" xfId="10130" xr:uid="{00000000-0005-0000-0000-000055200000}"/>
    <cellStyle name="Dziesiętny [0]_Invoices2001Slovakia_Book1_DTCS_san bay lien khuong_dinhsua" xfId="10131" xr:uid="{00000000-0005-0000-0000-000056200000}"/>
    <cellStyle name="Dziesietny [0]_Invoices2001Slovakia_Book1_DTKScamcocMT-Cantho" xfId="10132" xr:uid="{00000000-0005-0000-0000-000057200000}"/>
    <cellStyle name="Dziesiętny [0]_Invoices2001Slovakia_Book1_DTKScamcocMT-Cantho" xfId="10133" xr:uid="{00000000-0005-0000-0000-000058200000}"/>
    <cellStyle name="Dziesietny [0]_Invoices2001Slovakia_Book1_DTKSTK MT-CT" xfId="10134" xr:uid="{00000000-0005-0000-0000-000059200000}"/>
    <cellStyle name="Dziesiętny [0]_Invoices2001Slovakia_Book1_DTKSTK MT-CT" xfId="10135" xr:uid="{00000000-0005-0000-0000-00005A200000}"/>
    <cellStyle name="Dziesietny [0]_Invoices2001Slovakia_Book1_Du toan Ct (17-06-2008)" xfId="10136" xr:uid="{00000000-0005-0000-0000-00005B200000}"/>
    <cellStyle name="Dziesiętny [0]_Invoices2001Slovakia_Book1_Du toan Ct (17-06-2008)" xfId="10137" xr:uid="{00000000-0005-0000-0000-00005C200000}"/>
    <cellStyle name="Dziesietny [0]_Invoices2001Slovakia_Book1_Du toan san lap - 23-12-2008" xfId="10138" xr:uid="{00000000-0005-0000-0000-00005D200000}"/>
    <cellStyle name="Dziesiętny [0]_Invoices2001Slovakia_Book1_Du toan san lap - 23-12-2008" xfId="10139" xr:uid="{00000000-0005-0000-0000-00005E200000}"/>
    <cellStyle name="Dziesietny [0]_Invoices2001Slovakia_Book1_Duong BT" xfId="10140" xr:uid="{00000000-0005-0000-0000-00005F200000}"/>
    <cellStyle name="Dziesiętny [0]_Invoices2001Slovakia_Book1_Duong BT" xfId="10141" xr:uid="{00000000-0005-0000-0000-000060200000}"/>
    <cellStyle name="Dziesietny [0]_Invoices2001Slovakia_Book1_N6_25-11-2008_PHAN DUONG" xfId="10142" xr:uid="{00000000-0005-0000-0000-000061200000}"/>
    <cellStyle name="Dziesiętny [0]_Invoices2001Slovakia_Book1_N6_25-11-2008_PHAN DUONG" xfId="10143" xr:uid="{00000000-0005-0000-0000-000062200000}"/>
    <cellStyle name="Dziesietny [0]_Invoices2001Slovakia_Book1_pkhai-kl-8" xfId="10144" xr:uid="{00000000-0005-0000-0000-000063200000}"/>
    <cellStyle name="Dziesiętny [0]_Invoices2001Slovakia_Book1_pkhai-kl-8" xfId="10145" xr:uid="{00000000-0005-0000-0000-000064200000}"/>
    <cellStyle name="Dziesietny [0]_Invoices2001Slovakia_Book1_Tan My" xfId="10146" xr:uid="{00000000-0005-0000-0000-000065200000}"/>
    <cellStyle name="Dziesiętny [0]_Invoices2001Slovakia_Book1_Tan My" xfId="10147" xr:uid="{00000000-0005-0000-0000-000066200000}"/>
    <cellStyle name="Dziesietny [0]_Invoices2001Slovakia_Book1_Tong hop Cac tuyen(9-1-06)" xfId="2725" xr:uid="{00000000-0005-0000-0000-000067200000}"/>
    <cellStyle name="Dziesiętny [0]_Invoices2001Slovakia_Book1_Tong hop Cac tuyen(9-1-06)" xfId="2726" xr:uid="{00000000-0005-0000-0000-000068200000}"/>
    <cellStyle name="Dziesietny [0]_Invoices2001Slovakia_Book1_Tong hop Cac tuyen(9-1-06)_06.THOPkluongTINH LAI thang11-2007-2" xfId="10148" xr:uid="{00000000-0005-0000-0000-000069200000}"/>
    <cellStyle name="Dziesiętny [0]_Invoices2001Slovakia_Book1_Tong hop Cac tuyen(9-1-06)_06.THOPkluongTINH LAI thang11-2007-2" xfId="10149" xr:uid="{00000000-0005-0000-0000-00006A200000}"/>
    <cellStyle name="Dziesietny [0]_Invoices2001Slovakia_Book1_Tong hop Cac tuyen(9-1-06)_Book1" xfId="10150" xr:uid="{00000000-0005-0000-0000-00006B200000}"/>
    <cellStyle name="Dziesiętny [0]_Invoices2001Slovakia_Book1_Tong hop Cac tuyen(9-1-06)_Book1" xfId="10151" xr:uid="{00000000-0005-0000-0000-00006C200000}"/>
    <cellStyle name="Dziesietny [0]_Invoices2001Slovakia_Book1_Tong hop Cac tuyen(9-1-06)_Cau Song Cau" xfId="10152" xr:uid="{00000000-0005-0000-0000-00006D200000}"/>
    <cellStyle name="Dziesiętny [0]_Invoices2001Slovakia_Book1_Tong hop Cac tuyen(9-1-06)_Cau Song Cau" xfId="10153" xr:uid="{00000000-0005-0000-0000-00006E200000}"/>
    <cellStyle name="Dziesietny [0]_Invoices2001Slovakia_Book1_Tong hop Cac tuyen(9-1-06)_DTKScamcocMT-Cantho" xfId="10154" xr:uid="{00000000-0005-0000-0000-00006F200000}"/>
    <cellStyle name="Dziesiętny [0]_Invoices2001Slovakia_Book1_Tong hop Cac tuyen(9-1-06)_DTKScamcocMT-Cantho" xfId="10155" xr:uid="{00000000-0005-0000-0000-000070200000}"/>
    <cellStyle name="Dziesietny [0]_Invoices2001Slovakia_Book1_Tong hop Cac tuyen(9-1-06)_DTKSTK MT-CT" xfId="10156" xr:uid="{00000000-0005-0000-0000-000071200000}"/>
    <cellStyle name="Dziesiętny [0]_Invoices2001Slovakia_Book1_Tong hop Cac tuyen(9-1-06)_DTKSTK MT-CT" xfId="10157" xr:uid="{00000000-0005-0000-0000-000072200000}"/>
    <cellStyle name="Dziesietny [0]_Invoices2001Slovakia_Book1_Tong hop Cac tuyen(9-1-06)_Dutoan-10-6-08-tinh lai chi phi kiem toan" xfId="10158" xr:uid="{00000000-0005-0000-0000-000073200000}"/>
    <cellStyle name="Dziesiętny [0]_Invoices2001Slovakia_Book1_Tong hop Cac tuyen(9-1-06)_Dutoan-10-6-08-tinh lai chi phi kiem toan" xfId="10159" xr:uid="{00000000-0005-0000-0000-000074200000}"/>
    <cellStyle name="Dziesietny [0]_Invoices2001Slovakia_Book1_Tong hop Cac tuyen(9-1-06)_pkhai-kl-8" xfId="10160" xr:uid="{00000000-0005-0000-0000-000075200000}"/>
    <cellStyle name="Dziesiętny [0]_Invoices2001Slovakia_Book1_Tong hop Cac tuyen(9-1-06)_pkhai-kl-8" xfId="10161" xr:uid="{00000000-0005-0000-0000-000076200000}"/>
    <cellStyle name="Dziesietny [0]_Invoices2001Slovakia_Cầu Cựa Gà" xfId="10162" xr:uid="{00000000-0005-0000-0000-000077200000}"/>
    <cellStyle name="Dziesiętny [0]_Invoices2001Slovakia_DTKScamcocMT-Cantho" xfId="10163" xr:uid="{00000000-0005-0000-0000-000078200000}"/>
    <cellStyle name="Dziesietny [0]_Invoices2001Slovakia_DTKSTK MT-CT" xfId="10164" xr:uid="{00000000-0005-0000-0000-000079200000}"/>
    <cellStyle name="Dziesiętny [0]_Invoices2001Slovakia_DTKSTK MT-CT" xfId="10165" xr:uid="{00000000-0005-0000-0000-00007A200000}"/>
    <cellStyle name="Dziesietny [0]_Invoices2001Slovakia_d-uong+TDT" xfId="10166" xr:uid="{00000000-0005-0000-0000-00007B200000}"/>
    <cellStyle name="Dziesiętny [0]_Invoices2001Slovakia_Dutoan-10-6-08-tinh lai chi phi kiem toan" xfId="10167" xr:uid="{00000000-0005-0000-0000-00007C200000}"/>
    <cellStyle name="Dziesietny [0]_Invoices2001Slovakia_KL K.C mat duong" xfId="10168" xr:uid="{00000000-0005-0000-0000-00007D200000}"/>
    <cellStyle name="Dziesiętny [0]_Invoices2001Slovakia_N6_25-11-2008_PHAN DUONG" xfId="10169" xr:uid="{00000000-0005-0000-0000-00007E200000}"/>
    <cellStyle name="Dziesietny [0]_Invoices2001Slovakia_Nha bao ve(28-7-05)" xfId="10170" xr:uid="{00000000-0005-0000-0000-00007F200000}"/>
    <cellStyle name="Dziesiętny [0]_Invoices2001Slovakia_Nha bao ve(28-7-05)" xfId="10171" xr:uid="{00000000-0005-0000-0000-000080200000}"/>
    <cellStyle name="Dziesietny [0]_Invoices2001Slovakia_NHA de xe nguyen du" xfId="10172" xr:uid="{00000000-0005-0000-0000-000081200000}"/>
    <cellStyle name="Dziesiętny [0]_Invoices2001Slovakia_NHA de xe nguyen du" xfId="10173" xr:uid="{00000000-0005-0000-0000-000082200000}"/>
    <cellStyle name="Dziesietny [0]_Invoices2001Slovakia_Nhalamviec VTC(25-1-05)" xfId="10174" xr:uid="{00000000-0005-0000-0000-000083200000}"/>
    <cellStyle name="Dziesiętny [0]_Invoices2001Slovakia_Nhalamviec VTC(25-1-05)" xfId="2727" xr:uid="{00000000-0005-0000-0000-000084200000}"/>
    <cellStyle name="Dziesietny [0]_Invoices2001Slovakia_pkhai-kl-8" xfId="10175" xr:uid="{00000000-0005-0000-0000-000085200000}"/>
    <cellStyle name="Dziesiętny [0]_Invoices2001Slovakia_pkhai-kl-8" xfId="10176" xr:uid="{00000000-0005-0000-0000-000086200000}"/>
    <cellStyle name="Dziesietny [0]_Invoices2001Slovakia_Sheet1" xfId="10177" xr:uid="{00000000-0005-0000-0000-000087200000}"/>
    <cellStyle name="Dziesiętny [0]_Invoices2001Slovakia_Tan My" xfId="10178" xr:uid="{00000000-0005-0000-0000-000088200000}"/>
    <cellStyle name="Dziesietny [0]_Invoices2001Slovakia_TDT KHANH HOA" xfId="2728" xr:uid="{00000000-0005-0000-0000-000089200000}"/>
    <cellStyle name="Dziesiętny [0]_Invoices2001Slovakia_TDT KHANH HOA" xfId="2729" xr:uid="{00000000-0005-0000-0000-00008A200000}"/>
    <cellStyle name="Dziesietny [0]_Invoices2001Slovakia_TDT KHANH HOA_06.THOPkluongTINH LAI thang11-2007-2" xfId="10179" xr:uid="{00000000-0005-0000-0000-00008B200000}"/>
    <cellStyle name="Dziesiętny [0]_Invoices2001Slovakia_TDT KHANH HOA_06.THOPkluongTINH LAI thang11-2007-2" xfId="10180" xr:uid="{00000000-0005-0000-0000-00008C200000}"/>
    <cellStyle name="Dziesietny [0]_Invoices2001Slovakia_TDT KHANH HOA_Book1" xfId="10181" xr:uid="{00000000-0005-0000-0000-00008D200000}"/>
    <cellStyle name="Dziesiętny [0]_Invoices2001Slovakia_TDT KHANH HOA_Book1" xfId="10182" xr:uid="{00000000-0005-0000-0000-00008E200000}"/>
    <cellStyle name="Dziesietny [0]_Invoices2001Slovakia_TDT KHANH HOA_DTKScamcocMT-Cantho" xfId="10183" xr:uid="{00000000-0005-0000-0000-00008F200000}"/>
    <cellStyle name="Dziesiętny [0]_Invoices2001Slovakia_TDT KHANH HOA_DTKScamcocMT-Cantho" xfId="10184" xr:uid="{00000000-0005-0000-0000-000090200000}"/>
    <cellStyle name="Dziesietny [0]_Invoices2001Slovakia_TDT KHANH HOA_DTKSTK MT-CT" xfId="10185" xr:uid="{00000000-0005-0000-0000-000091200000}"/>
    <cellStyle name="Dziesiętny [0]_Invoices2001Slovakia_TDT KHANH HOA_DTKSTK MT-CT" xfId="10186" xr:uid="{00000000-0005-0000-0000-000092200000}"/>
    <cellStyle name="Dziesietny [0]_Invoices2001Slovakia_TDT KHANH HOA_pkhai-kl-8" xfId="10187" xr:uid="{00000000-0005-0000-0000-000093200000}"/>
    <cellStyle name="Dziesiętny [0]_Invoices2001Slovakia_TDT KHANH HOA_pkhai-kl-8" xfId="10188" xr:uid="{00000000-0005-0000-0000-000094200000}"/>
    <cellStyle name="Dziesietny [0]_Invoices2001Slovakia_TDT KHANH HOA_Tong hop Cac tuyen(9-1-06)" xfId="2730" xr:uid="{00000000-0005-0000-0000-000095200000}"/>
    <cellStyle name="Dziesiętny [0]_Invoices2001Slovakia_TDT KHANH HOA_Tong hop Cac tuyen(9-1-06)" xfId="2731" xr:uid="{00000000-0005-0000-0000-000096200000}"/>
    <cellStyle name="Dziesietny [0]_Invoices2001Slovakia_TDT KHANH HOA_Tong hop Cac tuyen(9-1-06)_06.THOPkluongTINH LAI thang11-2007-2" xfId="10189" xr:uid="{00000000-0005-0000-0000-000097200000}"/>
    <cellStyle name="Dziesiętny [0]_Invoices2001Slovakia_TDT KHANH HOA_Tong hop Cac tuyen(9-1-06)_06.THOPkluongTINH LAI thang11-2007-2" xfId="10190" xr:uid="{00000000-0005-0000-0000-000098200000}"/>
    <cellStyle name="Dziesietny [0]_Invoices2001Slovakia_TDT KHANH HOA_Tong hop Cac tuyen(9-1-06)_Book1" xfId="10191" xr:uid="{00000000-0005-0000-0000-000099200000}"/>
    <cellStyle name="Dziesiętny [0]_Invoices2001Slovakia_TDT KHANH HOA_Tong hop Cac tuyen(9-1-06)_Book1" xfId="10192" xr:uid="{00000000-0005-0000-0000-00009A200000}"/>
    <cellStyle name="Dziesietny [0]_Invoices2001Slovakia_TDT KHANH HOA_Tong hop Cac tuyen(9-1-06)_Cau Song Cau" xfId="10193" xr:uid="{00000000-0005-0000-0000-00009B200000}"/>
    <cellStyle name="Dziesiętny [0]_Invoices2001Slovakia_TDT KHANH HOA_Tong hop Cac tuyen(9-1-06)_Cau Song Cau" xfId="10194" xr:uid="{00000000-0005-0000-0000-00009C200000}"/>
    <cellStyle name="Dziesietny [0]_Invoices2001Slovakia_TDT KHANH HOA_Tong hop Cac tuyen(9-1-06)_DTKScamcocMT-Cantho" xfId="10195" xr:uid="{00000000-0005-0000-0000-00009D200000}"/>
    <cellStyle name="Dziesiętny [0]_Invoices2001Slovakia_TDT KHANH HOA_Tong hop Cac tuyen(9-1-06)_DTKScamcocMT-Cantho" xfId="10196" xr:uid="{00000000-0005-0000-0000-00009E200000}"/>
    <cellStyle name="Dziesietny [0]_Invoices2001Slovakia_TDT KHANH HOA_Tong hop Cac tuyen(9-1-06)_DTKSTK MT-CT" xfId="10197" xr:uid="{00000000-0005-0000-0000-00009F200000}"/>
    <cellStyle name="Dziesiętny [0]_Invoices2001Slovakia_TDT KHANH HOA_Tong hop Cac tuyen(9-1-06)_DTKSTK MT-CT" xfId="10198" xr:uid="{00000000-0005-0000-0000-0000A0200000}"/>
    <cellStyle name="Dziesietny [0]_Invoices2001Slovakia_TDT KHANH HOA_Tong hop Cac tuyen(9-1-06)_Dutoan-10-6-08-tinh lai chi phi kiem toan" xfId="10199" xr:uid="{00000000-0005-0000-0000-0000A1200000}"/>
    <cellStyle name="Dziesiętny [0]_Invoices2001Slovakia_TDT KHANH HOA_Tong hop Cac tuyen(9-1-06)_Dutoan-10-6-08-tinh lai chi phi kiem toan" xfId="10200" xr:uid="{00000000-0005-0000-0000-0000A2200000}"/>
    <cellStyle name="Dziesietny [0]_Invoices2001Slovakia_TDT KHANH HOA_Tong hop Cac tuyen(9-1-06)_pkhai-kl-8" xfId="10201" xr:uid="{00000000-0005-0000-0000-0000A3200000}"/>
    <cellStyle name="Dziesiętny [0]_Invoices2001Slovakia_TDT KHANH HOA_Tong hop Cac tuyen(9-1-06)_pkhai-kl-8" xfId="10202" xr:uid="{00000000-0005-0000-0000-0000A4200000}"/>
    <cellStyle name="Dziesietny [0]_Invoices2001Slovakia_TDT quangngai" xfId="2732" xr:uid="{00000000-0005-0000-0000-0000A5200000}"/>
    <cellStyle name="Dziesiętny [0]_Invoices2001Slovakia_TDT quangngai" xfId="2733" xr:uid="{00000000-0005-0000-0000-0000A6200000}"/>
    <cellStyle name="Dziesietny [0]_Invoices2001Slovakia_TDT quangngai_06.THOPkluongTINH LAI thang11-2007-2" xfId="10203" xr:uid="{00000000-0005-0000-0000-0000A7200000}"/>
    <cellStyle name="Dziesiętny [0]_Invoices2001Slovakia_TDT quangngai_06.THOPkluongTINH LAI thang11-2007-2" xfId="10204" xr:uid="{00000000-0005-0000-0000-0000A8200000}"/>
    <cellStyle name="Dziesietny [0]_Invoices2001Slovakia_TDT quangngai_Book1" xfId="10205" xr:uid="{00000000-0005-0000-0000-0000A9200000}"/>
    <cellStyle name="Dziesiętny [0]_Invoices2001Slovakia_TDT quangngai_Book1" xfId="10206" xr:uid="{00000000-0005-0000-0000-0000AA200000}"/>
    <cellStyle name="Dziesietny [0]_Invoices2001Slovakia_TDT quangngai_DTKScamcocMT-Cantho" xfId="10207" xr:uid="{00000000-0005-0000-0000-0000AB200000}"/>
    <cellStyle name="Dziesiętny [0]_Invoices2001Slovakia_TDT quangngai_DTKScamcocMT-Cantho" xfId="10208" xr:uid="{00000000-0005-0000-0000-0000AC200000}"/>
    <cellStyle name="Dziesietny [0]_Invoices2001Slovakia_TDT quangngai_DTKSTK MT-CT" xfId="10209" xr:uid="{00000000-0005-0000-0000-0000AD200000}"/>
    <cellStyle name="Dziesiętny [0]_Invoices2001Slovakia_TDT quangngai_DTKSTK MT-CT" xfId="10210" xr:uid="{00000000-0005-0000-0000-0000AE200000}"/>
    <cellStyle name="Dziesietny [0]_Invoices2001Slovakia_TDT quangngai_pkhai-kl-8" xfId="10211" xr:uid="{00000000-0005-0000-0000-0000AF200000}"/>
    <cellStyle name="Dziesiętny [0]_Invoices2001Slovakia_TDT quangngai_pkhai-kl-8" xfId="10212" xr:uid="{00000000-0005-0000-0000-0000B0200000}"/>
    <cellStyle name="Dziesietny [0]_Invoices2001Slovakia_TMDT(10-5-06)" xfId="10215" xr:uid="{00000000-0005-0000-0000-0000B1200000}"/>
    <cellStyle name="Dziesiętny [0]_Invoices2001Slovakia_TONG HOP KINH PHI - ND 99" xfId="10216" xr:uid="{00000000-0005-0000-0000-0000B2200000}"/>
    <cellStyle name="Dziesietny [0]_Invoices2001Slovakia_TH ha tang ss" xfId="10213" xr:uid="{00000000-0005-0000-0000-0000B3200000}"/>
    <cellStyle name="Dziesiętny [0]_Invoices2001Slovakia_TH ha tang ss" xfId="10214" xr:uid="{00000000-0005-0000-0000-0000B4200000}"/>
    <cellStyle name="Dziesietny [0]_Invoices2001Slovakia_XD (mong+than A1) SS" xfId="10217" xr:uid="{00000000-0005-0000-0000-0000B5200000}"/>
    <cellStyle name="Dziesiętny [0]_Invoices2001Slovakia_XD( xu ly mong )A3ss" xfId="10218" xr:uid="{00000000-0005-0000-0000-0000B6200000}"/>
    <cellStyle name="Dziesietny_Invoices2001Slovakia" xfId="2734" xr:uid="{00000000-0005-0000-0000-0000B7200000}"/>
    <cellStyle name="Dziesiętny_Invoices2001Slovakia" xfId="2735" xr:uid="{00000000-0005-0000-0000-0000B8200000}"/>
    <cellStyle name="Dziesietny_Invoices2001Slovakia_01_Nha so 1_Dien" xfId="2736" xr:uid="{00000000-0005-0000-0000-0000B9200000}"/>
    <cellStyle name="Dziesiętny_Invoices2001Slovakia_01_Nha so 1_Dien" xfId="2737" xr:uid="{00000000-0005-0000-0000-0000BA200000}"/>
    <cellStyle name="Dziesietny_Invoices2001Slovakia_06.THOPkluongTINH LAI thang11-2007-2" xfId="10219" xr:uid="{00000000-0005-0000-0000-0000BB200000}"/>
    <cellStyle name="Dziesiętny_Invoices2001Slovakia_06.THOPkluongTINH LAI thang11-2007-2" xfId="10220" xr:uid="{00000000-0005-0000-0000-0000BC200000}"/>
    <cellStyle name="Dziesietny_Invoices2001Slovakia_10_Nha so 10_Dien1" xfId="2738" xr:uid="{00000000-0005-0000-0000-0000BD200000}"/>
    <cellStyle name="Dziesiętny_Invoices2001Slovakia_10_Nha so 10_Dien1" xfId="2739" xr:uid="{00000000-0005-0000-0000-0000BE200000}"/>
    <cellStyle name="Dziesietny_Invoices2001Slovakia_bang so sanh gia tri" xfId="2740" xr:uid="{00000000-0005-0000-0000-0000BF200000}"/>
    <cellStyle name="Dziesiętny_Invoices2001Slovakia_Bao ve ss" xfId="2741" xr:uid="{00000000-0005-0000-0000-0000C0200000}"/>
    <cellStyle name="Dziesietny_Invoices2001Slovakia_Book1" xfId="2742" xr:uid="{00000000-0005-0000-0000-0000C1200000}"/>
    <cellStyle name="Dziesiętny_Invoices2001Slovakia_Book1" xfId="2743" xr:uid="{00000000-0005-0000-0000-0000C2200000}"/>
    <cellStyle name="Dziesietny_Invoices2001Slovakia_Book1_06.THOPkluongTINH LAI thang11-2007-2" xfId="10221" xr:uid="{00000000-0005-0000-0000-0000C3200000}"/>
    <cellStyle name="Dziesiętny_Invoices2001Slovakia_Book1_06.THOPkluongTINH LAI thang11-2007-2" xfId="10222" xr:uid="{00000000-0005-0000-0000-0000C4200000}"/>
    <cellStyle name="Dziesietny_Invoices2001Slovakia_Book1_1" xfId="2744" xr:uid="{00000000-0005-0000-0000-0000C5200000}"/>
    <cellStyle name="Dziesiętny_Invoices2001Slovakia_Book1_1" xfId="2745" xr:uid="{00000000-0005-0000-0000-0000C6200000}"/>
    <cellStyle name="Dziesietny_Invoices2001Slovakia_Book1_1_Book1" xfId="2746" xr:uid="{00000000-0005-0000-0000-0000C7200000}"/>
    <cellStyle name="Dziesiętny_Invoices2001Slovakia_Book1_1_Book1" xfId="2747" xr:uid="{00000000-0005-0000-0000-0000C8200000}"/>
    <cellStyle name="Dziesietny_Invoices2001Slovakia_Book1_1_Cau My Dong" xfId="10225" xr:uid="{00000000-0005-0000-0000-0000C9200000}"/>
    <cellStyle name="Dziesiętny_Invoices2001Slovakia_Book1_1_Cau My Dong" xfId="10226" xr:uid="{00000000-0005-0000-0000-0000CA200000}"/>
    <cellStyle name="Dziesietny_Invoices2001Slovakia_Book1_1_Cầu Cựa Gà" xfId="10223" xr:uid="{00000000-0005-0000-0000-0000CB200000}"/>
    <cellStyle name="Dziesiętny_Invoices2001Slovakia_Book1_1_Cầu Cựa Gà" xfId="10224" xr:uid="{00000000-0005-0000-0000-0000CC200000}"/>
    <cellStyle name="Dziesietny_Invoices2001Slovakia_Book1_1_Du toan san lap - 23-12-2008" xfId="10227" xr:uid="{00000000-0005-0000-0000-0000CD200000}"/>
    <cellStyle name="Dziesiętny_Invoices2001Slovakia_Book1_1_Du toan san lap - 23-12-2008" xfId="10228" xr:uid="{00000000-0005-0000-0000-0000CE200000}"/>
    <cellStyle name="Dziesietny_Invoices2001Slovakia_Book1_1_Duong BT" xfId="10229" xr:uid="{00000000-0005-0000-0000-0000CF200000}"/>
    <cellStyle name="Dziesiętny_Invoices2001Slovakia_Book1_1_Duong BT" xfId="10230" xr:uid="{00000000-0005-0000-0000-0000D0200000}"/>
    <cellStyle name="Dziesietny_Invoices2001Slovakia_Book1_1_Dutoan-10-6-08-tinh lai chi phi kiem toan" xfId="10231" xr:uid="{00000000-0005-0000-0000-0000D1200000}"/>
    <cellStyle name="Dziesiętny_Invoices2001Slovakia_Book1_1_Dutoan-10-6-08-tinh lai chi phi kiem toan" xfId="10232" xr:uid="{00000000-0005-0000-0000-0000D2200000}"/>
    <cellStyle name="Dziesietny_Invoices2001Slovakia_Book1_1_N6_25-11-2008_PHAN DUONG" xfId="10233" xr:uid="{00000000-0005-0000-0000-0000D3200000}"/>
    <cellStyle name="Dziesiętny_Invoices2001Slovakia_Book1_1_N6_25-11-2008_PHAN DUONG" xfId="10234" xr:uid="{00000000-0005-0000-0000-0000D4200000}"/>
    <cellStyle name="Dziesietny_Invoices2001Slovakia_Book1_2" xfId="2748" xr:uid="{00000000-0005-0000-0000-0000D5200000}"/>
    <cellStyle name="Dziesiętny_Invoices2001Slovakia_Book1_2" xfId="2749" xr:uid="{00000000-0005-0000-0000-0000D6200000}"/>
    <cellStyle name="Dziesietny_Invoices2001Slovakia_Book1_2_Dutoan-10-6-08-tinh lai chi phi kiem toan" xfId="10235" xr:uid="{00000000-0005-0000-0000-0000D7200000}"/>
    <cellStyle name="Dziesiętny_Invoices2001Slovakia_Book1_2_Dutoan-10-6-08-tinh lai chi phi kiem toan" xfId="10236" xr:uid="{00000000-0005-0000-0000-0000D8200000}"/>
    <cellStyle name="Dziesietny_Invoices2001Slovakia_Book1_3" xfId="10237" xr:uid="{00000000-0005-0000-0000-0000D9200000}"/>
    <cellStyle name="Dziesiętny_Invoices2001Slovakia_Book1_3" xfId="10238" xr:uid="{00000000-0005-0000-0000-0000DA200000}"/>
    <cellStyle name="Dziesietny_Invoices2001Slovakia_Book1_Book1" xfId="10239" xr:uid="{00000000-0005-0000-0000-0000DB200000}"/>
    <cellStyle name="Dziesiętny_Invoices2001Slovakia_Book1_Book1" xfId="10240" xr:uid="{00000000-0005-0000-0000-0000DC200000}"/>
    <cellStyle name="Dziesietny_Invoices2001Slovakia_Book1_Cau T19-phanchinh-in" xfId="10243" xr:uid="{00000000-0005-0000-0000-0000DD200000}"/>
    <cellStyle name="Dziesiętny_Invoices2001Slovakia_Book1_Cau T19-phanchinh-in" xfId="10244" xr:uid="{00000000-0005-0000-0000-0000DE200000}"/>
    <cellStyle name="Dziesietny_Invoices2001Slovakia_Book1_Cầu Cựa Gà" xfId="10241" xr:uid="{00000000-0005-0000-0000-0000DF200000}"/>
    <cellStyle name="Dziesiętny_Invoices2001Slovakia_Book1_Cầu Cựa Gà" xfId="10242" xr:uid="{00000000-0005-0000-0000-0000E0200000}"/>
    <cellStyle name="Dziesietny_Invoices2001Slovakia_Book1_DTCS_san bay lien khuong_dinhsua" xfId="10245" xr:uid="{00000000-0005-0000-0000-0000E1200000}"/>
    <cellStyle name="Dziesiętny_Invoices2001Slovakia_Book1_DTCS_san bay lien khuong_dinhsua" xfId="10246" xr:uid="{00000000-0005-0000-0000-0000E2200000}"/>
    <cellStyle name="Dziesietny_Invoices2001Slovakia_Book1_DTKScamcocMT-Cantho" xfId="10247" xr:uid="{00000000-0005-0000-0000-0000E3200000}"/>
    <cellStyle name="Dziesiętny_Invoices2001Slovakia_Book1_DTKScamcocMT-Cantho" xfId="10248" xr:uid="{00000000-0005-0000-0000-0000E4200000}"/>
    <cellStyle name="Dziesietny_Invoices2001Slovakia_Book1_DTKSTK MT-CT" xfId="10249" xr:uid="{00000000-0005-0000-0000-0000E5200000}"/>
    <cellStyle name="Dziesiętny_Invoices2001Slovakia_Book1_DTKSTK MT-CT" xfId="10250" xr:uid="{00000000-0005-0000-0000-0000E6200000}"/>
    <cellStyle name="Dziesietny_Invoices2001Slovakia_Book1_Du toan Ct (17-06-2008)" xfId="10251" xr:uid="{00000000-0005-0000-0000-0000E7200000}"/>
    <cellStyle name="Dziesiętny_Invoices2001Slovakia_Book1_Du toan Ct (17-06-2008)" xfId="10252" xr:uid="{00000000-0005-0000-0000-0000E8200000}"/>
    <cellStyle name="Dziesietny_Invoices2001Slovakia_Book1_Du toan san lap - 23-12-2008" xfId="10253" xr:uid="{00000000-0005-0000-0000-0000E9200000}"/>
    <cellStyle name="Dziesiętny_Invoices2001Slovakia_Book1_Du toan san lap - 23-12-2008" xfId="10254" xr:uid="{00000000-0005-0000-0000-0000EA200000}"/>
    <cellStyle name="Dziesietny_Invoices2001Slovakia_Book1_Duong BT" xfId="10255" xr:uid="{00000000-0005-0000-0000-0000EB200000}"/>
    <cellStyle name="Dziesiętny_Invoices2001Slovakia_Book1_Duong BT" xfId="10256" xr:uid="{00000000-0005-0000-0000-0000EC200000}"/>
    <cellStyle name="Dziesietny_Invoices2001Slovakia_Book1_N6_25-11-2008_PHAN DUONG" xfId="10257" xr:uid="{00000000-0005-0000-0000-0000ED200000}"/>
    <cellStyle name="Dziesiętny_Invoices2001Slovakia_Book1_N6_25-11-2008_PHAN DUONG" xfId="10258" xr:uid="{00000000-0005-0000-0000-0000EE200000}"/>
    <cellStyle name="Dziesietny_Invoices2001Slovakia_Book1_pkhai-kl-8" xfId="10259" xr:uid="{00000000-0005-0000-0000-0000EF200000}"/>
    <cellStyle name="Dziesiętny_Invoices2001Slovakia_Book1_pkhai-kl-8" xfId="10260" xr:uid="{00000000-0005-0000-0000-0000F0200000}"/>
    <cellStyle name="Dziesietny_Invoices2001Slovakia_Book1_Tan My" xfId="10261" xr:uid="{00000000-0005-0000-0000-0000F1200000}"/>
    <cellStyle name="Dziesiętny_Invoices2001Slovakia_Book1_Tan My" xfId="10262" xr:uid="{00000000-0005-0000-0000-0000F2200000}"/>
    <cellStyle name="Dziesietny_Invoices2001Slovakia_Book1_Tong hop Cac tuyen(9-1-06)" xfId="2750" xr:uid="{00000000-0005-0000-0000-0000F3200000}"/>
    <cellStyle name="Dziesiętny_Invoices2001Slovakia_Book1_Tong hop Cac tuyen(9-1-06)" xfId="2751" xr:uid="{00000000-0005-0000-0000-0000F4200000}"/>
    <cellStyle name="Dziesietny_Invoices2001Slovakia_Book1_Tong hop Cac tuyen(9-1-06)_06.THOPkluongTINH LAI thang11-2007-2" xfId="10263" xr:uid="{00000000-0005-0000-0000-0000F5200000}"/>
    <cellStyle name="Dziesiętny_Invoices2001Slovakia_Book1_Tong hop Cac tuyen(9-1-06)_06.THOPkluongTINH LAI thang11-2007-2" xfId="10264" xr:uid="{00000000-0005-0000-0000-0000F6200000}"/>
    <cellStyle name="Dziesietny_Invoices2001Slovakia_Book1_Tong hop Cac tuyen(9-1-06)_Book1" xfId="10265" xr:uid="{00000000-0005-0000-0000-0000F7200000}"/>
    <cellStyle name="Dziesiętny_Invoices2001Slovakia_Book1_Tong hop Cac tuyen(9-1-06)_Book1" xfId="10266" xr:uid="{00000000-0005-0000-0000-0000F8200000}"/>
    <cellStyle name="Dziesietny_Invoices2001Slovakia_Book1_Tong hop Cac tuyen(9-1-06)_Cau Song Cau" xfId="10267" xr:uid="{00000000-0005-0000-0000-0000F9200000}"/>
    <cellStyle name="Dziesiętny_Invoices2001Slovakia_Book1_Tong hop Cac tuyen(9-1-06)_Cau Song Cau" xfId="10268" xr:uid="{00000000-0005-0000-0000-0000FA200000}"/>
    <cellStyle name="Dziesietny_Invoices2001Slovakia_Book1_Tong hop Cac tuyen(9-1-06)_DTKScamcocMT-Cantho" xfId="10269" xr:uid="{00000000-0005-0000-0000-0000FB200000}"/>
    <cellStyle name="Dziesiętny_Invoices2001Slovakia_Book1_Tong hop Cac tuyen(9-1-06)_DTKScamcocMT-Cantho" xfId="10270" xr:uid="{00000000-0005-0000-0000-0000FC200000}"/>
    <cellStyle name="Dziesietny_Invoices2001Slovakia_Book1_Tong hop Cac tuyen(9-1-06)_DTKSTK MT-CT" xfId="10271" xr:uid="{00000000-0005-0000-0000-0000FD200000}"/>
    <cellStyle name="Dziesiętny_Invoices2001Slovakia_Book1_Tong hop Cac tuyen(9-1-06)_DTKSTK MT-CT" xfId="10272" xr:uid="{00000000-0005-0000-0000-0000FE200000}"/>
    <cellStyle name="Dziesietny_Invoices2001Slovakia_Book1_Tong hop Cac tuyen(9-1-06)_Dutoan-10-6-08-tinh lai chi phi kiem toan" xfId="10273" xr:uid="{00000000-0005-0000-0000-0000FF200000}"/>
    <cellStyle name="Dziesiętny_Invoices2001Slovakia_Book1_Tong hop Cac tuyen(9-1-06)_Dutoan-10-6-08-tinh lai chi phi kiem toan" xfId="10274" xr:uid="{00000000-0005-0000-0000-000000210000}"/>
    <cellStyle name="Dziesietny_Invoices2001Slovakia_Book1_Tong hop Cac tuyen(9-1-06)_pkhai-kl-8" xfId="10275" xr:uid="{00000000-0005-0000-0000-000001210000}"/>
    <cellStyle name="Dziesiętny_Invoices2001Slovakia_Book1_Tong hop Cac tuyen(9-1-06)_pkhai-kl-8" xfId="10276" xr:uid="{00000000-0005-0000-0000-000002210000}"/>
    <cellStyle name="Dziesietny_Invoices2001Slovakia_Cầu Cựa Gà" xfId="10277" xr:uid="{00000000-0005-0000-0000-000003210000}"/>
    <cellStyle name="Dziesiętny_Invoices2001Slovakia_DTKScamcocMT-Cantho" xfId="10278" xr:uid="{00000000-0005-0000-0000-000004210000}"/>
    <cellStyle name="Dziesietny_Invoices2001Slovakia_DTKSTK MT-CT" xfId="10279" xr:uid="{00000000-0005-0000-0000-000005210000}"/>
    <cellStyle name="Dziesiętny_Invoices2001Slovakia_DTKSTK MT-CT" xfId="10280" xr:uid="{00000000-0005-0000-0000-000006210000}"/>
    <cellStyle name="Dziesietny_Invoices2001Slovakia_d-uong+TDT" xfId="10281" xr:uid="{00000000-0005-0000-0000-000007210000}"/>
    <cellStyle name="Dziesiętny_Invoices2001Slovakia_Dutoan-10-6-08-tinh lai chi phi kiem toan" xfId="10282" xr:uid="{00000000-0005-0000-0000-000008210000}"/>
    <cellStyle name="Dziesietny_Invoices2001Slovakia_KL K.C mat duong" xfId="10283" xr:uid="{00000000-0005-0000-0000-000009210000}"/>
    <cellStyle name="Dziesiętny_Invoices2001Slovakia_N6_25-11-2008_PHAN DUONG" xfId="10284" xr:uid="{00000000-0005-0000-0000-00000A210000}"/>
    <cellStyle name="Dziesietny_Invoices2001Slovakia_Nha bao ve(28-7-05)" xfId="10285" xr:uid="{00000000-0005-0000-0000-00000B210000}"/>
    <cellStyle name="Dziesiętny_Invoices2001Slovakia_Nha bao ve(28-7-05)" xfId="10286" xr:uid="{00000000-0005-0000-0000-00000C210000}"/>
    <cellStyle name="Dziesietny_Invoices2001Slovakia_NHA de xe nguyen du" xfId="10287" xr:uid="{00000000-0005-0000-0000-00000D210000}"/>
    <cellStyle name="Dziesiętny_Invoices2001Slovakia_NHA de xe nguyen du" xfId="10288" xr:uid="{00000000-0005-0000-0000-00000E210000}"/>
    <cellStyle name="Dziesietny_Invoices2001Slovakia_Nhalamviec VTC(25-1-05)" xfId="10289" xr:uid="{00000000-0005-0000-0000-00000F210000}"/>
    <cellStyle name="Dziesiętny_Invoices2001Slovakia_Nhalamviec VTC(25-1-05)" xfId="2752" xr:uid="{00000000-0005-0000-0000-000010210000}"/>
    <cellStyle name="Dziesietny_Invoices2001Slovakia_pkhai-kl-8" xfId="10290" xr:uid="{00000000-0005-0000-0000-000011210000}"/>
    <cellStyle name="Dziesiętny_Invoices2001Slovakia_pkhai-kl-8" xfId="10291" xr:uid="{00000000-0005-0000-0000-000012210000}"/>
    <cellStyle name="Dziesietny_Invoices2001Slovakia_Sheet1" xfId="10292" xr:uid="{00000000-0005-0000-0000-000013210000}"/>
    <cellStyle name="Dziesiętny_Invoices2001Slovakia_Tan My" xfId="10293" xr:uid="{00000000-0005-0000-0000-000014210000}"/>
    <cellStyle name="Dziesietny_Invoices2001Slovakia_TDT KHANH HOA" xfId="2753" xr:uid="{00000000-0005-0000-0000-000015210000}"/>
    <cellStyle name="Dziesiętny_Invoices2001Slovakia_TDT KHANH HOA" xfId="2754" xr:uid="{00000000-0005-0000-0000-000016210000}"/>
    <cellStyle name="Dziesietny_Invoices2001Slovakia_TDT KHANH HOA_06.THOPkluongTINH LAI thang11-2007-2" xfId="10294" xr:uid="{00000000-0005-0000-0000-000017210000}"/>
    <cellStyle name="Dziesiętny_Invoices2001Slovakia_TDT KHANH HOA_06.THOPkluongTINH LAI thang11-2007-2" xfId="10295" xr:uid="{00000000-0005-0000-0000-000018210000}"/>
    <cellStyle name="Dziesietny_Invoices2001Slovakia_TDT KHANH HOA_Book1" xfId="10296" xr:uid="{00000000-0005-0000-0000-000019210000}"/>
    <cellStyle name="Dziesiętny_Invoices2001Slovakia_TDT KHANH HOA_Book1" xfId="10297" xr:uid="{00000000-0005-0000-0000-00001A210000}"/>
    <cellStyle name="Dziesietny_Invoices2001Slovakia_TDT KHANH HOA_DTKScamcocMT-Cantho" xfId="10298" xr:uid="{00000000-0005-0000-0000-00001B210000}"/>
    <cellStyle name="Dziesiętny_Invoices2001Slovakia_TDT KHANH HOA_DTKScamcocMT-Cantho" xfId="10299" xr:uid="{00000000-0005-0000-0000-00001C210000}"/>
    <cellStyle name="Dziesietny_Invoices2001Slovakia_TDT KHANH HOA_DTKSTK MT-CT" xfId="10300" xr:uid="{00000000-0005-0000-0000-00001D210000}"/>
    <cellStyle name="Dziesiętny_Invoices2001Slovakia_TDT KHANH HOA_DTKSTK MT-CT" xfId="10301" xr:uid="{00000000-0005-0000-0000-00001E210000}"/>
    <cellStyle name="Dziesietny_Invoices2001Slovakia_TDT KHANH HOA_pkhai-kl-8" xfId="10302" xr:uid="{00000000-0005-0000-0000-00001F210000}"/>
    <cellStyle name="Dziesiętny_Invoices2001Slovakia_TDT KHANH HOA_pkhai-kl-8" xfId="10303" xr:uid="{00000000-0005-0000-0000-000020210000}"/>
    <cellStyle name="Dziesietny_Invoices2001Slovakia_TDT KHANH HOA_Tong hop Cac tuyen(9-1-06)" xfId="2755" xr:uid="{00000000-0005-0000-0000-000021210000}"/>
    <cellStyle name="Dziesiętny_Invoices2001Slovakia_TDT KHANH HOA_Tong hop Cac tuyen(9-1-06)" xfId="2756" xr:uid="{00000000-0005-0000-0000-000022210000}"/>
    <cellStyle name="Dziesietny_Invoices2001Slovakia_TDT KHANH HOA_Tong hop Cac tuyen(9-1-06)_06.THOPkluongTINH LAI thang11-2007-2" xfId="10304" xr:uid="{00000000-0005-0000-0000-000023210000}"/>
    <cellStyle name="Dziesiętny_Invoices2001Slovakia_TDT KHANH HOA_Tong hop Cac tuyen(9-1-06)_06.THOPkluongTINH LAI thang11-2007-2" xfId="10305" xr:uid="{00000000-0005-0000-0000-000024210000}"/>
    <cellStyle name="Dziesietny_Invoices2001Slovakia_TDT KHANH HOA_Tong hop Cac tuyen(9-1-06)_Book1" xfId="10306" xr:uid="{00000000-0005-0000-0000-000025210000}"/>
    <cellStyle name="Dziesiętny_Invoices2001Slovakia_TDT KHANH HOA_Tong hop Cac tuyen(9-1-06)_Book1" xfId="10307" xr:uid="{00000000-0005-0000-0000-000026210000}"/>
    <cellStyle name="Dziesietny_Invoices2001Slovakia_TDT KHANH HOA_Tong hop Cac tuyen(9-1-06)_Cau Song Cau" xfId="10308" xr:uid="{00000000-0005-0000-0000-000027210000}"/>
    <cellStyle name="Dziesiętny_Invoices2001Slovakia_TDT KHANH HOA_Tong hop Cac tuyen(9-1-06)_Cau Song Cau" xfId="10309" xr:uid="{00000000-0005-0000-0000-000028210000}"/>
    <cellStyle name="Dziesietny_Invoices2001Slovakia_TDT KHANH HOA_Tong hop Cac tuyen(9-1-06)_DTKScamcocMT-Cantho" xfId="10310" xr:uid="{00000000-0005-0000-0000-000029210000}"/>
    <cellStyle name="Dziesiętny_Invoices2001Slovakia_TDT KHANH HOA_Tong hop Cac tuyen(9-1-06)_DTKScamcocMT-Cantho" xfId="10311" xr:uid="{00000000-0005-0000-0000-00002A210000}"/>
    <cellStyle name="Dziesietny_Invoices2001Slovakia_TDT KHANH HOA_Tong hop Cac tuyen(9-1-06)_DTKSTK MT-CT" xfId="10312" xr:uid="{00000000-0005-0000-0000-00002B210000}"/>
    <cellStyle name="Dziesiętny_Invoices2001Slovakia_TDT KHANH HOA_Tong hop Cac tuyen(9-1-06)_DTKSTK MT-CT" xfId="10313" xr:uid="{00000000-0005-0000-0000-00002C210000}"/>
    <cellStyle name="Dziesietny_Invoices2001Slovakia_TDT KHANH HOA_Tong hop Cac tuyen(9-1-06)_Dutoan-10-6-08-tinh lai chi phi kiem toan" xfId="10314" xr:uid="{00000000-0005-0000-0000-00002D210000}"/>
    <cellStyle name="Dziesiętny_Invoices2001Slovakia_TDT KHANH HOA_Tong hop Cac tuyen(9-1-06)_Dutoan-10-6-08-tinh lai chi phi kiem toan" xfId="10315" xr:uid="{00000000-0005-0000-0000-00002E210000}"/>
    <cellStyle name="Dziesietny_Invoices2001Slovakia_TDT KHANH HOA_Tong hop Cac tuyen(9-1-06)_pkhai-kl-8" xfId="10316" xr:uid="{00000000-0005-0000-0000-00002F210000}"/>
    <cellStyle name="Dziesiętny_Invoices2001Slovakia_TDT KHANH HOA_Tong hop Cac tuyen(9-1-06)_pkhai-kl-8" xfId="10317" xr:uid="{00000000-0005-0000-0000-000030210000}"/>
    <cellStyle name="Dziesietny_Invoices2001Slovakia_TDT quangngai" xfId="2757" xr:uid="{00000000-0005-0000-0000-000031210000}"/>
    <cellStyle name="Dziesiętny_Invoices2001Slovakia_TDT quangngai" xfId="2758" xr:uid="{00000000-0005-0000-0000-000032210000}"/>
    <cellStyle name="Dziesietny_Invoices2001Slovakia_TDT quangngai_06.THOPkluongTINH LAI thang11-2007-2" xfId="10318" xr:uid="{00000000-0005-0000-0000-000033210000}"/>
    <cellStyle name="Dziesiętny_Invoices2001Slovakia_TDT quangngai_06.THOPkluongTINH LAI thang11-2007-2" xfId="10319" xr:uid="{00000000-0005-0000-0000-000034210000}"/>
    <cellStyle name="Dziesietny_Invoices2001Slovakia_TDT quangngai_Book1" xfId="10320" xr:uid="{00000000-0005-0000-0000-000035210000}"/>
    <cellStyle name="Dziesiętny_Invoices2001Slovakia_TDT quangngai_Book1" xfId="10321" xr:uid="{00000000-0005-0000-0000-000036210000}"/>
    <cellStyle name="Dziesietny_Invoices2001Slovakia_TDT quangngai_DTKScamcocMT-Cantho" xfId="10322" xr:uid="{00000000-0005-0000-0000-000037210000}"/>
    <cellStyle name="Dziesiętny_Invoices2001Slovakia_TDT quangngai_DTKScamcocMT-Cantho" xfId="10323" xr:uid="{00000000-0005-0000-0000-000038210000}"/>
    <cellStyle name="Dziesietny_Invoices2001Slovakia_TDT quangngai_DTKSTK MT-CT" xfId="10324" xr:uid="{00000000-0005-0000-0000-000039210000}"/>
    <cellStyle name="Dziesiętny_Invoices2001Slovakia_TDT quangngai_DTKSTK MT-CT" xfId="10325" xr:uid="{00000000-0005-0000-0000-00003A210000}"/>
    <cellStyle name="Dziesietny_Invoices2001Slovakia_TDT quangngai_pkhai-kl-8" xfId="10326" xr:uid="{00000000-0005-0000-0000-00003B210000}"/>
    <cellStyle name="Dziesiętny_Invoices2001Slovakia_TDT quangngai_pkhai-kl-8" xfId="10327" xr:uid="{00000000-0005-0000-0000-00003C210000}"/>
    <cellStyle name="Dziesietny_Invoices2001Slovakia_TMDT(10-5-06)" xfId="10330" xr:uid="{00000000-0005-0000-0000-00003D210000}"/>
    <cellStyle name="Dziesiętny_Invoices2001Slovakia_TONG HOP KINH PHI - ND 99" xfId="10331" xr:uid="{00000000-0005-0000-0000-00003E210000}"/>
    <cellStyle name="Dziesietny_Invoices2001Slovakia_TH ha tang ss" xfId="10328" xr:uid="{00000000-0005-0000-0000-00003F210000}"/>
    <cellStyle name="Dziesiętny_Invoices2001Slovakia_TH ha tang ss" xfId="10329" xr:uid="{00000000-0005-0000-0000-000040210000}"/>
    <cellStyle name="Dziesietny_Invoices2001Slovakia_XD (mong+than A1) SS" xfId="10332" xr:uid="{00000000-0005-0000-0000-000041210000}"/>
    <cellStyle name="Dziesiętny_Invoices2001Slovakia_XD( xu ly mong )A3ss" xfId="10333" xr:uid="{00000000-0005-0000-0000-000042210000}"/>
    <cellStyle name="Đầu ra" xfId="10092" xr:uid="{00000000-0005-0000-0000-000043210000}"/>
    <cellStyle name="Đầu vào" xfId="10093" xr:uid="{00000000-0005-0000-0000-000044210000}"/>
    <cellStyle name="Đề mục 1" xfId="10096" xr:uid="{00000000-0005-0000-0000-000045210000}"/>
    <cellStyle name="Đề mục 2" xfId="10097" xr:uid="{00000000-0005-0000-0000-000046210000}"/>
    <cellStyle name="Đề mục 3" xfId="10098" xr:uid="{00000000-0005-0000-0000-000047210000}"/>
    <cellStyle name="Đề mục 4" xfId="10099" xr:uid="{00000000-0005-0000-0000-000048210000}"/>
    <cellStyle name="e" xfId="2759" xr:uid="{00000000-0005-0000-0000-000049210000}"/>
    <cellStyle name="e_06.THOPkluongTINH LAI thang11-2007-2" xfId="10334" xr:uid="{00000000-0005-0000-0000-00004A210000}"/>
    <cellStyle name="e_Book1" xfId="10335" xr:uid="{00000000-0005-0000-0000-00004B210000}"/>
    <cellStyle name="e_DADT-16-11" xfId="10336" xr:uid="{00000000-0005-0000-0000-00004C210000}"/>
    <cellStyle name="e_dtK0-K3 _22_11_07" xfId="10337" xr:uid="{00000000-0005-0000-0000-00004D210000}"/>
    <cellStyle name="e_DTKScamcocMT-Cantho" xfId="10338" xr:uid="{00000000-0005-0000-0000-00004E210000}"/>
    <cellStyle name="e_DTKSTK MT-CT" xfId="10339" xr:uid="{00000000-0005-0000-0000-00004F210000}"/>
    <cellStyle name="e_KL HOTHU" xfId="10340" xr:uid="{00000000-0005-0000-0000-000050210000}"/>
    <cellStyle name="e_KL nen_s" xfId="10341" xr:uid="{00000000-0005-0000-0000-000051210000}"/>
    <cellStyle name="e_pkhai-kl-8" xfId="10342" xr:uid="{00000000-0005-0000-0000-000052210000}"/>
    <cellStyle name="eeee" xfId="2760" xr:uid="{00000000-0005-0000-0000-000053210000}"/>
    <cellStyle name="Emphasis 1" xfId="10343" xr:uid="{00000000-0005-0000-0000-000054210000}"/>
    <cellStyle name="Emphasis 2" xfId="10344" xr:uid="{00000000-0005-0000-0000-000055210000}"/>
    <cellStyle name="Emphasis 3" xfId="10345" xr:uid="{00000000-0005-0000-0000-000056210000}"/>
    <cellStyle name="Encabez1" xfId="2761" xr:uid="{00000000-0005-0000-0000-000057210000}"/>
    <cellStyle name="Encabez2" xfId="2762" xr:uid="{00000000-0005-0000-0000-000058210000}"/>
    <cellStyle name="Enter Currency (0)" xfId="2763" xr:uid="{00000000-0005-0000-0000-000059210000}"/>
    <cellStyle name="Enter Currency (0) 10" xfId="2764" xr:uid="{00000000-0005-0000-0000-00005A210000}"/>
    <cellStyle name="Enter Currency (0) 11" xfId="2765" xr:uid="{00000000-0005-0000-0000-00005B210000}"/>
    <cellStyle name="Enter Currency (0) 12" xfId="2766" xr:uid="{00000000-0005-0000-0000-00005C210000}"/>
    <cellStyle name="Enter Currency (0) 13" xfId="2767" xr:uid="{00000000-0005-0000-0000-00005D210000}"/>
    <cellStyle name="Enter Currency (0) 14" xfId="2768" xr:uid="{00000000-0005-0000-0000-00005E210000}"/>
    <cellStyle name="Enter Currency (0) 15" xfId="2769" xr:uid="{00000000-0005-0000-0000-00005F210000}"/>
    <cellStyle name="Enter Currency (0) 16" xfId="2770" xr:uid="{00000000-0005-0000-0000-000060210000}"/>
    <cellStyle name="Enter Currency (0) 17" xfId="2771" xr:uid="{00000000-0005-0000-0000-000061210000}"/>
    <cellStyle name="Enter Currency (0) 18" xfId="2772" xr:uid="{00000000-0005-0000-0000-000062210000}"/>
    <cellStyle name="Enter Currency (0) 19" xfId="2773" xr:uid="{00000000-0005-0000-0000-000063210000}"/>
    <cellStyle name="Enter Currency (0) 2" xfId="2774" xr:uid="{00000000-0005-0000-0000-000064210000}"/>
    <cellStyle name="Enter Currency (0) 20" xfId="2775" xr:uid="{00000000-0005-0000-0000-000065210000}"/>
    <cellStyle name="Enter Currency (0) 21" xfId="2776" xr:uid="{00000000-0005-0000-0000-000066210000}"/>
    <cellStyle name="Enter Currency (0) 22" xfId="2777" xr:uid="{00000000-0005-0000-0000-000067210000}"/>
    <cellStyle name="Enter Currency (0) 23" xfId="2778" xr:uid="{00000000-0005-0000-0000-000068210000}"/>
    <cellStyle name="Enter Currency (0) 24" xfId="2779" xr:uid="{00000000-0005-0000-0000-000069210000}"/>
    <cellStyle name="Enter Currency (0) 25" xfId="2780" xr:uid="{00000000-0005-0000-0000-00006A210000}"/>
    <cellStyle name="Enter Currency (0) 26" xfId="2781" xr:uid="{00000000-0005-0000-0000-00006B210000}"/>
    <cellStyle name="Enter Currency (0) 27" xfId="2782" xr:uid="{00000000-0005-0000-0000-00006C210000}"/>
    <cellStyle name="Enter Currency (0) 28" xfId="2783" xr:uid="{00000000-0005-0000-0000-00006D210000}"/>
    <cellStyle name="Enter Currency (0) 29" xfId="2784" xr:uid="{00000000-0005-0000-0000-00006E210000}"/>
    <cellStyle name="Enter Currency (0) 3" xfId="2785" xr:uid="{00000000-0005-0000-0000-00006F210000}"/>
    <cellStyle name="Enter Currency (0) 30" xfId="2786" xr:uid="{00000000-0005-0000-0000-000070210000}"/>
    <cellStyle name="Enter Currency (0) 31" xfId="2787" xr:uid="{00000000-0005-0000-0000-000071210000}"/>
    <cellStyle name="Enter Currency (0) 32" xfId="2788" xr:uid="{00000000-0005-0000-0000-000072210000}"/>
    <cellStyle name="Enter Currency (0) 33" xfId="2789" xr:uid="{00000000-0005-0000-0000-000073210000}"/>
    <cellStyle name="Enter Currency (0) 34" xfId="2790" xr:uid="{00000000-0005-0000-0000-000074210000}"/>
    <cellStyle name="Enter Currency (0) 35" xfId="2791" xr:uid="{00000000-0005-0000-0000-000075210000}"/>
    <cellStyle name="Enter Currency (0) 36" xfId="2792" xr:uid="{00000000-0005-0000-0000-000076210000}"/>
    <cellStyle name="Enter Currency (0) 37" xfId="2793" xr:uid="{00000000-0005-0000-0000-000077210000}"/>
    <cellStyle name="Enter Currency (0) 38" xfId="2794" xr:uid="{00000000-0005-0000-0000-000078210000}"/>
    <cellStyle name="Enter Currency (0) 39" xfId="2795" xr:uid="{00000000-0005-0000-0000-000079210000}"/>
    <cellStyle name="Enter Currency (0) 4" xfId="2796" xr:uid="{00000000-0005-0000-0000-00007A210000}"/>
    <cellStyle name="Enter Currency (0) 40" xfId="2797" xr:uid="{00000000-0005-0000-0000-00007B210000}"/>
    <cellStyle name="Enter Currency (0) 41" xfId="2798" xr:uid="{00000000-0005-0000-0000-00007C210000}"/>
    <cellStyle name="Enter Currency (0) 42" xfId="2799" xr:uid="{00000000-0005-0000-0000-00007D210000}"/>
    <cellStyle name="Enter Currency (0) 5" xfId="2800" xr:uid="{00000000-0005-0000-0000-00007E210000}"/>
    <cellStyle name="Enter Currency (0) 6" xfId="2801" xr:uid="{00000000-0005-0000-0000-00007F210000}"/>
    <cellStyle name="Enter Currency (0) 7" xfId="2802" xr:uid="{00000000-0005-0000-0000-000080210000}"/>
    <cellStyle name="Enter Currency (0) 8" xfId="2803" xr:uid="{00000000-0005-0000-0000-000081210000}"/>
    <cellStyle name="Enter Currency (0) 9" xfId="2804" xr:uid="{00000000-0005-0000-0000-000082210000}"/>
    <cellStyle name="Enter Currency (2)" xfId="2805" xr:uid="{00000000-0005-0000-0000-000083210000}"/>
    <cellStyle name="Enter Currency (2) 10" xfId="2806" xr:uid="{00000000-0005-0000-0000-000084210000}"/>
    <cellStyle name="Enter Currency (2) 11" xfId="2807" xr:uid="{00000000-0005-0000-0000-000085210000}"/>
    <cellStyle name="Enter Currency (2) 12" xfId="2808" xr:uid="{00000000-0005-0000-0000-000086210000}"/>
    <cellStyle name="Enter Currency (2) 13" xfId="2809" xr:uid="{00000000-0005-0000-0000-000087210000}"/>
    <cellStyle name="Enter Currency (2) 14" xfId="2810" xr:uid="{00000000-0005-0000-0000-000088210000}"/>
    <cellStyle name="Enter Currency (2) 15" xfId="2811" xr:uid="{00000000-0005-0000-0000-000089210000}"/>
    <cellStyle name="Enter Currency (2) 16" xfId="2812" xr:uid="{00000000-0005-0000-0000-00008A210000}"/>
    <cellStyle name="Enter Currency (2) 17" xfId="2813" xr:uid="{00000000-0005-0000-0000-00008B210000}"/>
    <cellStyle name="Enter Currency (2) 18" xfId="2814" xr:uid="{00000000-0005-0000-0000-00008C210000}"/>
    <cellStyle name="Enter Currency (2) 19" xfId="2815" xr:uid="{00000000-0005-0000-0000-00008D210000}"/>
    <cellStyle name="Enter Currency (2) 2" xfId="2816" xr:uid="{00000000-0005-0000-0000-00008E210000}"/>
    <cellStyle name="Enter Currency (2) 20" xfId="2817" xr:uid="{00000000-0005-0000-0000-00008F210000}"/>
    <cellStyle name="Enter Currency (2) 21" xfId="2818" xr:uid="{00000000-0005-0000-0000-000090210000}"/>
    <cellStyle name="Enter Currency (2) 22" xfId="2819" xr:uid="{00000000-0005-0000-0000-000091210000}"/>
    <cellStyle name="Enter Currency (2) 23" xfId="2820" xr:uid="{00000000-0005-0000-0000-000092210000}"/>
    <cellStyle name="Enter Currency (2) 24" xfId="2821" xr:uid="{00000000-0005-0000-0000-000093210000}"/>
    <cellStyle name="Enter Currency (2) 25" xfId="2822" xr:uid="{00000000-0005-0000-0000-000094210000}"/>
    <cellStyle name="Enter Currency (2) 26" xfId="2823" xr:uid="{00000000-0005-0000-0000-000095210000}"/>
    <cellStyle name="Enter Currency (2) 27" xfId="2824" xr:uid="{00000000-0005-0000-0000-000096210000}"/>
    <cellStyle name="Enter Currency (2) 28" xfId="2825" xr:uid="{00000000-0005-0000-0000-000097210000}"/>
    <cellStyle name="Enter Currency (2) 29" xfId="2826" xr:uid="{00000000-0005-0000-0000-000098210000}"/>
    <cellStyle name="Enter Currency (2) 3" xfId="2827" xr:uid="{00000000-0005-0000-0000-000099210000}"/>
    <cellStyle name="Enter Currency (2) 30" xfId="2828" xr:uid="{00000000-0005-0000-0000-00009A210000}"/>
    <cellStyle name="Enter Currency (2) 31" xfId="2829" xr:uid="{00000000-0005-0000-0000-00009B210000}"/>
    <cellStyle name="Enter Currency (2) 32" xfId="2830" xr:uid="{00000000-0005-0000-0000-00009C210000}"/>
    <cellStyle name="Enter Currency (2) 33" xfId="2831" xr:uid="{00000000-0005-0000-0000-00009D210000}"/>
    <cellStyle name="Enter Currency (2) 34" xfId="2832" xr:uid="{00000000-0005-0000-0000-00009E210000}"/>
    <cellStyle name="Enter Currency (2) 35" xfId="2833" xr:uid="{00000000-0005-0000-0000-00009F210000}"/>
    <cellStyle name="Enter Currency (2) 36" xfId="2834" xr:uid="{00000000-0005-0000-0000-0000A0210000}"/>
    <cellStyle name="Enter Currency (2) 37" xfId="2835" xr:uid="{00000000-0005-0000-0000-0000A1210000}"/>
    <cellStyle name="Enter Currency (2) 38" xfId="2836" xr:uid="{00000000-0005-0000-0000-0000A2210000}"/>
    <cellStyle name="Enter Currency (2) 39" xfId="2837" xr:uid="{00000000-0005-0000-0000-0000A3210000}"/>
    <cellStyle name="Enter Currency (2) 4" xfId="2838" xr:uid="{00000000-0005-0000-0000-0000A4210000}"/>
    <cellStyle name="Enter Currency (2) 40" xfId="2839" xr:uid="{00000000-0005-0000-0000-0000A5210000}"/>
    <cellStyle name="Enter Currency (2) 41" xfId="2840" xr:uid="{00000000-0005-0000-0000-0000A6210000}"/>
    <cellStyle name="Enter Currency (2) 42" xfId="2841" xr:uid="{00000000-0005-0000-0000-0000A7210000}"/>
    <cellStyle name="Enter Currency (2) 5" xfId="2842" xr:uid="{00000000-0005-0000-0000-0000A8210000}"/>
    <cellStyle name="Enter Currency (2) 6" xfId="2843" xr:uid="{00000000-0005-0000-0000-0000A9210000}"/>
    <cellStyle name="Enter Currency (2) 7" xfId="2844" xr:uid="{00000000-0005-0000-0000-0000AA210000}"/>
    <cellStyle name="Enter Currency (2) 8" xfId="2845" xr:uid="{00000000-0005-0000-0000-0000AB210000}"/>
    <cellStyle name="Enter Currency (2) 9" xfId="2846" xr:uid="{00000000-0005-0000-0000-0000AC210000}"/>
    <cellStyle name="Enter Units (0)" xfId="2847" xr:uid="{00000000-0005-0000-0000-0000AD210000}"/>
    <cellStyle name="Enter Units (0) 10" xfId="2848" xr:uid="{00000000-0005-0000-0000-0000AE210000}"/>
    <cellStyle name="Enter Units (0) 11" xfId="2849" xr:uid="{00000000-0005-0000-0000-0000AF210000}"/>
    <cellStyle name="Enter Units (0) 12" xfId="2850" xr:uid="{00000000-0005-0000-0000-0000B0210000}"/>
    <cellStyle name="Enter Units (0) 13" xfId="2851" xr:uid="{00000000-0005-0000-0000-0000B1210000}"/>
    <cellStyle name="Enter Units (0) 14" xfId="2852" xr:uid="{00000000-0005-0000-0000-0000B2210000}"/>
    <cellStyle name="Enter Units (0) 15" xfId="2853" xr:uid="{00000000-0005-0000-0000-0000B3210000}"/>
    <cellStyle name="Enter Units (0) 16" xfId="2854" xr:uid="{00000000-0005-0000-0000-0000B4210000}"/>
    <cellStyle name="Enter Units (0) 17" xfId="2855" xr:uid="{00000000-0005-0000-0000-0000B5210000}"/>
    <cellStyle name="Enter Units (0) 18" xfId="2856" xr:uid="{00000000-0005-0000-0000-0000B6210000}"/>
    <cellStyle name="Enter Units (0) 19" xfId="2857" xr:uid="{00000000-0005-0000-0000-0000B7210000}"/>
    <cellStyle name="Enter Units (0) 2" xfId="2858" xr:uid="{00000000-0005-0000-0000-0000B8210000}"/>
    <cellStyle name="Enter Units (0) 20" xfId="2859" xr:uid="{00000000-0005-0000-0000-0000B9210000}"/>
    <cellStyle name="Enter Units (0) 21" xfId="2860" xr:uid="{00000000-0005-0000-0000-0000BA210000}"/>
    <cellStyle name="Enter Units (0) 22" xfId="2861" xr:uid="{00000000-0005-0000-0000-0000BB210000}"/>
    <cellStyle name="Enter Units (0) 23" xfId="2862" xr:uid="{00000000-0005-0000-0000-0000BC210000}"/>
    <cellStyle name="Enter Units (0) 24" xfId="2863" xr:uid="{00000000-0005-0000-0000-0000BD210000}"/>
    <cellStyle name="Enter Units (0) 25" xfId="2864" xr:uid="{00000000-0005-0000-0000-0000BE210000}"/>
    <cellStyle name="Enter Units (0) 26" xfId="2865" xr:uid="{00000000-0005-0000-0000-0000BF210000}"/>
    <cellStyle name="Enter Units (0) 27" xfId="2866" xr:uid="{00000000-0005-0000-0000-0000C0210000}"/>
    <cellStyle name="Enter Units (0) 28" xfId="2867" xr:uid="{00000000-0005-0000-0000-0000C1210000}"/>
    <cellStyle name="Enter Units (0) 29" xfId="2868" xr:uid="{00000000-0005-0000-0000-0000C2210000}"/>
    <cellStyle name="Enter Units (0) 3" xfId="2869" xr:uid="{00000000-0005-0000-0000-0000C3210000}"/>
    <cellStyle name="Enter Units (0) 30" xfId="2870" xr:uid="{00000000-0005-0000-0000-0000C4210000}"/>
    <cellStyle name="Enter Units (0) 31" xfId="2871" xr:uid="{00000000-0005-0000-0000-0000C5210000}"/>
    <cellStyle name="Enter Units (0) 32" xfId="2872" xr:uid="{00000000-0005-0000-0000-0000C6210000}"/>
    <cellStyle name="Enter Units (0) 33" xfId="2873" xr:uid="{00000000-0005-0000-0000-0000C7210000}"/>
    <cellStyle name="Enter Units (0) 34" xfId="2874" xr:uid="{00000000-0005-0000-0000-0000C8210000}"/>
    <cellStyle name="Enter Units (0) 35" xfId="2875" xr:uid="{00000000-0005-0000-0000-0000C9210000}"/>
    <cellStyle name="Enter Units (0) 36" xfId="2876" xr:uid="{00000000-0005-0000-0000-0000CA210000}"/>
    <cellStyle name="Enter Units (0) 37" xfId="2877" xr:uid="{00000000-0005-0000-0000-0000CB210000}"/>
    <cellStyle name="Enter Units (0) 38" xfId="2878" xr:uid="{00000000-0005-0000-0000-0000CC210000}"/>
    <cellStyle name="Enter Units (0) 39" xfId="2879" xr:uid="{00000000-0005-0000-0000-0000CD210000}"/>
    <cellStyle name="Enter Units (0) 4" xfId="2880" xr:uid="{00000000-0005-0000-0000-0000CE210000}"/>
    <cellStyle name="Enter Units (0) 40" xfId="2881" xr:uid="{00000000-0005-0000-0000-0000CF210000}"/>
    <cellStyle name="Enter Units (0) 41" xfId="2882" xr:uid="{00000000-0005-0000-0000-0000D0210000}"/>
    <cellStyle name="Enter Units (0) 42" xfId="2883" xr:uid="{00000000-0005-0000-0000-0000D1210000}"/>
    <cellStyle name="Enter Units (0) 5" xfId="2884" xr:uid="{00000000-0005-0000-0000-0000D2210000}"/>
    <cellStyle name="Enter Units (0) 6" xfId="2885" xr:uid="{00000000-0005-0000-0000-0000D3210000}"/>
    <cellStyle name="Enter Units (0) 7" xfId="2886" xr:uid="{00000000-0005-0000-0000-0000D4210000}"/>
    <cellStyle name="Enter Units (0) 8" xfId="2887" xr:uid="{00000000-0005-0000-0000-0000D5210000}"/>
    <cellStyle name="Enter Units (0) 9" xfId="2888" xr:uid="{00000000-0005-0000-0000-0000D6210000}"/>
    <cellStyle name="Enter Units (1)" xfId="2889" xr:uid="{00000000-0005-0000-0000-0000D7210000}"/>
    <cellStyle name="Enter Units (1) 10" xfId="2890" xr:uid="{00000000-0005-0000-0000-0000D8210000}"/>
    <cellStyle name="Enter Units (1) 11" xfId="2891" xr:uid="{00000000-0005-0000-0000-0000D9210000}"/>
    <cellStyle name="Enter Units (1) 12" xfId="2892" xr:uid="{00000000-0005-0000-0000-0000DA210000}"/>
    <cellStyle name="Enter Units (1) 13" xfId="2893" xr:uid="{00000000-0005-0000-0000-0000DB210000}"/>
    <cellStyle name="Enter Units (1) 14" xfId="2894" xr:uid="{00000000-0005-0000-0000-0000DC210000}"/>
    <cellStyle name="Enter Units (1) 15" xfId="2895" xr:uid="{00000000-0005-0000-0000-0000DD210000}"/>
    <cellStyle name="Enter Units (1) 16" xfId="2896" xr:uid="{00000000-0005-0000-0000-0000DE210000}"/>
    <cellStyle name="Enter Units (1) 17" xfId="2897" xr:uid="{00000000-0005-0000-0000-0000DF210000}"/>
    <cellStyle name="Enter Units (1) 18" xfId="2898" xr:uid="{00000000-0005-0000-0000-0000E0210000}"/>
    <cellStyle name="Enter Units (1) 19" xfId="2899" xr:uid="{00000000-0005-0000-0000-0000E1210000}"/>
    <cellStyle name="Enter Units (1) 2" xfId="2900" xr:uid="{00000000-0005-0000-0000-0000E2210000}"/>
    <cellStyle name="Enter Units (1) 20" xfId="2901" xr:uid="{00000000-0005-0000-0000-0000E3210000}"/>
    <cellStyle name="Enter Units (1) 21" xfId="2902" xr:uid="{00000000-0005-0000-0000-0000E4210000}"/>
    <cellStyle name="Enter Units (1) 22" xfId="2903" xr:uid="{00000000-0005-0000-0000-0000E5210000}"/>
    <cellStyle name="Enter Units (1) 23" xfId="2904" xr:uid="{00000000-0005-0000-0000-0000E6210000}"/>
    <cellStyle name="Enter Units (1) 24" xfId="2905" xr:uid="{00000000-0005-0000-0000-0000E7210000}"/>
    <cellStyle name="Enter Units (1) 25" xfId="2906" xr:uid="{00000000-0005-0000-0000-0000E8210000}"/>
    <cellStyle name="Enter Units (1) 26" xfId="2907" xr:uid="{00000000-0005-0000-0000-0000E9210000}"/>
    <cellStyle name="Enter Units (1) 27" xfId="2908" xr:uid="{00000000-0005-0000-0000-0000EA210000}"/>
    <cellStyle name="Enter Units (1) 28" xfId="2909" xr:uid="{00000000-0005-0000-0000-0000EB210000}"/>
    <cellStyle name="Enter Units (1) 29" xfId="2910" xr:uid="{00000000-0005-0000-0000-0000EC210000}"/>
    <cellStyle name="Enter Units (1) 3" xfId="2911" xr:uid="{00000000-0005-0000-0000-0000ED210000}"/>
    <cellStyle name="Enter Units (1) 30" xfId="2912" xr:uid="{00000000-0005-0000-0000-0000EE210000}"/>
    <cellStyle name="Enter Units (1) 31" xfId="2913" xr:uid="{00000000-0005-0000-0000-0000EF210000}"/>
    <cellStyle name="Enter Units (1) 32" xfId="2914" xr:uid="{00000000-0005-0000-0000-0000F0210000}"/>
    <cellStyle name="Enter Units (1) 33" xfId="2915" xr:uid="{00000000-0005-0000-0000-0000F1210000}"/>
    <cellStyle name="Enter Units (1) 34" xfId="2916" xr:uid="{00000000-0005-0000-0000-0000F2210000}"/>
    <cellStyle name="Enter Units (1) 35" xfId="2917" xr:uid="{00000000-0005-0000-0000-0000F3210000}"/>
    <cellStyle name="Enter Units (1) 36" xfId="2918" xr:uid="{00000000-0005-0000-0000-0000F4210000}"/>
    <cellStyle name="Enter Units (1) 37" xfId="2919" xr:uid="{00000000-0005-0000-0000-0000F5210000}"/>
    <cellStyle name="Enter Units (1) 38" xfId="2920" xr:uid="{00000000-0005-0000-0000-0000F6210000}"/>
    <cellStyle name="Enter Units (1) 39" xfId="2921" xr:uid="{00000000-0005-0000-0000-0000F7210000}"/>
    <cellStyle name="Enter Units (1) 4" xfId="2922" xr:uid="{00000000-0005-0000-0000-0000F8210000}"/>
    <cellStyle name="Enter Units (1) 40" xfId="2923" xr:uid="{00000000-0005-0000-0000-0000F9210000}"/>
    <cellStyle name="Enter Units (1) 41" xfId="2924" xr:uid="{00000000-0005-0000-0000-0000FA210000}"/>
    <cellStyle name="Enter Units (1) 42" xfId="2925" xr:uid="{00000000-0005-0000-0000-0000FB210000}"/>
    <cellStyle name="Enter Units (1) 5" xfId="2926" xr:uid="{00000000-0005-0000-0000-0000FC210000}"/>
    <cellStyle name="Enter Units (1) 6" xfId="2927" xr:uid="{00000000-0005-0000-0000-0000FD210000}"/>
    <cellStyle name="Enter Units (1) 7" xfId="2928" xr:uid="{00000000-0005-0000-0000-0000FE210000}"/>
    <cellStyle name="Enter Units (1) 8" xfId="2929" xr:uid="{00000000-0005-0000-0000-0000FF210000}"/>
    <cellStyle name="Enter Units (1) 9" xfId="2930" xr:uid="{00000000-0005-0000-0000-000000220000}"/>
    <cellStyle name="Enter Units (2)" xfId="2931" xr:uid="{00000000-0005-0000-0000-000001220000}"/>
    <cellStyle name="Enter Units (2) 10" xfId="2932" xr:uid="{00000000-0005-0000-0000-000002220000}"/>
    <cellStyle name="Enter Units (2) 11" xfId="2933" xr:uid="{00000000-0005-0000-0000-000003220000}"/>
    <cellStyle name="Enter Units (2) 12" xfId="2934" xr:uid="{00000000-0005-0000-0000-000004220000}"/>
    <cellStyle name="Enter Units (2) 13" xfId="2935" xr:uid="{00000000-0005-0000-0000-000005220000}"/>
    <cellStyle name="Enter Units (2) 14" xfId="2936" xr:uid="{00000000-0005-0000-0000-000006220000}"/>
    <cellStyle name="Enter Units (2) 15" xfId="2937" xr:uid="{00000000-0005-0000-0000-000007220000}"/>
    <cellStyle name="Enter Units (2) 16" xfId="2938" xr:uid="{00000000-0005-0000-0000-000008220000}"/>
    <cellStyle name="Enter Units (2) 17" xfId="2939" xr:uid="{00000000-0005-0000-0000-000009220000}"/>
    <cellStyle name="Enter Units (2) 18" xfId="2940" xr:uid="{00000000-0005-0000-0000-00000A220000}"/>
    <cellStyle name="Enter Units (2) 19" xfId="2941" xr:uid="{00000000-0005-0000-0000-00000B220000}"/>
    <cellStyle name="Enter Units (2) 2" xfId="2942" xr:uid="{00000000-0005-0000-0000-00000C220000}"/>
    <cellStyle name="Enter Units (2) 20" xfId="2943" xr:uid="{00000000-0005-0000-0000-00000D220000}"/>
    <cellStyle name="Enter Units (2) 21" xfId="2944" xr:uid="{00000000-0005-0000-0000-00000E220000}"/>
    <cellStyle name="Enter Units (2) 22" xfId="2945" xr:uid="{00000000-0005-0000-0000-00000F220000}"/>
    <cellStyle name="Enter Units (2) 23" xfId="2946" xr:uid="{00000000-0005-0000-0000-000010220000}"/>
    <cellStyle name="Enter Units (2) 24" xfId="2947" xr:uid="{00000000-0005-0000-0000-000011220000}"/>
    <cellStyle name="Enter Units (2) 25" xfId="2948" xr:uid="{00000000-0005-0000-0000-000012220000}"/>
    <cellStyle name="Enter Units (2) 26" xfId="2949" xr:uid="{00000000-0005-0000-0000-000013220000}"/>
    <cellStyle name="Enter Units (2) 27" xfId="2950" xr:uid="{00000000-0005-0000-0000-000014220000}"/>
    <cellStyle name="Enter Units (2) 28" xfId="2951" xr:uid="{00000000-0005-0000-0000-000015220000}"/>
    <cellStyle name="Enter Units (2) 29" xfId="2952" xr:uid="{00000000-0005-0000-0000-000016220000}"/>
    <cellStyle name="Enter Units (2) 3" xfId="2953" xr:uid="{00000000-0005-0000-0000-000017220000}"/>
    <cellStyle name="Enter Units (2) 30" xfId="2954" xr:uid="{00000000-0005-0000-0000-000018220000}"/>
    <cellStyle name="Enter Units (2) 31" xfId="2955" xr:uid="{00000000-0005-0000-0000-000019220000}"/>
    <cellStyle name="Enter Units (2) 32" xfId="2956" xr:uid="{00000000-0005-0000-0000-00001A220000}"/>
    <cellStyle name="Enter Units (2) 33" xfId="2957" xr:uid="{00000000-0005-0000-0000-00001B220000}"/>
    <cellStyle name="Enter Units (2) 34" xfId="2958" xr:uid="{00000000-0005-0000-0000-00001C220000}"/>
    <cellStyle name="Enter Units (2) 35" xfId="2959" xr:uid="{00000000-0005-0000-0000-00001D220000}"/>
    <cellStyle name="Enter Units (2) 36" xfId="2960" xr:uid="{00000000-0005-0000-0000-00001E220000}"/>
    <cellStyle name="Enter Units (2) 37" xfId="2961" xr:uid="{00000000-0005-0000-0000-00001F220000}"/>
    <cellStyle name="Enter Units (2) 38" xfId="2962" xr:uid="{00000000-0005-0000-0000-000020220000}"/>
    <cellStyle name="Enter Units (2) 39" xfId="2963" xr:uid="{00000000-0005-0000-0000-000021220000}"/>
    <cellStyle name="Enter Units (2) 4" xfId="2964" xr:uid="{00000000-0005-0000-0000-000022220000}"/>
    <cellStyle name="Enter Units (2) 40" xfId="2965" xr:uid="{00000000-0005-0000-0000-000023220000}"/>
    <cellStyle name="Enter Units (2) 41" xfId="2966" xr:uid="{00000000-0005-0000-0000-000024220000}"/>
    <cellStyle name="Enter Units (2) 42" xfId="2967" xr:uid="{00000000-0005-0000-0000-000025220000}"/>
    <cellStyle name="Enter Units (2) 5" xfId="2968" xr:uid="{00000000-0005-0000-0000-000026220000}"/>
    <cellStyle name="Enter Units (2) 6" xfId="2969" xr:uid="{00000000-0005-0000-0000-000027220000}"/>
    <cellStyle name="Enter Units (2) 7" xfId="2970" xr:uid="{00000000-0005-0000-0000-000028220000}"/>
    <cellStyle name="Enter Units (2) 8" xfId="2971" xr:uid="{00000000-0005-0000-0000-000029220000}"/>
    <cellStyle name="Enter Units (2) 9" xfId="2972" xr:uid="{00000000-0005-0000-0000-00002A220000}"/>
    <cellStyle name="Entered" xfId="2973" xr:uid="{00000000-0005-0000-0000-00002B220000}"/>
    <cellStyle name="entry" xfId="10346" xr:uid="{00000000-0005-0000-0000-00002C220000}"/>
    <cellStyle name="Euro" xfId="2974" xr:uid="{00000000-0005-0000-0000-00002D220000}"/>
    <cellStyle name="Excel Built-in Comma [0]" xfId="10347" xr:uid="{00000000-0005-0000-0000-00002E220000}"/>
    <cellStyle name="Excel Built-in Normal" xfId="10348" xr:uid="{00000000-0005-0000-0000-00002F220000}"/>
    <cellStyle name="Excel Built-in Normal 2" xfId="10349" xr:uid="{00000000-0005-0000-0000-000030220000}"/>
    <cellStyle name="Explanatory Text 2" xfId="10350" xr:uid="{00000000-0005-0000-0000-000031220000}"/>
    <cellStyle name="Extensions" xfId="2975" xr:uid="{00000000-0005-0000-0000-000032220000}"/>
    <cellStyle name="f" xfId="2976" xr:uid="{00000000-0005-0000-0000-000033220000}"/>
    <cellStyle name="ƒ" xfId="2977" xr:uid="{00000000-0005-0000-0000-000034220000}"/>
    <cellStyle name="f_06.THOPkluongTINH LAI thang11-2007-2" xfId="10351" xr:uid="{00000000-0005-0000-0000-000035220000}"/>
    <cellStyle name="f_Book1" xfId="10352" xr:uid="{00000000-0005-0000-0000-000036220000}"/>
    <cellStyle name="ƒ_BQ-ELC LOC" xfId="2978" xr:uid="{00000000-0005-0000-0000-000037220000}"/>
    <cellStyle name="ƒ_BQ-ELC LOC_Nichirin ME Net (260608)" xfId="10353" xr:uid="{00000000-0005-0000-0000-000038220000}"/>
    <cellStyle name="ƒ_BQ-ELC LOC_Nichirin ME Net (260608)_Tender BOQ Inax Danang - Building Portion for Submision" xfId="10354" xr:uid="{00000000-0005-0000-0000-000039220000}"/>
    <cellStyle name="ƒ_BQ-ELC LOC_Proposal Summary -Main Building" xfId="2979" xr:uid="{00000000-0005-0000-0000-00003A220000}"/>
    <cellStyle name="ƒ_BQ-ELC LOC_Proposal Summary-Optional Cost" xfId="2980" xr:uid="{00000000-0005-0000-0000-00003B220000}"/>
    <cellStyle name="ƒ_BQ-elec-kiic4(D) " xfId="10355" xr:uid="{00000000-0005-0000-0000-00003C220000}"/>
    <cellStyle name="ƒ_BQ-Elect-Rev1-A" xfId="2981" xr:uid="{00000000-0005-0000-0000-00003D220000}"/>
    <cellStyle name="ƒ_BQ-Elect-Rev1-A_Nichirin ME Net (260608)" xfId="10356" xr:uid="{00000000-0005-0000-0000-00003E220000}"/>
    <cellStyle name="ƒ_BQ-Elect-Rev1-A_Nichirin ME Net (260608)_Tender BOQ Inax Danang - Building Portion for Submision" xfId="10357" xr:uid="{00000000-0005-0000-0000-00003F220000}"/>
    <cellStyle name="ƒ_BQ-Elect-Rev1-A_Proposal Summary -Main Building" xfId="2982" xr:uid="{00000000-0005-0000-0000-000040220000}"/>
    <cellStyle name="ƒ_BQ-Elect-Rev1-A_Proposal Summary-Optional Cost" xfId="2983" xr:uid="{00000000-0005-0000-0000-000041220000}"/>
    <cellStyle name="ƒ_BQ-Electric" xfId="2984" xr:uid="{00000000-0005-0000-0000-000042220000}"/>
    <cellStyle name="ƒ_BQ-Electric_BQ-ELC-R2" xfId="2985" xr:uid="{00000000-0005-0000-0000-000043220000}"/>
    <cellStyle name="ƒ_BQ-Electric_BQ-ELC-R2_Nichirin ME Net (260608)" xfId="10358" xr:uid="{00000000-0005-0000-0000-000044220000}"/>
    <cellStyle name="ƒ_BQ-Electric_BQ-ELC-R2_Nichirin ME Net (260608)_Tender BOQ Inax Danang - Building Portion for Submision" xfId="10359" xr:uid="{00000000-0005-0000-0000-000045220000}"/>
    <cellStyle name="ƒ_BQ-Electric_BQ-ELC-R2_Proposal Summary -Main Building" xfId="2986" xr:uid="{00000000-0005-0000-0000-000046220000}"/>
    <cellStyle name="ƒ_BQ-Electric_BQ-ELC-R2_Proposal Summary-Optional Cost" xfId="2987" xr:uid="{00000000-0005-0000-0000-000047220000}"/>
    <cellStyle name="ƒ_BQ-Electric_BQ-ELC-R2-VE" xfId="2988" xr:uid="{00000000-0005-0000-0000-000048220000}"/>
    <cellStyle name="ƒ_BQ-Electric_BQ-ELC-R2-VE_Nichirin ME Net (260608)" xfId="10360" xr:uid="{00000000-0005-0000-0000-000049220000}"/>
    <cellStyle name="ƒ_BQ-Electric_BQ-ELC-R2-VE_Nichirin ME Net (260608)_Tender BOQ Inax Danang - Building Portion for Submision" xfId="10361" xr:uid="{00000000-0005-0000-0000-00004A220000}"/>
    <cellStyle name="ƒ_BQ-Electric_BQ-ELC-R2-VE_Proposal Summary -Main Building" xfId="2989" xr:uid="{00000000-0005-0000-0000-00004B220000}"/>
    <cellStyle name="ƒ_BQ-Electric_BQ-ELC-R2-VE_Proposal Summary-Optional Cost" xfId="2990" xr:uid="{00000000-0005-0000-0000-00004C220000}"/>
    <cellStyle name="ƒ_BQ-Electric_BQ-ELC-VE" xfId="2991" xr:uid="{00000000-0005-0000-0000-00004D220000}"/>
    <cellStyle name="ƒ_BQ-Electric_BQ-ELC-VE_Final - BQ Apart-Net" xfId="2992" xr:uid="{00000000-0005-0000-0000-00004E220000}"/>
    <cellStyle name="ƒ_BQ-Electric_BQ-ELC-VE_Final - BQ Apart-Net_Nichirin ME Net (260608)" xfId="10362" xr:uid="{00000000-0005-0000-0000-00004F220000}"/>
    <cellStyle name="ƒ_BQ-Electric_BQ-ELC-VE_Final - BQ Apart-Net_Nichirin ME Net (260608)_Tender BOQ Inax Danang - Building Portion for Submision" xfId="10363" xr:uid="{00000000-0005-0000-0000-000050220000}"/>
    <cellStyle name="ƒ_BQ-Electric_BQ-ELC-VE_Final - BQ Apart-Net_Proposal Summary -Main Building" xfId="2993" xr:uid="{00000000-0005-0000-0000-000051220000}"/>
    <cellStyle name="ƒ_BQ-Electric_BQ-ELC-VE_Final - BQ Apart-Net_Proposal Summary-Optional Cost" xfId="2994" xr:uid="{00000000-0005-0000-0000-000052220000}"/>
    <cellStyle name="ƒ_BQ-Electric_BQ-ELC-VE_Nichirin ME Net (260608)" xfId="10364" xr:uid="{00000000-0005-0000-0000-000053220000}"/>
    <cellStyle name="ƒ_BQ-Electric_BQ-ELC-VE_Nichirin ME Net (260608)_Tender BOQ Inax Danang - Building Portion for Submision" xfId="10365" xr:uid="{00000000-0005-0000-0000-000054220000}"/>
    <cellStyle name="ƒ_BQ-Electric_BQ-ELC-VE_Proposal Summary -Main Building" xfId="2995" xr:uid="{00000000-0005-0000-0000-000055220000}"/>
    <cellStyle name="ƒ_BQ-Electric_BQ-ELC-VE_Proposal Summary-Optional Cost" xfId="2996" xr:uid="{00000000-0005-0000-0000-000056220000}"/>
    <cellStyle name="ƒ_BQ-Electric_Nichirin ME Net (260608)" xfId="10366" xr:uid="{00000000-0005-0000-0000-000057220000}"/>
    <cellStyle name="ƒ_BQ-Electric_Nichirin ME Net (260608)_Tender BOQ Inax Danang - Building Portion for Submision" xfId="10367" xr:uid="{00000000-0005-0000-0000-000058220000}"/>
    <cellStyle name="ƒ_BQ-Electric_Proposal Summary -Main Building" xfId="2997" xr:uid="{00000000-0005-0000-0000-000059220000}"/>
    <cellStyle name="ƒ_BQ-Electric_Proposal Summary-Optional Cost" xfId="2998" xr:uid="{00000000-0005-0000-0000-00005A220000}"/>
    <cellStyle name="ƒ_BQ-Electric_shts-me(22Apr04)R2(26Apr04)" xfId="2999" xr:uid="{00000000-0005-0000-0000-00005B220000}"/>
    <cellStyle name="ƒ_BQ-Electric_shts-me(22Apr04)R2(26Apr04)_Nichirin ME Net (260608)" xfId="10368" xr:uid="{00000000-0005-0000-0000-00005C220000}"/>
    <cellStyle name="ƒ_BQ-Electric_shts-me(22Apr04)R2(26Apr04)_Nichirin ME Net (260608)_Tender BOQ Inax Danang - Building Portion for Submision" xfId="10369" xr:uid="{00000000-0005-0000-0000-00005D220000}"/>
    <cellStyle name="ƒ_BQ-Electric_shts-me(22Apr04)R2(26Apr04)_Proposal Summary -Main Building" xfId="3000" xr:uid="{00000000-0005-0000-0000-00005E220000}"/>
    <cellStyle name="ƒ_BQ-Electric_shts-me(22Apr04)R2(26Apr04)_Proposal Summary-Optional Cost" xfId="3001" xr:uid="{00000000-0005-0000-0000-00005F220000}"/>
    <cellStyle name="ƒ_BQ-Electric_shts-me(22Apr04)R3(29Apr04)ORI-Inv" xfId="3002" xr:uid="{00000000-0005-0000-0000-000060220000}"/>
    <cellStyle name="ƒ_BQ-Electric_shts-me(22Apr04)R3(29Apr04)ORI-Inv_Nichirin ME Net (260608)" xfId="10370" xr:uid="{00000000-0005-0000-0000-000061220000}"/>
    <cellStyle name="ƒ_BQ-Electric_shts-me(22Apr04)R3(29Apr04)ORI-Inv_Nichirin ME Net (260608)_Tender BOQ Inax Danang - Building Portion for Submision" xfId="10371" xr:uid="{00000000-0005-0000-0000-000062220000}"/>
    <cellStyle name="ƒ_BQ-Electric_shts-me(22Apr04)R3(29Apr04)ORI-Inv_Proposal Summary -Main Building" xfId="3003" xr:uid="{00000000-0005-0000-0000-000063220000}"/>
    <cellStyle name="ƒ_BQ-Electric_shts-me(22Apr04)R3(29Apr04)ORI-Inv_Proposal Summary-Optional Cost" xfId="3004" xr:uid="{00000000-0005-0000-0000-000064220000}"/>
    <cellStyle name="ƒ_BQ-Electric_ts-me(17Apr04)" xfId="3005" xr:uid="{00000000-0005-0000-0000-000065220000}"/>
    <cellStyle name="ƒ_BQ-Electric_ts-me(17Apr04)_Nichirin ME Net (260608)" xfId="10372" xr:uid="{00000000-0005-0000-0000-000066220000}"/>
    <cellStyle name="ƒ_BQ-Electric_ts-me(17Apr04)_Nichirin ME Net (260608)_Tender BOQ Inax Danang - Building Portion for Submision" xfId="10373" xr:uid="{00000000-0005-0000-0000-000067220000}"/>
    <cellStyle name="ƒ_BQ-Electric_ts-me(17Apr04)_Proposal Summary -Main Building" xfId="3006" xr:uid="{00000000-0005-0000-0000-000068220000}"/>
    <cellStyle name="ƒ_BQ-Electric_ts-me(17Apr04)_Proposal Summary-Optional Cost" xfId="3007" xr:uid="{00000000-0005-0000-0000-000069220000}"/>
    <cellStyle name="f_DADT-16-11" xfId="10374" xr:uid="{00000000-0005-0000-0000-00006A220000}"/>
    <cellStyle name="f_dtK0-K3 _22_11_07" xfId="10375" xr:uid="{00000000-0005-0000-0000-00006B220000}"/>
    <cellStyle name="f_DTKScamcocMT-Cantho" xfId="10376" xr:uid="{00000000-0005-0000-0000-00006C220000}"/>
    <cellStyle name="f_DTKSTK MT-CT" xfId="10377" xr:uid="{00000000-0005-0000-0000-00006D220000}"/>
    <cellStyle name="f_KL HOTHU" xfId="10378" xr:uid="{00000000-0005-0000-0000-00006E220000}"/>
    <cellStyle name="f_KL nen_s" xfId="10379" xr:uid="{00000000-0005-0000-0000-00006F220000}"/>
    <cellStyle name="ƒ_Nichirin ME Net (260608)" xfId="10380" xr:uid="{00000000-0005-0000-0000-000070220000}"/>
    <cellStyle name="ƒ_Nichirin ME Net (260608)_Tender BOQ Inax Danang - Building Portion for Submision" xfId="10381" xr:uid="{00000000-0005-0000-0000-000071220000}"/>
    <cellStyle name="f_pkhai-kl-8" xfId="10382" xr:uid="{00000000-0005-0000-0000-000072220000}"/>
    <cellStyle name="ƒ_Proposal Summary -Main Building" xfId="3008" xr:uid="{00000000-0005-0000-0000-000073220000}"/>
    <cellStyle name="ƒ_Proposal Summary-Optional Cost" xfId="3009" xr:uid="{00000000-0005-0000-0000-000074220000}"/>
    <cellStyle name="F2" xfId="3010" xr:uid="{00000000-0005-0000-0000-000075220000}"/>
    <cellStyle name="F3" xfId="3011" xr:uid="{00000000-0005-0000-0000-000076220000}"/>
    <cellStyle name="F4" xfId="3012" xr:uid="{00000000-0005-0000-0000-000077220000}"/>
    <cellStyle name="F5" xfId="3013" xr:uid="{00000000-0005-0000-0000-000078220000}"/>
    <cellStyle name="F6" xfId="3014" xr:uid="{00000000-0005-0000-0000-000079220000}"/>
    <cellStyle name="F7" xfId="3015" xr:uid="{00000000-0005-0000-0000-00007A220000}"/>
    <cellStyle name="F8" xfId="3016" xr:uid="{00000000-0005-0000-0000-00007B220000}"/>
    <cellStyle name="Fijo" xfId="3017" xr:uid="{00000000-0005-0000-0000-00007C220000}"/>
    <cellStyle name="Financiero" xfId="3018" xr:uid="{00000000-0005-0000-0000-00007D220000}"/>
    <cellStyle name="Fixed" xfId="3019" xr:uid="{00000000-0005-0000-0000-00007E220000}"/>
    <cellStyle name="ƒnƒCƒp[ƒŠƒ“ƒN" xfId="3020" xr:uid="{00000000-0005-0000-0000-00007F220000}"/>
    <cellStyle name="font aptima9" xfId="10383" xr:uid="{00000000-0005-0000-0000-000080220000}"/>
    <cellStyle name="Font Britannic16" xfId="3021" xr:uid="{00000000-0005-0000-0000-000081220000}"/>
    <cellStyle name="Font Britannic18" xfId="3022" xr:uid="{00000000-0005-0000-0000-000082220000}"/>
    <cellStyle name="Font CenturyCond 18" xfId="3023" xr:uid="{00000000-0005-0000-0000-000083220000}"/>
    <cellStyle name="Font Cond20" xfId="3024" xr:uid="{00000000-0005-0000-0000-000084220000}"/>
    <cellStyle name="Font LucidaSans16" xfId="3025" xr:uid="{00000000-0005-0000-0000-000085220000}"/>
    <cellStyle name="Font NewCenturyCond18" xfId="3026" xr:uid="{00000000-0005-0000-0000-000086220000}"/>
    <cellStyle name="Font Ottawa14" xfId="3027" xr:uid="{00000000-0005-0000-0000-000087220000}"/>
    <cellStyle name="Font Ottawa16" xfId="3028" xr:uid="{00000000-0005-0000-0000-000088220000}"/>
    <cellStyle name="Formulas" xfId="3029" xr:uid="{00000000-0005-0000-0000-000089220000}"/>
    <cellStyle name="Ghi chú" xfId="10384" xr:uid="{00000000-0005-0000-0000-00008A220000}"/>
    <cellStyle name="Good 2" xfId="10387" xr:uid="{00000000-0005-0000-0000-00008B220000}"/>
    <cellStyle name="Grey" xfId="3032" xr:uid="{00000000-0005-0000-0000-00008C220000}"/>
    <cellStyle name="Grey 2" xfId="10388" xr:uid="{00000000-0005-0000-0000-00008D220000}"/>
    <cellStyle name="Grey_BoQ VC2 OP1_15-8-2008" xfId="10389" xr:uid="{00000000-0005-0000-0000-00008E220000}"/>
    <cellStyle name="Group" xfId="3033" xr:uid="{00000000-0005-0000-0000-00008F220000}"/>
    <cellStyle name="Grp_3" xfId="10390" xr:uid="{00000000-0005-0000-0000-000090220000}"/>
    <cellStyle name="gia" xfId="3030" xr:uid="{00000000-0005-0000-0000-000091220000}"/>
    <cellStyle name="GIA-MOI" xfId="3031" xr:uid="{00000000-0005-0000-0000-000092220000}"/>
    <cellStyle name="GIA-MOI 2" xfId="10385" xr:uid="{00000000-0005-0000-0000-000093220000}"/>
    <cellStyle name="GIA-MOI_BoQ VC2 OP1_15-8-2008" xfId="10386" xr:uid="{00000000-0005-0000-0000-000094220000}"/>
    <cellStyle name="H" xfId="3034" xr:uid="{00000000-0005-0000-0000-000095220000}"/>
    <cellStyle name="H_D-A-VU" xfId="3035" xr:uid="{00000000-0005-0000-0000-000096220000}"/>
    <cellStyle name="H_HSTHAU" xfId="3036" xr:uid="{00000000-0005-0000-0000-000097220000}"/>
    <cellStyle name="H_QL BV du toan Biet thu-sap xep" xfId="10391" xr:uid="{00000000-0005-0000-0000-000098220000}"/>
    <cellStyle name="H_TH kinh phi hang rao toan DA (version 1)" xfId="10392" xr:uid="{00000000-0005-0000-0000-000099220000}"/>
    <cellStyle name="H1" xfId="10393" xr:uid="{00000000-0005-0000-0000-00009A220000}"/>
    <cellStyle name="H2" xfId="10394" xr:uid="{00000000-0005-0000-0000-00009B220000}"/>
    <cellStyle name="ha" xfId="3037" xr:uid="{00000000-0005-0000-0000-00009C220000}"/>
    <cellStyle name="HATAKE" xfId="10395" xr:uid="{00000000-0005-0000-0000-00009D220000}"/>
    <cellStyle name="Head" xfId="10396" xr:uid="{00000000-0005-0000-0000-00009E220000}"/>
    <cellStyle name="Head 1" xfId="3038" xr:uid="{00000000-0005-0000-0000-00009F220000}"/>
    <cellStyle name="head1" xfId="10397" xr:uid="{00000000-0005-0000-0000-0000A0220000}"/>
    <cellStyle name="HEADER" xfId="3039" xr:uid="{00000000-0005-0000-0000-0000A1220000}"/>
    <cellStyle name="Header1" xfId="3040" xr:uid="{00000000-0005-0000-0000-0000A2220000}"/>
    <cellStyle name="Header1 2" xfId="10398" xr:uid="{00000000-0005-0000-0000-0000A3220000}"/>
    <cellStyle name="Header2" xfId="3041" xr:uid="{00000000-0005-0000-0000-0000A4220000}"/>
    <cellStyle name="Header2 10" xfId="10399" xr:uid="{00000000-0005-0000-0000-0000A5220000}"/>
    <cellStyle name="Header2 11" xfId="10400" xr:uid="{00000000-0005-0000-0000-0000A6220000}"/>
    <cellStyle name="Header2 12" xfId="10401" xr:uid="{00000000-0005-0000-0000-0000A7220000}"/>
    <cellStyle name="Header2 13" xfId="10402" xr:uid="{00000000-0005-0000-0000-0000A8220000}"/>
    <cellStyle name="Header2 14" xfId="10403" xr:uid="{00000000-0005-0000-0000-0000A9220000}"/>
    <cellStyle name="Header2 15" xfId="10404" xr:uid="{00000000-0005-0000-0000-0000AA220000}"/>
    <cellStyle name="Header2 16" xfId="10405" xr:uid="{00000000-0005-0000-0000-0000AB220000}"/>
    <cellStyle name="Header2 2" xfId="10406" xr:uid="{00000000-0005-0000-0000-0000AC220000}"/>
    <cellStyle name="Header2 3" xfId="10407" xr:uid="{00000000-0005-0000-0000-0000AD220000}"/>
    <cellStyle name="Header2 4" xfId="10408" xr:uid="{00000000-0005-0000-0000-0000AE220000}"/>
    <cellStyle name="Header2 5" xfId="10409" xr:uid="{00000000-0005-0000-0000-0000AF220000}"/>
    <cellStyle name="Header2 6" xfId="10410" xr:uid="{00000000-0005-0000-0000-0000B0220000}"/>
    <cellStyle name="Header2 7" xfId="10411" xr:uid="{00000000-0005-0000-0000-0000B1220000}"/>
    <cellStyle name="Header2 8" xfId="10412" xr:uid="{00000000-0005-0000-0000-0000B2220000}"/>
    <cellStyle name="Header2 9" xfId="10413" xr:uid="{00000000-0005-0000-0000-0000B3220000}"/>
    <cellStyle name="Heading 1 2" xfId="10414" xr:uid="{00000000-0005-0000-0000-0000B4220000}"/>
    <cellStyle name="Heading 2 2" xfId="10415" xr:uid="{00000000-0005-0000-0000-0000B5220000}"/>
    <cellStyle name="Heading 3 2" xfId="10416" xr:uid="{00000000-0005-0000-0000-0000B6220000}"/>
    <cellStyle name="Heading 4 2" xfId="10417" xr:uid="{00000000-0005-0000-0000-0000B7220000}"/>
    <cellStyle name="HEADING1" xfId="3042" xr:uid="{00000000-0005-0000-0000-0000B8220000}"/>
    <cellStyle name="Heading1 1" xfId="10418" xr:uid="{00000000-0005-0000-0000-0000B9220000}"/>
    <cellStyle name="Heading1_ CAU 3_2 LAP LAI DA" xfId="10419" xr:uid="{00000000-0005-0000-0000-0000BA220000}"/>
    <cellStyle name="HEADING2" xfId="3043" xr:uid="{00000000-0005-0000-0000-0000BB220000}"/>
    <cellStyle name="HEADINGS" xfId="3044" xr:uid="{00000000-0005-0000-0000-0000BC220000}"/>
    <cellStyle name="HEADINGSTOP" xfId="3045" xr:uid="{00000000-0005-0000-0000-0000BD220000}"/>
    <cellStyle name="headoption" xfId="3046" xr:uid="{00000000-0005-0000-0000-0000BE220000}"/>
    <cellStyle name="Helv8_PFD4.XLS" xfId="10420" xr:uid="{00000000-0005-0000-0000-0000BF220000}"/>
    <cellStyle name="HIDE" xfId="3047" xr:uid="{00000000-0005-0000-0000-0000C0220000}"/>
    <cellStyle name="hiep1" xfId="10421" xr:uid="{00000000-0005-0000-0000-0000C1220000}"/>
    <cellStyle name="Hoa-Scholl" xfId="3048" xr:uid="{00000000-0005-0000-0000-0000C2220000}"/>
    <cellStyle name="HUY" xfId="3049" xr:uid="{00000000-0005-0000-0000-0000C3220000}"/>
    <cellStyle name="Hyperlink 2" xfId="3050" xr:uid="{00000000-0005-0000-0000-0000C4220000}"/>
    <cellStyle name="i phÝ kh¸c_B¶ng 2" xfId="3051" xr:uid="{00000000-0005-0000-0000-0000C5220000}"/>
    <cellStyle name="I.3" xfId="3052" xr:uid="{00000000-0005-0000-0000-0000C6220000}"/>
    <cellStyle name="i·0" xfId="3053" xr:uid="{00000000-0005-0000-0000-0000C7220000}"/>
    <cellStyle name="_x0001_í½?" xfId="3054" xr:uid="{00000000-0005-0000-0000-0000C8220000}"/>
    <cellStyle name="ï-¾È»ê_BiÓu TB" xfId="3055" xr:uid="{00000000-0005-0000-0000-0000C9220000}"/>
    <cellStyle name="_x0001_íå_x001b_ô " xfId="3056" xr:uid="{00000000-0005-0000-0000-0000CA220000}"/>
    <cellStyle name="_x0001_íå_x001b_ô_" xfId="3057" xr:uid="{00000000-0005-0000-0000-0000CB220000}"/>
    <cellStyle name="Input [yellow]" xfId="3058" xr:uid="{00000000-0005-0000-0000-0000CC220000}"/>
    <cellStyle name="Input 10" xfId="10422" xr:uid="{00000000-0005-0000-0000-0000CD220000}"/>
    <cellStyle name="Input 11" xfId="10423" xr:uid="{00000000-0005-0000-0000-0000CE220000}"/>
    <cellStyle name="Input 12" xfId="10424" xr:uid="{00000000-0005-0000-0000-0000CF220000}"/>
    <cellStyle name="Input 13" xfId="10425" xr:uid="{00000000-0005-0000-0000-0000D0220000}"/>
    <cellStyle name="Input 14" xfId="10426" xr:uid="{00000000-0005-0000-0000-0000D1220000}"/>
    <cellStyle name="Input 15" xfId="10427" xr:uid="{00000000-0005-0000-0000-0000D2220000}"/>
    <cellStyle name="Input 16" xfId="10428" xr:uid="{00000000-0005-0000-0000-0000D3220000}"/>
    <cellStyle name="Input 17" xfId="10429" xr:uid="{00000000-0005-0000-0000-0000D4220000}"/>
    <cellStyle name="Input 18" xfId="10430" xr:uid="{00000000-0005-0000-0000-0000D5220000}"/>
    <cellStyle name="Input 19" xfId="10431" xr:uid="{00000000-0005-0000-0000-0000D6220000}"/>
    <cellStyle name="Input 2" xfId="3059" xr:uid="{00000000-0005-0000-0000-0000D7220000}"/>
    <cellStyle name="Input 20" xfId="10432" xr:uid="{00000000-0005-0000-0000-0000D8220000}"/>
    <cellStyle name="Input 21" xfId="10433" xr:uid="{00000000-0005-0000-0000-0000D9220000}"/>
    <cellStyle name="Input 22" xfId="10434" xr:uid="{00000000-0005-0000-0000-0000DA220000}"/>
    <cellStyle name="Input 23" xfId="10435" xr:uid="{00000000-0005-0000-0000-0000DB220000}"/>
    <cellStyle name="Input 24" xfId="10436" xr:uid="{00000000-0005-0000-0000-0000DC220000}"/>
    <cellStyle name="Input 25" xfId="10437" xr:uid="{00000000-0005-0000-0000-0000DD220000}"/>
    <cellStyle name="Input 26" xfId="10438" xr:uid="{00000000-0005-0000-0000-0000DE220000}"/>
    <cellStyle name="Input 27" xfId="10439" xr:uid="{00000000-0005-0000-0000-0000DF220000}"/>
    <cellStyle name="Input 28" xfId="10440" xr:uid="{00000000-0005-0000-0000-0000E0220000}"/>
    <cellStyle name="Input 3" xfId="10441" xr:uid="{00000000-0005-0000-0000-0000E1220000}"/>
    <cellStyle name="Input 4" xfId="10442" xr:uid="{00000000-0005-0000-0000-0000E2220000}"/>
    <cellStyle name="Input 5" xfId="10443" xr:uid="{00000000-0005-0000-0000-0000E3220000}"/>
    <cellStyle name="Input 6" xfId="10444" xr:uid="{00000000-0005-0000-0000-0000E4220000}"/>
    <cellStyle name="Input 7" xfId="10445" xr:uid="{00000000-0005-0000-0000-0000E5220000}"/>
    <cellStyle name="Input 8" xfId="10446" xr:uid="{00000000-0005-0000-0000-0000E6220000}"/>
    <cellStyle name="Input 9" xfId="10447" xr:uid="{00000000-0005-0000-0000-0000E7220000}"/>
    <cellStyle name="Input Cells" xfId="3060" xr:uid="{00000000-0005-0000-0000-0000E8220000}"/>
    <cellStyle name="invoice 8_g1" xfId="3061" xr:uid="{00000000-0005-0000-0000-0000E9220000}"/>
    <cellStyle name="k" xfId="3062" xr:uid="{00000000-0005-0000-0000-0000EA220000}"/>
    <cellStyle name="k_TONG HOP KINH PHI" xfId="10448" xr:uid="{00000000-0005-0000-0000-0000EB220000}"/>
    <cellStyle name="k_ÿÿÿÿÿ" xfId="10449" xr:uid="{00000000-0005-0000-0000-0000EC220000}"/>
    <cellStyle name="k_ÿÿÿÿÿ_1" xfId="10450" xr:uid="{00000000-0005-0000-0000-0000ED220000}"/>
    <cellStyle name="k_ÿÿÿÿÿ_2" xfId="10451" xr:uid="{00000000-0005-0000-0000-0000EE220000}"/>
    <cellStyle name="k1" xfId="3063" xr:uid="{00000000-0005-0000-0000-0000EF220000}"/>
    <cellStyle name="KENGANG" xfId="3064" xr:uid="{00000000-0005-0000-0000-0000F0220000}"/>
    <cellStyle name="Kien1" xfId="3068" xr:uid="{00000000-0005-0000-0000-0000F1220000}"/>
    <cellStyle name="KL" xfId="3069" xr:uid="{00000000-0005-0000-0000-0000F2220000}"/>
    <cellStyle name="KLBXUNG" xfId="3070" xr:uid="{00000000-0005-0000-0000-0000F3220000}"/>
    <cellStyle name="kh¸c_Bang Chi tieu" xfId="3065" xr:uid="{00000000-0005-0000-0000-0000F4220000}"/>
    <cellStyle name="khanh" xfId="3066" xr:uid="{00000000-0005-0000-0000-0000F5220000}"/>
    <cellStyle name="KHUNG" xfId="3067" xr:uid="{00000000-0005-0000-0000-0000F6220000}"/>
    <cellStyle name="L`" xfId="10452" xr:uid="{00000000-0005-0000-0000-0000F7220000}"/>
    <cellStyle name="Labels - Style3" xfId="3071" xr:uid="{00000000-0005-0000-0000-0000F8220000}"/>
    <cellStyle name="Ledger 17 x 11 in" xfId="3072" xr:uid="{00000000-0005-0000-0000-0000F9220000}"/>
    <cellStyle name="Ledger 17 x 11 in 2" xfId="3073" xr:uid="{00000000-0005-0000-0000-0000FA220000}"/>
    <cellStyle name="Ledger 17 x 11 in_007a-Cost Plan+BASEMENT+Ver00a+24+08+07" xfId="3074" xr:uid="{00000000-0005-0000-0000-0000FB220000}"/>
    <cellStyle name="left" xfId="3075" xr:uid="{00000000-0005-0000-0000-0000FC220000}"/>
    <cellStyle name="Lien hypertexte" xfId="3076" xr:uid="{00000000-0005-0000-0000-0000FD220000}"/>
    <cellStyle name="Line" xfId="3077" xr:uid="{00000000-0005-0000-0000-0000FE220000}"/>
    <cellStyle name="Link Currency (0)" xfId="3079" xr:uid="{00000000-0005-0000-0000-0000FF220000}"/>
    <cellStyle name="Link Currency (0) 10" xfId="3080" xr:uid="{00000000-0005-0000-0000-000000230000}"/>
    <cellStyle name="Link Currency (0) 11" xfId="3081" xr:uid="{00000000-0005-0000-0000-000001230000}"/>
    <cellStyle name="Link Currency (0) 12" xfId="3082" xr:uid="{00000000-0005-0000-0000-000002230000}"/>
    <cellStyle name="Link Currency (0) 13" xfId="3083" xr:uid="{00000000-0005-0000-0000-000003230000}"/>
    <cellStyle name="Link Currency (0) 14" xfId="3084" xr:uid="{00000000-0005-0000-0000-000004230000}"/>
    <cellStyle name="Link Currency (0) 15" xfId="3085" xr:uid="{00000000-0005-0000-0000-000005230000}"/>
    <cellStyle name="Link Currency (0) 16" xfId="3086" xr:uid="{00000000-0005-0000-0000-000006230000}"/>
    <cellStyle name="Link Currency (0) 17" xfId="3087" xr:uid="{00000000-0005-0000-0000-000007230000}"/>
    <cellStyle name="Link Currency (0) 18" xfId="3088" xr:uid="{00000000-0005-0000-0000-000008230000}"/>
    <cellStyle name="Link Currency (0) 19" xfId="3089" xr:uid="{00000000-0005-0000-0000-000009230000}"/>
    <cellStyle name="Link Currency (0) 2" xfId="3090" xr:uid="{00000000-0005-0000-0000-00000A230000}"/>
    <cellStyle name="Link Currency (0) 20" xfId="3091" xr:uid="{00000000-0005-0000-0000-00000B230000}"/>
    <cellStyle name="Link Currency (0) 21" xfId="3092" xr:uid="{00000000-0005-0000-0000-00000C230000}"/>
    <cellStyle name="Link Currency (0) 22" xfId="3093" xr:uid="{00000000-0005-0000-0000-00000D230000}"/>
    <cellStyle name="Link Currency (0) 23" xfId="3094" xr:uid="{00000000-0005-0000-0000-00000E230000}"/>
    <cellStyle name="Link Currency (0) 24" xfId="3095" xr:uid="{00000000-0005-0000-0000-00000F230000}"/>
    <cellStyle name="Link Currency (0) 25" xfId="3096" xr:uid="{00000000-0005-0000-0000-000010230000}"/>
    <cellStyle name="Link Currency (0) 26" xfId="3097" xr:uid="{00000000-0005-0000-0000-000011230000}"/>
    <cellStyle name="Link Currency (0) 27" xfId="3098" xr:uid="{00000000-0005-0000-0000-000012230000}"/>
    <cellStyle name="Link Currency (0) 28" xfId="3099" xr:uid="{00000000-0005-0000-0000-000013230000}"/>
    <cellStyle name="Link Currency (0) 29" xfId="3100" xr:uid="{00000000-0005-0000-0000-000014230000}"/>
    <cellStyle name="Link Currency (0) 3" xfId="3101" xr:uid="{00000000-0005-0000-0000-000015230000}"/>
    <cellStyle name="Link Currency (0) 30" xfId="3102" xr:uid="{00000000-0005-0000-0000-000016230000}"/>
    <cellStyle name="Link Currency (0) 31" xfId="3103" xr:uid="{00000000-0005-0000-0000-000017230000}"/>
    <cellStyle name="Link Currency (0) 32" xfId="3104" xr:uid="{00000000-0005-0000-0000-000018230000}"/>
    <cellStyle name="Link Currency (0) 33" xfId="3105" xr:uid="{00000000-0005-0000-0000-000019230000}"/>
    <cellStyle name="Link Currency (0) 34" xfId="3106" xr:uid="{00000000-0005-0000-0000-00001A230000}"/>
    <cellStyle name="Link Currency (0) 35" xfId="3107" xr:uid="{00000000-0005-0000-0000-00001B230000}"/>
    <cellStyle name="Link Currency (0) 36" xfId="3108" xr:uid="{00000000-0005-0000-0000-00001C230000}"/>
    <cellStyle name="Link Currency (0) 37" xfId="3109" xr:uid="{00000000-0005-0000-0000-00001D230000}"/>
    <cellStyle name="Link Currency (0) 38" xfId="3110" xr:uid="{00000000-0005-0000-0000-00001E230000}"/>
    <cellStyle name="Link Currency (0) 39" xfId="3111" xr:uid="{00000000-0005-0000-0000-00001F230000}"/>
    <cellStyle name="Link Currency (0) 4" xfId="3112" xr:uid="{00000000-0005-0000-0000-000020230000}"/>
    <cellStyle name="Link Currency (0) 40" xfId="3113" xr:uid="{00000000-0005-0000-0000-000021230000}"/>
    <cellStyle name="Link Currency (0) 41" xfId="3114" xr:uid="{00000000-0005-0000-0000-000022230000}"/>
    <cellStyle name="Link Currency (0) 42" xfId="3115" xr:uid="{00000000-0005-0000-0000-000023230000}"/>
    <cellStyle name="Link Currency (0) 5" xfId="3116" xr:uid="{00000000-0005-0000-0000-000024230000}"/>
    <cellStyle name="Link Currency (0) 6" xfId="3117" xr:uid="{00000000-0005-0000-0000-000025230000}"/>
    <cellStyle name="Link Currency (0) 7" xfId="3118" xr:uid="{00000000-0005-0000-0000-000026230000}"/>
    <cellStyle name="Link Currency (0) 8" xfId="3119" xr:uid="{00000000-0005-0000-0000-000027230000}"/>
    <cellStyle name="Link Currency (0) 9" xfId="3120" xr:uid="{00000000-0005-0000-0000-000028230000}"/>
    <cellStyle name="Link Currency (2)" xfId="3121" xr:uid="{00000000-0005-0000-0000-000029230000}"/>
    <cellStyle name="Link Currency (2) 10" xfId="3122" xr:uid="{00000000-0005-0000-0000-00002A230000}"/>
    <cellStyle name="Link Currency (2) 11" xfId="3123" xr:uid="{00000000-0005-0000-0000-00002B230000}"/>
    <cellStyle name="Link Currency (2) 12" xfId="3124" xr:uid="{00000000-0005-0000-0000-00002C230000}"/>
    <cellStyle name="Link Currency (2) 13" xfId="3125" xr:uid="{00000000-0005-0000-0000-00002D230000}"/>
    <cellStyle name="Link Currency (2) 14" xfId="3126" xr:uid="{00000000-0005-0000-0000-00002E230000}"/>
    <cellStyle name="Link Currency (2) 15" xfId="3127" xr:uid="{00000000-0005-0000-0000-00002F230000}"/>
    <cellStyle name="Link Currency (2) 16" xfId="3128" xr:uid="{00000000-0005-0000-0000-000030230000}"/>
    <cellStyle name="Link Currency (2) 17" xfId="3129" xr:uid="{00000000-0005-0000-0000-000031230000}"/>
    <cellStyle name="Link Currency (2) 18" xfId="3130" xr:uid="{00000000-0005-0000-0000-000032230000}"/>
    <cellStyle name="Link Currency (2) 19" xfId="3131" xr:uid="{00000000-0005-0000-0000-000033230000}"/>
    <cellStyle name="Link Currency (2) 2" xfId="3132" xr:uid="{00000000-0005-0000-0000-000034230000}"/>
    <cellStyle name="Link Currency (2) 20" xfId="3133" xr:uid="{00000000-0005-0000-0000-000035230000}"/>
    <cellStyle name="Link Currency (2) 21" xfId="3134" xr:uid="{00000000-0005-0000-0000-000036230000}"/>
    <cellStyle name="Link Currency (2) 22" xfId="3135" xr:uid="{00000000-0005-0000-0000-000037230000}"/>
    <cellStyle name="Link Currency (2) 23" xfId="3136" xr:uid="{00000000-0005-0000-0000-000038230000}"/>
    <cellStyle name="Link Currency (2) 24" xfId="3137" xr:uid="{00000000-0005-0000-0000-000039230000}"/>
    <cellStyle name="Link Currency (2) 25" xfId="3138" xr:uid="{00000000-0005-0000-0000-00003A230000}"/>
    <cellStyle name="Link Currency (2) 26" xfId="3139" xr:uid="{00000000-0005-0000-0000-00003B230000}"/>
    <cellStyle name="Link Currency (2) 27" xfId="3140" xr:uid="{00000000-0005-0000-0000-00003C230000}"/>
    <cellStyle name="Link Currency (2) 28" xfId="3141" xr:uid="{00000000-0005-0000-0000-00003D230000}"/>
    <cellStyle name="Link Currency (2) 29" xfId="3142" xr:uid="{00000000-0005-0000-0000-00003E230000}"/>
    <cellStyle name="Link Currency (2) 3" xfId="3143" xr:uid="{00000000-0005-0000-0000-00003F230000}"/>
    <cellStyle name="Link Currency (2) 30" xfId="3144" xr:uid="{00000000-0005-0000-0000-000040230000}"/>
    <cellStyle name="Link Currency (2) 31" xfId="3145" xr:uid="{00000000-0005-0000-0000-000041230000}"/>
    <cellStyle name="Link Currency (2) 32" xfId="3146" xr:uid="{00000000-0005-0000-0000-000042230000}"/>
    <cellStyle name="Link Currency (2) 33" xfId="3147" xr:uid="{00000000-0005-0000-0000-000043230000}"/>
    <cellStyle name="Link Currency (2) 34" xfId="3148" xr:uid="{00000000-0005-0000-0000-000044230000}"/>
    <cellStyle name="Link Currency (2) 35" xfId="3149" xr:uid="{00000000-0005-0000-0000-000045230000}"/>
    <cellStyle name="Link Currency (2) 36" xfId="3150" xr:uid="{00000000-0005-0000-0000-000046230000}"/>
    <cellStyle name="Link Currency (2) 37" xfId="3151" xr:uid="{00000000-0005-0000-0000-000047230000}"/>
    <cellStyle name="Link Currency (2) 38" xfId="3152" xr:uid="{00000000-0005-0000-0000-000048230000}"/>
    <cellStyle name="Link Currency (2) 39" xfId="3153" xr:uid="{00000000-0005-0000-0000-000049230000}"/>
    <cellStyle name="Link Currency (2) 4" xfId="3154" xr:uid="{00000000-0005-0000-0000-00004A230000}"/>
    <cellStyle name="Link Currency (2) 40" xfId="3155" xr:uid="{00000000-0005-0000-0000-00004B230000}"/>
    <cellStyle name="Link Currency (2) 41" xfId="3156" xr:uid="{00000000-0005-0000-0000-00004C230000}"/>
    <cellStyle name="Link Currency (2) 42" xfId="3157" xr:uid="{00000000-0005-0000-0000-00004D230000}"/>
    <cellStyle name="Link Currency (2) 5" xfId="3158" xr:uid="{00000000-0005-0000-0000-00004E230000}"/>
    <cellStyle name="Link Currency (2) 6" xfId="3159" xr:uid="{00000000-0005-0000-0000-00004F230000}"/>
    <cellStyle name="Link Currency (2) 7" xfId="3160" xr:uid="{00000000-0005-0000-0000-000050230000}"/>
    <cellStyle name="Link Currency (2) 8" xfId="3161" xr:uid="{00000000-0005-0000-0000-000051230000}"/>
    <cellStyle name="Link Currency (2) 9" xfId="3162" xr:uid="{00000000-0005-0000-0000-000052230000}"/>
    <cellStyle name="Link Units (0)" xfId="3163" xr:uid="{00000000-0005-0000-0000-000053230000}"/>
    <cellStyle name="Link Units (0) 10" xfId="3164" xr:uid="{00000000-0005-0000-0000-000054230000}"/>
    <cellStyle name="Link Units (0) 11" xfId="3165" xr:uid="{00000000-0005-0000-0000-000055230000}"/>
    <cellStyle name="Link Units (0) 12" xfId="3166" xr:uid="{00000000-0005-0000-0000-000056230000}"/>
    <cellStyle name="Link Units (0) 13" xfId="3167" xr:uid="{00000000-0005-0000-0000-000057230000}"/>
    <cellStyle name="Link Units (0) 14" xfId="3168" xr:uid="{00000000-0005-0000-0000-000058230000}"/>
    <cellStyle name="Link Units (0) 15" xfId="3169" xr:uid="{00000000-0005-0000-0000-000059230000}"/>
    <cellStyle name="Link Units (0) 16" xfId="3170" xr:uid="{00000000-0005-0000-0000-00005A230000}"/>
    <cellStyle name="Link Units (0) 17" xfId="3171" xr:uid="{00000000-0005-0000-0000-00005B230000}"/>
    <cellStyle name="Link Units (0) 18" xfId="3172" xr:uid="{00000000-0005-0000-0000-00005C230000}"/>
    <cellStyle name="Link Units (0) 19" xfId="3173" xr:uid="{00000000-0005-0000-0000-00005D230000}"/>
    <cellStyle name="Link Units (0) 2" xfId="3174" xr:uid="{00000000-0005-0000-0000-00005E230000}"/>
    <cellStyle name="Link Units (0) 20" xfId="3175" xr:uid="{00000000-0005-0000-0000-00005F230000}"/>
    <cellStyle name="Link Units (0) 21" xfId="3176" xr:uid="{00000000-0005-0000-0000-000060230000}"/>
    <cellStyle name="Link Units (0) 22" xfId="3177" xr:uid="{00000000-0005-0000-0000-000061230000}"/>
    <cellStyle name="Link Units (0) 23" xfId="3178" xr:uid="{00000000-0005-0000-0000-000062230000}"/>
    <cellStyle name="Link Units (0) 24" xfId="3179" xr:uid="{00000000-0005-0000-0000-000063230000}"/>
    <cellStyle name="Link Units (0) 25" xfId="3180" xr:uid="{00000000-0005-0000-0000-000064230000}"/>
    <cellStyle name="Link Units (0) 26" xfId="3181" xr:uid="{00000000-0005-0000-0000-000065230000}"/>
    <cellStyle name="Link Units (0) 27" xfId="3182" xr:uid="{00000000-0005-0000-0000-000066230000}"/>
    <cellStyle name="Link Units (0) 28" xfId="3183" xr:uid="{00000000-0005-0000-0000-000067230000}"/>
    <cellStyle name="Link Units (0) 29" xfId="3184" xr:uid="{00000000-0005-0000-0000-000068230000}"/>
    <cellStyle name="Link Units (0) 3" xfId="3185" xr:uid="{00000000-0005-0000-0000-000069230000}"/>
    <cellStyle name="Link Units (0) 30" xfId="3186" xr:uid="{00000000-0005-0000-0000-00006A230000}"/>
    <cellStyle name="Link Units (0) 31" xfId="3187" xr:uid="{00000000-0005-0000-0000-00006B230000}"/>
    <cellStyle name="Link Units (0) 32" xfId="3188" xr:uid="{00000000-0005-0000-0000-00006C230000}"/>
    <cellStyle name="Link Units (0) 33" xfId="3189" xr:uid="{00000000-0005-0000-0000-00006D230000}"/>
    <cellStyle name="Link Units (0) 34" xfId="3190" xr:uid="{00000000-0005-0000-0000-00006E230000}"/>
    <cellStyle name="Link Units (0) 35" xfId="3191" xr:uid="{00000000-0005-0000-0000-00006F230000}"/>
    <cellStyle name="Link Units (0) 36" xfId="3192" xr:uid="{00000000-0005-0000-0000-000070230000}"/>
    <cellStyle name="Link Units (0) 37" xfId="3193" xr:uid="{00000000-0005-0000-0000-000071230000}"/>
    <cellStyle name="Link Units (0) 38" xfId="3194" xr:uid="{00000000-0005-0000-0000-000072230000}"/>
    <cellStyle name="Link Units (0) 39" xfId="3195" xr:uid="{00000000-0005-0000-0000-000073230000}"/>
    <cellStyle name="Link Units (0) 4" xfId="3196" xr:uid="{00000000-0005-0000-0000-000074230000}"/>
    <cellStyle name="Link Units (0) 40" xfId="3197" xr:uid="{00000000-0005-0000-0000-000075230000}"/>
    <cellStyle name="Link Units (0) 41" xfId="3198" xr:uid="{00000000-0005-0000-0000-000076230000}"/>
    <cellStyle name="Link Units (0) 42" xfId="3199" xr:uid="{00000000-0005-0000-0000-000077230000}"/>
    <cellStyle name="Link Units (0) 5" xfId="3200" xr:uid="{00000000-0005-0000-0000-000078230000}"/>
    <cellStyle name="Link Units (0) 6" xfId="3201" xr:uid="{00000000-0005-0000-0000-000079230000}"/>
    <cellStyle name="Link Units (0) 7" xfId="3202" xr:uid="{00000000-0005-0000-0000-00007A230000}"/>
    <cellStyle name="Link Units (0) 8" xfId="3203" xr:uid="{00000000-0005-0000-0000-00007B230000}"/>
    <cellStyle name="Link Units (0) 9" xfId="3204" xr:uid="{00000000-0005-0000-0000-00007C230000}"/>
    <cellStyle name="Link Units (1)" xfId="3205" xr:uid="{00000000-0005-0000-0000-00007D230000}"/>
    <cellStyle name="Link Units (1) 10" xfId="3206" xr:uid="{00000000-0005-0000-0000-00007E230000}"/>
    <cellStyle name="Link Units (1) 11" xfId="3207" xr:uid="{00000000-0005-0000-0000-00007F230000}"/>
    <cellStyle name="Link Units (1) 12" xfId="3208" xr:uid="{00000000-0005-0000-0000-000080230000}"/>
    <cellStyle name="Link Units (1) 13" xfId="3209" xr:uid="{00000000-0005-0000-0000-000081230000}"/>
    <cellStyle name="Link Units (1) 14" xfId="3210" xr:uid="{00000000-0005-0000-0000-000082230000}"/>
    <cellStyle name="Link Units (1) 15" xfId="3211" xr:uid="{00000000-0005-0000-0000-000083230000}"/>
    <cellStyle name="Link Units (1) 16" xfId="3212" xr:uid="{00000000-0005-0000-0000-000084230000}"/>
    <cellStyle name="Link Units (1) 17" xfId="3213" xr:uid="{00000000-0005-0000-0000-000085230000}"/>
    <cellStyle name="Link Units (1) 18" xfId="3214" xr:uid="{00000000-0005-0000-0000-000086230000}"/>
    <cellStyle name="Link Units (1) 19" xfId="3215" xr:uid="{00000000-0005-0000-0000-000087230000}"/>
    <cellStyle name="Link Units (1) 2" xfId="3216" xr:uid="{00000000-0005-0000-0000-000088230000}"/>
    <cellStyle name="Link Units (1) 20" xfId="3217" xr:uid="{00000000-0005-0000-0000-000089230000}"/>
    <cellStyle name="Link Units (1) 21" xfId="3218" xr:uid="{00000000-0005-0000-0000-00008A230000}"/>
    <cellStyle name="Link Units (1) 22" xfId="3219" xr:uid="{00000000-0005-0000-0000-00008B230000}"/>
    <cellStyle name="Link Units (1) 23" xfId="3220" xr:uid="{00000000-0005-0000-0000-00008C230000}"/>
    <cellStyle name="Link Units (1) 24" xfId="3221" xr:uid="{00000000-0005-0000-0000-00008D230000}"/>
    <cellStyle name="Link Units (1) 25" xfId="3222" xr:uid="{00000000-0005-0000-0000-00008E230000}"/>
    <cellStyle name="Link Units (1) 26" xfId="3223" xr:uid="{00000000-0005-0000-0000-00008F230000}"/>
    <cellStyle name="Link Units (1) 27" xfId="3224" xr:uid="{00000000-0005-0000-0000-000090230000}"/>
    <cellStyle name="Link Units (1) 28" xfId="3225" xr:uid="{00000000-0005-0000-0000-000091230000}"/>
    <cellStyle name="Link Units (1) 29" xfId="3226" xr:uid="{00000000-0005-0000-0000-000092230000}"/>
    <cellStyle name="Link Units (1) 3" xfId="3227" xr:uid="{00000000-0005-0000-0000-000093230000}"/>
    <cellStyle name="Link Units (1) 30" xfId="3228" xr:uid="{00000000-0005-0000-0000-000094230000}"/>
    <cellStyle name="Link Units (1) 31" xfId="3229" xr:uid="{00000000-0005-0000-0000-000095230000}"/>
    <cellStyle name="Link Units (1) 32" xfId="3230" xr:uid="{00000000-0005-0000-0000-000096230000}"/>
    <cellStyle name="Link Units (1) 33" xfId="3231" xr:uid="{00000000-0005-0000-0000-000097230000}"/>
    <cellStyle name="Link Units (1) 34" xfId="3232" xr:uid="{00000000-0005-0000-0000-000098230000}"/>
    <cellStyle name="Link Units (1) 35" xfId="3233" xr:uid="{00000000-0005-0000-0000-000099230000}"/>
    <cellStyle name="Link Units (1) 36" xfId="3234" xr:uid="{00000000-0005-0000-0000-00009A230000}"/>
    <cellStyle name="Link Units (1) 37" xfId="3235" xr:uid="{00000000-0005-0000-0000-00009B230000}"/>
    <cellStyle name="Link Units (1) 38" xfId="3236" xr:uid="{00000000-0005-0000-0000-00009C230000}"/>
    <cellStyle name="Link Units (1) 39" xfId="3237" xr:uid="{00000000-0005-0000-0000-00009D230000}"/>
    <cellStyle name="Link Units (1) 4" xfId="3238" xr:uid="{00000000-0005-0000-0000-00009E230000}"/>
    <cellStyle name="Link Units (1) 40" xfId="3239" xr:uid="{00000000-0005-0000-0000-00009F230000}"/>
    <cellStyle name="Link Units (1) 41" xfId="3240" xr:uid="{00000000-0005-0000-0000-0000A0230000}"/>
    <cellStyle name="Link Units (1) 42" xfId="3241" xr:uid="{00000000-0005-0000-0000-0000A1230000}"/>
    <cellStyle name="Link Units (1) 5" xfId="3242" xr:uid="{00000000-0005-0000-0000-0000A2230000}"/>
    <cellStyle name="Link Units (1) 6" xfId="3243" xr:uid="{00000000-0005-0000-0000-0000A3230000}"/>
    <cellStyle name="Link Units (1) 7" xfId="3244" xr:uid="{00000000-0005-0000-0000-0000A4230000}"/>
    <cellStyle name="Link Units (1) 8" xfId="3245" xr:uid="{00000000-0005-0000-0000-0000A5230000}"/>
    <cellStyle name="Link Units (1) 9" xfId="3246" xr:uid="{00000000-0005-0000-0000-0000A6230000}"/>
    <cellStyle name="Link Units (2)" xfId="3247" xr:uid="{00000000-0005-0000-0000-0000A7230000}"/>
    <cellStyle name="Link Units (2) 10" xfId="3248" xr:uid="{00000000-0005-0000-0000-0000A8230000}"/>
    <cellStyle name="Link Units (2) 11" xfId="3249" xr:uid="{00000000-0005-0000-0000-0000A9230000}"/>
    <cellStyle name="Link Units (2) 12" xfId="3250" xr:uid="{00000000-0005-0000-0000-0000AA230000}"/>
    <cellStyle name="Link Units (2) 13" xfId="3251" xr:uid="{00000000-0005-0000-0000-0000AB230000}"/>
    <cellStyle name="Link Units (2) 14" xfId="3252" xr:uid="{00000000-0005-0000-0000-0000AC230000}"/>
    <cellStyle name="Link Units (2) 15" xfId="3253" xr:uid="{00000000-0005-0000-0000-0000AD230000}"/>
    <cellStyle name="Link Units (2) 16" xfId="3254" xr:uid="{00000000-0005-0000-0000-0000AE230000}"/>
    <cellStyle name="Link Units (2) 17" xfId="3255" xr:uid="{00000000-0005-0000-0000-0000AF230000}"/>
    <cellStyle name="Link Units (2) 18" xfId="3256" xr:uid="{00000000-0005-0000-0000-0000B0230000}"/>
    <cellStyle name="Link Units (2) 19" xfId="3257" xr:uid="{00000000-0005-0000-0000-0000B1230000}"/>
    <cellStyle name="Link Units (2) 2" xfId="3258" xr:uid="{00000000-0005-0000-0000-0000B2230000}"/>
    <cellStyle name="Link Units (2) 20" xfId="3259" xr:uid="{00000000-0005-0000-0000-0000B3230000}"/>
    <cellStyle name="Link Units (2) 21" xfId="3260" xr:uid="{00000000-0005-0000-0000-0000B4230000}"/>
    <cellStyle name="Link Units (2) 22" xfId="3261" xr:uid="{00000000-0005-0000-0000-0000B5230000}"/>
    <cellStyle name="Link Units (2) 23" xfId="3262" xr:uid="{00000000-0005-0000-0000-0000B6230000}"/>
    <cellStyle name="Link Units (2) 24" xfId="3263" xr:uid="{00000000-0005-0000-0000-0000B7230000}"/>
    <cellStyle name="Link Units (2) 25" xfId="3264" xr:uid="{00000000-0005-0000-0000-0000B8230000}"/>
    <cellStyle name="Link Units (2) 26" xfId="3265" xr:uid="{00000000-0005-0000-0000-0000B9230000}"/>
    <cellStyle name="Link Units (2) 27" xfId="3266" xr:uid="{00000000-0005-0000-0000-0000BA230000}"/>
    <cellStyle name="Link Units (2) 28" xfId="3267" xr:uid="{00000000-0005-0000-0000-0000BB230000}"/>
    <cellStyle name="Link Units (2) 29" xfId="3268" xr:uid="{00000000-0005-0000-0000-0000BC230000}"/>
    <cellStyle name="Link Units (2) 3" xfId="3269" xr:uid="{00000000-0005-0000-0000-0000BD230000}"/>
    <cellStyle name="Link Units (2) 30" xfId="3270" xr:uid="{00000000-0005-0000-0000-0000BE230000}"/>
    <cellStyle name="Link Units (2) 31" xfId="3271" xr:uid="{00000000-0005-0000-0000-0000BF230000}"/>
    <cellStyle name="Link Units (2) 32" xfId="3272" xr:uid="{00000000-0005-0000-0000-0000C0230000}"/>
    <cellStyle name="Link Units (2) 33" xfId="3273" xr:uid="{00000000-0005-0000-0000-0000C1230000}"/>
    <cellStyle name="Link Units (2) 34" xfId="3274" xr:uid="{00000000-0005-0000-0000-0000C2230000}"/>
    <cellStyle name="Link Units (2) 35" xfId="3275" xr:uid="{00000000-0005-0000-0000-0000C3230000}"/>
    <cellStyle name="Link Units (2) 36" xfId="3276" xr:uid="{00000000-0005-0000-0000-0000C4230000}"/>
    <cellStyle name="Link Units (2) 37" xfId="3277" xr:uid="{00000000-0005-0000-0000-0000C5230000}"/>
    <cellStyle name="Link Units (2) 38" xfId="3278" xr:uid="{00000000-0005-0000-0000-0000C6230000}"/>
    <cellStyle name="Link Units (2) 39" xfId="3279" xr:uid="{00000000-0005-0000-0000-0000C7230000}"/>
    <cellStyle name="Link Units (2) 4" xfId="3280" xr:uid="{00000000-0005-0000-0000-0000C8230000}"/>
    <cellStyle name="Link Units (2) 40" xfId="3281" xr:uid="{00000000-0005-0000-0000-0000C9230000}"/>
    <cellStyle name="Link Units (2) 41" xfId="3282" xr:uid="{00000000-0005-0000-0000-0000CA230000}"/>
    <cellStyle name="Link Units (2) 42" xfId="3283" xr:uid="{00000000-0005-0000-0000-0000CB230000}"/>
    <cellStyle name="Link Units (2) 5" xfId="3284" xr:uid="{00000000-0005-0000-0000-0000CC230000}"/>
    <cellStyle name="Link Units (2) 6" xfId="3285" xr:uid="{00000000-0005-0000-0000-0000CD230000}"/>
    <cellStyle name="Link Units (2) 7" xfId="3286" xr:uid="{00000000-0005-0000-0000-0000CE230000}"/>
    <cellStyle name="Link Units (2) 8" xfId="3287" xr:uid="{00000000-0005-0000-0000-0000CF230000}"/>
    <cellStyle name="Link Units (2) 9" xfId="3288" xr:uid="{00000000-0005-0000-0000-0000D0230000}"/>
    <cellStyle name="Linked Cell 2" xfId="3289" xr:uid="{00000000-0005-0000-0000-0000D1230000}"/>
    <cellStyle name="Linked Cells" xfId="3290" xr:uid="{00000000-0005-0000-0000-0000D2230000}"/>
    <cellStyle name="linh" xfId="3078" xr:uid="{00000000-0005-0000-0000-0000D3230000}"/>
    <cellStyle name="luc" xfId="10453" xr:uid="{00000000-0005-0000-0000-0000D4230000}"/>
    <cellStyle name="luc2" xfId="10454" xr:uid="{00000000-0005-0000-0000-0000D5230000}"/>
    <cellStyle name="m" xfId="3291" xr:uid="{00000000-0005-0000-0000-0000D6230000}"/>
    <cellStyle name="M3" xfId="10455" xr:uid="{00000000-0005-0000-0000-0000D7230000}"/>
    <cellStyle name="MARK" xfId="3292" xr:uid="{00000000-0005-0000-0000-0000D8230000}"/>
    <cellStyle name="MAU" xfId="3293" xr:uid="{00000000-0005-0000-0000-0000D9230000}"/>
    <cellStyle name="MI07" xfId="10456" xr:uid="{00000000-0005-0000-0000-0000DA230000}"/>
    <cellStyle name="Midtitle" xfId="10457" xr:uid="{00000000-0005-0000-0000-0000DB230000}"/>
    <cellStyle name="Migliaia (0)_CALPREZZ" xfId="10458" xr:uid="{00000000-0005-0000-0000-0000DC230000}"/>
    <cellStyle name="Migliaia_ PESO ELETTR." xfId="10459" xr:uid="{00000000-0005-0000-0000-0000DD230000}"/>
    <cellStyle name="Millares [0]_10 AVERIAS MASIVAS + ANT" xfId="3294" xr:uid="{00000000-0005-0000-0000-0000DE230000}"/>
    <cellStyle name="Millares_Well Timing" xfId="3295" xr:uid="{00000000-0005-0000-0000-0000DF230000}"/>
    <cellStyle name="Milliers [0]_      " xfId="3296" xr:uid="{00000000-0005-0000-0000-0000E0230000}"/>
    <cellStyle name="Milliers_      " xfId="3297" xr:uid="{00000000-0005-0000-0000-0000E1230000}"/>
    <cellStyle name="Model" xfId="3298" xr:uid="{00000000-0005-0000-0000-0000E2230000}"/>
    <cellStyle name="moi" xfId="3299" xr:uid="{00000000-0005-0000-0000-0000E3230000}"/>
    <cellStyle name="Mon?aire [0]_!!!GO" xfId="3300" xr:uid="{00000000-0005-0000-0000-0000E4230000}"/>
    <cellStyle name="Mon?aire_!!!GO" xfId="3301" xr:uid="{00000000-0005-0000-0000-0000E5230000}"/>
    <cellStyle name="Moneda [0]_Well Timing" xfId="3302" xr:uid="{00000000-0005-0000-0000-0000E6230000}"/>
    <cellStyle name="Moneda_Well Timing" xfId="3303" xr:uid="{00000000-0005-0000-0000-0000E7230000}"/>
    <cellStyle name="Monétaire [0]_      " xfId="3304" xr:uid="{00000000-0005-0000-0000-0000E8230000}"/>
    <cellStyle name="Monétaire_      " xfId="3305" xr:uid="{00000000-0005-0000-0000-0000E9230000}"/>
    <cellStyle name="Mon騁aire [0]_!!!GO" xfId="3306" xr:uid="{00000000-0005-0000-0000-0000EA230000}"/>
    <cellStyle name="Mon騁aire_!!!GO" xfId="3307" xr:uid="{00000000-0005-0000-0000-0000EB230000}"/>
    <cellStyle name="n" xfId="3308" xr:uid="{00000000-0005-0000-0000-0000EC230000}"/>
    <cellStyle name="n_06.THOPkluongTINH LAI thang11-2007-2" xfId="10460" xr:uid="{00000000-0005-0000-0000-0000ED230000}"/>
    <cellStyle name="n_6 DTdchinh-tu1-10-05den30-9-06" xfId="10461" xr:uid="{00000000-0005-0000-0000-0000EE230000}"/>
    <cellStyle name="n_BenhvienK" xfId="10462" xr:uid="{00000000-0005-0000-0000-0000EF230000}"/>
    <cellStyle name="n_Book1" xfId="10463" xr:uid="{00000000-0005-0000-0000-0000F0230000}"/>
    <cellStyle name="n_Book1_1" xfId="10464" xr:uid="{00000000-0005-0000-0000-0000F1230000}"/>
    <cellStyle name="n_Book2efsdf" xfId="10465" xr:uid="{00000000-0005-0000-0000-0000F2230000}"/>
    <cellStyle name="N_Can doi tai chinh bao cao A.Hiep" xfId="10466" xr:uid="{00000000-0005-0000-0000-0000F3230000}"/>
    <cellStyle name="N_CT3conhue" xfId="10467" xr:uid="{00000000-0005-0000-0000-0000F4230000}"/>
    <cellStyle name="n_DADT-16-11" xfId="10468" xr:uid="{00000000-0005-0000-0000-0000F5230000}"/>
    <cellStyle name="n_dtK0-K3 _22_11_07" xfId="10469" xr:uid="{00000000-0005-0000-0000-0000F6230000}"/>
    <cellStyle name="n_DTKScamcocMT-Cantho" xfId="10470" xr:uid="{00000000-0005-0000-0000-0000F7230000}"/>
    <cellStyle name="n_DTKSTK MT-CT" xfId="10471" xr:uid="{00000000-0005-0000-0000-0000F8230000}"/>
    <cellStyle name="N_hatangLB" xfId="10472" xr:uid="{00000000-0005-0000-0000-0000F9230000}"/>
    <cellStyle name="n_KL HOTHU" xfId="10473" xr:uid="{00000000-0005-0000-0000-0000FA230000}"/>
    <cellStyle name="n_KL nen_s" xfId="10474" xr:uid="{00000000-0005-0000-0000-0000FB230000}"/>
    <cellStyle name="n_pkhai-kl-8" xfId="10475" xr:uid="{00000000-0005-0000-0000-0000FC230000}"/>
    <cellStyle name="n_SiloximangBimSon-thautheoCT9" xfId="10476" xr:uid="{00000000-0005-0000-0000-0000FD230000}"/>
    <cellStyle name="n_Total" xfId="10477" xr:uid="{00000000-0005-0000-0000-0000FE230000}"/>
    <cellStyle name="n_water tank " xfId="3309" xr:uid="{00000000-0005-0000-0000-0000FF230000}"/>
    <cellStyle name="n1" xfId="10478" xr:uid="{00000000-0005-0000-0000-000000240000}"/>
    <cellStyle name="Neutral 2" xfId="10479" xr:uid="{00000000-0005-0000-0000-000001240000}"/>
    <cellStyle name="New" xfId="3310" xr:uid="{00000000-0005-0000-0000-000002240000}"/>
    <cellStyle name="New Times Roman" xfId="3311" xr:uid="{00000000-0005-0000-0000-000003240000}"/>
    <cellStyle name="New_06.THOPkluongTINH LAI thang11-2007-2" xfId="10480" xr:uid="{00000000-0005-0000-0000-000004240000}"/>
    <cellStyle name="no dec" xfId="3312" xr:uid="{00000000-0005-0000-0000-000005240000}"/>
    <cellStyle name="ÑONVÒ" xfId="3313" xr:uid="{00000000-0005-0000-0000-000006240000}"/>
    <cellStyle name="Norma0" xfId="10482" xr:uid="{00000000-0005-0000-0000-000007240000}"/>
    <cellStyle name="Normal" xfId="0" builtinId="0"/>
    <cellStyle name="Normal - ??1" xfId="3314" xr:uid="{00000000-0005-0000-0000-000009240000}"/>
    <cellStyle name="Normal - ??1 2" xfId="10483" xr:uid="{00000000-0005-0000-0000-00000A240000}"/>
    <cellStyle name="Normal - Style1" xfId="3315" xr:uid="{00000000-0005-0000-0000-00000B240000}"/>
    <cellStyle name="Normal - Style2" xfId="3316" xr:uid="{00000000-0005-0000-0000-00000C240000}"/>
    <cellStyle name="Normal - Style3" xfId="3317" xr:uid="{00000000-0005-0000-0000-00000D240000}"/>
    <cellStyle name="Normal - Style4" xfId="3318" xr:uid="{00000000-0005-0000-0000-00000E240000}"/>
    <cellStyle name="Normal - Style5" xfId="3319" xr:uid="{00000000-0005-0000-0000-00000F240000}"/>
    <cellStyle name="Normal - Style6" xfId="3320" xr:uid="{00000000-0005-0000-0000-000010240000}"/>
    <cellStyle name="Normal - Style7" xfId="3321" xr:uid="{00000000-0005-0000-0000-000011240000}"/>
    <cellStyle name="Normal - Style8" xfId="3322" xr:uid="{00000000-0005-0000-0000-000012240000}"/>
    <cellStyle name="Normal - スタイル2" xfId="3323" xr:uid="{00000000-0005-0000-0000-000013240000}"/>
    <cellStyle name="Normal - スタイル3" xfId="3324" xr:uid="{00000000-0005-0000-0000-000014240000}"/>
    <cellStyle name="Normal - スタイル4" xfId="3325" xr:uid="{00000000-0005-0000-0000-000015240000}"/>
    <cellStyle name="Normal - スタイル5" xfId="3326" xr:uid="{00000000-0005-0000-0000-000016240000}"/>
    <cellStyle name="Normal - スタイル6" xfId="3327" xr:uid="{00000000-0005-0000-0000-000017240000}"/>
    <cellStyle name="Normal - スタイル7" xfId="3328" xr:uid="{00000000-0005-0000-0000-000018240000}"/>
    <cellStyle name="Normal - スタイル8" xfId="3329" xr:uid="{00000000-0005-0000-0000-000019240000}"/>
    <cellStyle name="Normal - 유형1" xfId="3330" xr:uid="{00000000-0005-0000-0000-00001A240000}"/>
    <cellStyle name="Normal 10" xfId="3331" xr:uid="{00000000-0005-0000-0000-00001B240000}"/>
    <cellStyle name="Normal 10 2" xfId="3332" xr:uid="{00000000-0005-0000-0000-00001C240000}"/>
    <cellStyle name="Normal 11" xfId="3333" xr:uid="{00000000-0005-0000-0000-00001D240000}"/>
    <cellStyle name="Normal 12" xfId="3334" xr:uid="{00000000-0005-0000-0000-00001E240000}"/>
    <cellStyle name="Normal 13" xfId="3335" xr:uid="{00000000-0005-0000-0000-00001F240000}"/>
    <cellStyle name="Normal 14" xfId="3336" xr:uid="{00000000-0005-0000-0000-000020240000}"/>
    <cellStyle name="Normal 14 2" xfId="10484" xr:uid="{00000000-0005-0000-0000-000021240000}"/>
    <cellStyle name="Normal 15" xfId="3337" xr:uid="{00000000-0005-0000-0000-000022240000}"/>
    <cellStyle name="Normal 16" xfId="3338" xr:uid="{00000000-0005-0000-0000-000023240000}"/>
    <cellStyle name="Normal 17" xfId="3339" xr:uid="{00000000-0005-0000-0000-000024240000}"/>
    <cellStyle name="Normal 18" xfId="3340" xr:uid="{00000000-0005-0000-0000-000025240000}"/>
    <cellStyle name="Normal 19" xfId="3341" xr:uid="{00000000-0005-0000-0000-000026240000}"/>
    <cellStyle name="Normal 2" xfId="1" xr:uid="{00000000-0005-0000-0000-000027240000}"/>
    <cellStyle name="Normal 2 10" xfId="3342" xr:uid="{00000000-0005-0000-0000-000028240000}"/>
    <cellStyle name="Normal 2 11" xfId="10485" xr:uid="{00000000-0005-0000-0000-000029240000}"/>
    <cellStyle name="Normal 2 14" xfId="3343" xr:uid="{00000000-0005-0000-0000-00002A240000}"/>
    <cellStyle name="Normal 2 15" xfId="3344" xr:uid="{00000000-0005-0000-0000-00002B240000}"/>
    <cellStyle name="Normal 2 2" xfId="3345" xr:uid="{00000000-0005-0000-0000-00002C240000}"/>
    <cellStyle name="Normal 2 2 2" xfId="10486" xr:uid="{00000000-0005-0000-0000-00002D240000}"/>
    <cellStyle name="Normal 2 2 3" xfId="10487" xr:uid="{00000000-0005-0000-0000-00002E240000}"/>
    <cellStyle name="Normal 2 2_101.Nha ga T2" xfId="10488" xr:uid="{00000000-0005-0000-0000-00002F240000}"/>
    <cellStyle name="Normal 2 3" xfId="3346" xr:uid="{00000000-0005-0000-0000-000030240000}"/>
    <cellStyle name="Normal 2 3 2" xfId="3347" xr:uid="{00000000-0005-0000-0000-000031240000}"/>
    <cellStyle name="Normal 2 4" xfId="3348" xr:uid="{00000000-0005-0000-0000-000032240000}"/>
    <cellStyle name="Normal 2 5" xfId="3349" xr:uid="{00000000-0005-0000-0000-000033240000}"/>
    <cellStyle name="Normal 2 6" xfId="3350" xr:uid="{00000000-0005-0000-0000-000034240000}"/>
    <cellStyle name="Normal 2 7" xfId="3351" xr:uid="{00000000-0005-0000-0000-000035240000}"/>
    <cellStyle name="Normal 2 8" xfId="3352" xr:uid="{00000000-0005-0000-0000-000036240000}"/>
    <cellStyle name="Normal 2 9" xfId="3353" xr:uid="{00000000-0005-0000-0000-000037240000}"/>
    <cellStyle name="Normal 2_30000 PTB (Ver 7)" xfId="10489" xr:uid="{00000000-0005-0000-0000-000038240000}"/>
    <cellStyle name="Normal 20" xfId="3354" xr:uid="{00000000-0005-0000-0000-000039240000}"/>
    <cellStyle name="Normal 21" xfId="3355" xr:uid="{00000000-0005-0000-0000-00003A240000}"/>
    <cellStyle name="Normal 22" xfId="3356" xr:uid="{00000000-0005-0000-0000-00003B240000}"/>
    <cellStyle name="Normal 23" xfId="3357" xr:uid="{00000000-0005-0000-0000-00003C240000}"/>
    <cellStyle name="Normal 24" xfId="3358" xr:uid="{00000000-0005-0000-0000-00003D240000}"/>
    <cellStyle name="Normal 25" xfId="3359" xr:uid="{00000000-0005-0000-0000-00003E240000}"/>
    <cellStyle name="Normal 26" xfId="3360" xr:uid="{00000000-0005-0000-0000-00003F240000}"/>
    <cellStyle name="Normal 27" xfId="3361" xr:uid="{00000000-0005-0000-0000-000040240000}"/>
    <cellStyle name="Normal 28" xfId="3362" xr:uid="{00000000-0005-0000-0000-000041240000}"/>
    <cellStyle name="Normal 29" xfId="3363" xr:uid="{00000000-0005-0000-0000-000042240000}"/>
    <cellStyle name="Normal 3" xfId="3364" xr:uid="{00000000-0005-0000-0000-000043240000}"/>
    <cellStyle name="Normal 3 2" xfId="3365" xr:uid="{00000000-0005-0000-0000-000044240000}"/>
    <cellStyle name="Normal 3 2 2" xfId="10490" xr:uid="{00000000-0005-0000-0000-000045240000}"/>
    <cellStyle name="Normal 3 2 3" xfId="10491" xr:uid="{00000000-0005-0000-0000-000046240000}"/>
    <cellStyle name="Normal 3 3" xfId="10492" xr:uid="{00000000-0005-0000-0000-000047240000}"/>
    <cellStyle name="Normal 3_Basement -Cost 21.03.2013" xfId="3366" xr:uid="{00000000-0005-0000-0000-000048240000}"/>
    <cellStyle name="Normal 30" xfId="3367" xr:uid="{00000000-0005-0000-0000-000049240000}"/>
    <cellStyle name="Normal 31" xfId="3368" xr:uid="{00000000-0005-0000-0000-00004A240000}"/>
    <cellStyle name="Normal 32" xfId="3369" xr:uid="{00000000-0005-0000-0000-00004B240000}"/>
    <cellStyle name="Normal 32 2" xfId="10493" xr:uid="{00000000-0005-0000-0000-00004C240000}"/>
    <cellStyle name="Normal 33" xfId="3370" xr:uid="{00000000-0005-0000-0000-00004D240000}"/>
    <cellStyle name="Normal 34" xfId="3371" xr:uid="{00000000-0005-0000-0000-00004E240000}"/>
    <cellStyle name="Normal 35" xfId="3372" xr:uid="{00000000-0005-0000-0000-00004F240000}"/>
    <cellStyle name="Normal 36" xfId="3373" xr:uid="{00000000-0005-0000-0000-000050240000}"/>
    <cellStyle name="Normal 37" xfId="3374" xr:uid="{00000000-0005-0000-0000-000051240000}"/>
    <cellStyle name="Normal 38" xfId="3375" xr:uid="{00000000-0005-0000-0000-000052240000}"/>
    <cellStyle name="Normal 38 2" xfId="10494" xr:uid="{00000000-0005-0000-0000-000053240000}"/>
    <cellStyle name="Normal 39" xfId="3376" xr:uid="{00000000-0005-0000-0000-000054240000}"/>
    <cellStyle name="Normal 4" xfId="3377" xr:uid="{00000000-0005-0000-0000-000055240000}"/>
    <cellStyle name="Normal 4 2" xfId="3378" xr:uid="{00000000-0005-0000-0000-000056240000}"/>
    <cellStyle name="Normal 40" xfId="3379" xr:uid="{00000000-0005-0000-0000-000057240000}"/>
    <cellStyle name="Normal 41" xfId="3380" xr:uid="{00000000-0005-0000-0000-000058240000}"/>
    <cellStyle name="Normal 42" xfId="3381" xr:uid="{00000000-0005-0000-0000-000059240000}"/>
    <cellStyle name="Normal 43" xfId="3382" xr:uid="{00000000-0005-0000-0000-00005A240000}"/>
    <cellStyle name="Normal 44" xfId="3383" xr:uid="{00000000-0005-0000-0000-00005B240000}"/>
    <cellStyle name="Normal 44 2" xfId="3384" xr:uid="{00000000-0005-0000-0000-00005C240000}"/>
    <cellStyle name="Normal 45" xfId="3385" xr:uid="{00000000-0005-0000-0000-00005D240000}"/>
    <cellStyle name="Normal 46" xfId="3386" xr:uid="{00000000-0005-0000-0000-00005E240000}"/>
    <cellStyle name="Normal 47" xfId="3387" xr:uid="{00000000-0005-0000-0000-00005F240000}"/>
    <cellStyle name="Normal 48" xfId="3388" xr:uid="{00000000-0005-0000-0000-000060240000}"/>
    <cellStyle name="Normal 49" xfId="3389" xr:uid="{00000000-0005-0000-0000-000061240000}"/>
    <cellStyle name="Normal 5" xfId="3390" xr:uid="{00000000-0005-0000-0000-000062240000}"/>
    <cellStyle name="Normal 5 2" xfId="3391" xr:uid="{00000000-0005-0000-0000-000063240000}"/>
    <cellStyle name="Normal 5 2 2" xfId="3392" xr:uid="{00000000-0005-0000-0000-000064240000}"/>
    <cellStyle name="Normal 5 2 3" xfId="3393" xr:uid="{00000000-0005-0000-0000-000065240000}"/>
    <cellStyle name="Normal 5 2 3 2" xfId="3394" xr:uid="{00000000-0005-0000-0000-000066240000}"/>
    <cellStyle name="Normal 5 2 3_BOQ of Marriot Ha Noi -6_8-1-2010" xfId="3395" xr:uid="{00000000-0005-0000-0000-000067240000}"/>
    <cellStyle name="Normal 5 2_BOQ of Marriot Ha Noi -6_8-1-2010" xfId="3396" xr:uid="{00000000-0005-0000-0000-000068240000}"/>
    <cellStyle name="Normal 5 3" xfId="3397" xr:uid="{00000000-0005-0000-0000-000069240000}"/>
    <cellStyle name="Normal 5_BOQ of Marriot Ha Noi -6_8-1-2010" xfId="3398" xr:uid="{00000000-0005-0000-0000-00006A240000}"/>
    <cellStyle name="Normal 50" xfId="3399" xr:uid="{00000000-0005-0000-0000-00006B240000}"/>
    <cellStyle name="Normal 51" xfId="3400" xr:uid="{00000000-0005-0000-0000-00006C240000}"/>
    <cellStyle name="Normal 52" xfId="3401" xr:uid="{00000000-0005-0000-0000-00006D240000}"/>
    <cellStyle name="Normal 53" xfId="3402" xr:uid="{00000000-0005-0000-0000-00006E240000}"/>
    <cellStyle name="Normal 54" xfId="3403" xr:uid="{00000000-0005-0000-0000-00006F240000}"/>
    <cellStyle name="Normal 55" xfId="3404" xr:uid="{00000000-0005-0000-0000-000070240000}"/>
    <cellStyle name="Normal 56" xfId="2" xr:uid="{00000000-0005-0000-0000-000071240000}"/>
    <cellStyle name="Normal 56 2" xfId="3405" xr:uid="{00000000-0005-0000-0000-000072240000}"/>
    <cellStyle name="Normal 56 3" xfId="3406" xr:uid="{00000000-0005-0000-0000-000073240000}"/>
    <cellStyle name="Normal 57" xfId="3407" xr:uid="{00000000-0005-0000-0000-000074240000}"/>
    <cellStyle name="Normal 58" xfId="10495" xr:uid="{00000000-0005-0000-0000-000075240000}"/>
    <cellStyle name="Normal 59" xfId="10496" xr:uid="{00000000-0005-0000-0000-000076240000}"/>
    <cellStyle name="Normal 6" xfId="3408" xr:uid="{00000000-0005-0000-0000-000077240000}"/>
    <cellStyle name="Normal 6 2" xfId="3409" xr:uid="{00000000-0005-0000-0000-000078240000}"/>
    <cellStyle name="Normal 6 3" xfId="10497" xr:uid="{00000000-0005-0000-0000-000079240000}"/>
    <cellStyle name="Normal 6 4" xfId="10498" xr:uid="{00000000-0005-0000-0000-00007A240000}"/>
    <cellStyle name="Normal 6 5" xfId="10499" xr:uid="{00000000-0005-0000-0000-00007B240000}"/>
    <cellStyle name="Normal 67" xfId="3410" xr:uid="{00000000-0005-0000-0000-00007C240000}"/>
    <cellStyle name="Normal 69" xfId="3411" xr:uid="{00000000-0005-0000-0000-00007D240000}"/>
    <cellStyle name="Normal 7" xfId="3412" xr:uid="{00000000-0005-0000-0000-00007E240000}"/>
    <cellStyle name="Normal 7 2" xfId="10500" xr:uid="{00000000-0005-0000-0000-00007F240000}"/>
    <cellStyle name="Normal 7 3" xfId="10501" xr:uid="{00000000-0005-0000-0000-000080240000}"/>
    <cellStyle name="Normal 7 4" xfId="10502" xr:uid="{00000000-0005-0000-0000-000081240000}"/>
    <cellStyle name="Normal 7 5" xfId="10503" xr:uid="{00000000-0005-0000-0000-000082240000}"/>
    <cellStyle name="Normal 8" xfId="3413" xr:uid="{00000000-0005-0000-0000-000083240000}"/>
    <cellStyle name="Normal 8 2" xfId="10504" xr:uid="{00000000-0005-0000-0000-000084240000}"/>
    <cellStyle name="Normal 9" xfId="3414" xr:uid="{00000000-0005-0000-0000-000085240000}"/>
    <cellStyle name="Normal0" xfId="10505" xr:uid="{00000000-0005-0000-0000-000086240000}"/>
    <cellStyle name="Normal1" xfId="3415" xr:uid="{00000000-0005-0000-0000-000087240000}"/>
    <cellStyle name="Normal2" xfId="10506" xr:uid="{00000000-0005-0000-0000-000088240000}"/>
    <cellStyle name="Normal3" xfId="10507" xr:uid="{00000000-0005-0000-0000-000089240000}"/>
    <cellStyle name="Normale_ PESO ELETTR." xfId="10508" xr:uid="{00000000-0005-0000-0000-00008A240000}"/>
    <cellStyle name="Normalh" xfId="10509" xr:uid="{00000000-0005-0000-0000-00008B240000}"/>
    <cellStyle name="Normalny_Cennik obowiazuje od 06-08-2001 r (1)" xfId="3416" xr:uid="{00000000-0005-0000-0000-00008C240000}"/>
    <cellStyle name="Nornal-0" xfId="3417" xr:uid="{00000000-0005-0000-0000-00008D240000}"/>
    <cellStyle name="Nornal-1" xfId="3418" xr:uid="{00000000-0005-0000-0000-00008E240000}"/>
    <cellStyle name="Note 2" xfId="10510" xr:uid="{00000000-0005-0000-0000-00008F240000}"/>
    <cellStyle name="NWM" xfId="3419" xr:uid="{00000000-0005-0000-0000-000090240000}"/>
    <cellStyle name="nga" xfId="10481" xr:uid="{00000000-0005-0000-0000-000091240000}"/>
    <cellStyle name="Ò_x000d_Normal_123569" xfId="10511" xr:uid="{00000000-0005-0000-0000-000092240000}"/>
    <cellStyle name="Œ©Ï-1" xfId="3420" xr:uid="{00000000-0005-0000-0000-000093240000}"/>
    <cellStyle name="Œ…?æ맖?e [0.00]_laroux" xfId="10512" xr:uid="{00000000-0005-0000-0000-000094240000}"/>
    <cellStyle name="Œ…?æ맖?e_laroux" xfId="10513" xr:uid="{00000000-0005-0000-0000-000095240000}"/>
    <cellStyle name="Œ…‹æØ‚è [0.00]_ˆ¥A‚Æ•\†‚Æ–ÚŸ" xfId="3421" xr:uid="{00000000-0005-0000-0000-000096240000}"/>
    <cellStyle name="Œ…‹æØ‚è_ˆ¥A‚Æ•\†‚Æ–ÚŸ" xfId="3422" xr:uid="{00000000-0005-0000-0000-000097240000}"/>
    <cellStyle name="oft Excel]_x000d__x000a_Comment=open=/f ‚ðw’è‚·‚é‚ÆAƒ†[ƒU[’è‹`ŠÖ”‚ðŠÖ”“\‚è•t‚¯‚Ìˆê——‚É“o˜^‚·‚é‚±‚Æ‚ª‚Å‚«‚Ü‚·B_x000d__x000a_Maximized" xfId="3423" xr:uid="{00000000-0005-0000-0000-000098240000}"/>
    <cellStyle name="oft Excel]_x000d__x000a_Comment=open=/f ‚ðŽw’è‚·‚é‚ÆAƒ†[ƒU[’è‹`ŠÖ”‚ðŠÖ”“\‚è•t‚¯‚Ìˆê——‚É“o˜^‚·‚é‚±‚Æ‚ª‚Å‚«‚Ü‚·B_x000d__x000a_Maximized" xfId="10514" xr:uid="{00000000-0005-0000-0000-000099240000}"/>
    <cellStyle name="oft Excel]_x000d__x000a_Comment=The open=/f lines load custom functions into the Paste Function list._x000d__x000a_Maximized=2_x000d__x000a_Basics=1_x000d__x000a_A" xfId="3424" xr:uid="{00000000-0005-0000-0000-00009A240000}"/>
    <cellStyle name="oft Excel]_x000d__x000a_Comment=The open=/f lines load custom functions into the Paste Function list._x000d__x000a_Maximized=3_x000d__x000a_Basics=1_x000d__x000a_A" xfId="3425" xr:uid="{00000000-0005-0000-0000-00009B240000}"/>
    <cellStyle name="oh" xfId="10515" xr:uid="{00000000-0005-0000-0000-00009C240000}"/>
    <cellStyle name="omma [0]_Mktg Prog" xfId="3426" xr:uid="{00000000-0005-0000-0000-00009D240000}"/>
    <cellStyle name="oo" xfId="3427" xr:uid="{00000000-0005-0000-0000-00009E240000}"/>
    <cellStyle name="ormal_Sheet1_1" xfId="3428" xr:uid="{00000000-0005-0000-0000-00009F240000}"/>
    <cellStyle name="Output 2" xfId="10516" xr:uid="{00000000-0005-0000-0000-0000A0240000}"/>
    <cellStyle name="paint" xfId="3429" xr:uid="{00000000-0005-0000-0000-0000A1240000}"/>
    <cellStyle name="Pattern" xfId="3430" xr:uid="{00000000-0005-0000-0000-0000A2240000}"/>
    <cellStyle name="per.style" xfId="3431" xr:uid="{00000000-0005-0000-0000-0000A3240000}"/>
    <cellStyle name="Percent" xfId="4568" builtinId="5"/>
    <cellStyle name="Percent [0]" xfId="3432" xr:uid="{00000000-0005-0000-0000-0000A5240000}"/>
    <cellStyle name="Percent [0] 10" xfId="3433" xr:uid="{00000000-0005-0000-0000-0000A6240000}"/>
    <cellStyle name="Percent [0] 11" xfId="3434" xr:uid="{00000000-0005-0000-0000-0000A7240000}"/>
    <cellStyle name="Percent [0] 12" xfId="3435" xr:uid="{00000000-0005-0000-0000-0000A8240000}"/>
    <cellStyle name="Percent [0] 13" xfId="3436" xr:uid="{00000000-0005-0000-0000-0000A9240000}"/>
    <cellStyle name="Percent [0] 14" xfId="3437" xr:uid="{00000000-0005-0000-0000-0000AA240000}"/>
    <cellStyle name="Percent [0] 15" xfId="3438" xr:uid="{00000000-0005-0000-0000-0000AB240000}"/>
    <cellStyle name="Percent [0] 16" xfId="3439" xr:uid="{00000000-0005-0000-0000-0000AC240000}"/>
    <cellStyle name="Percent [0] 17" xfId="3440" xr:uid="{00000000-0005-0000-0000-0000AD240000}"/>
    <cellStyle name="Percent [0] 18" xfId="3441" xr:uid="{00000000-0005-0000-0000-0000AE240000}"/>
    <cellStyle name="Percent [0] 19" xfId="3442" xr:uid="{00000000-0005-0000-0000-0000AF240000}"/>
    <cellStyle name="Percent [0] 2" xfId="3443" xr:uid="{00000000-0005-0000-0000-0000B0240000}"/>
    <cellStyle name="Percent [0] 20" xfId="3444" xr:uid="{00000000-0005-0000-0000-0000B1240000}"/>
    <cellStyle name="Percent [0] 21" xfId="3445" xr:uid="{00000000-0005-0000-0000-0000B2240000}"/>
    <cellStyle name="Percent [0] 22" xfId="3446" xr:uid="{00000000-0005-0000-0000-0000B3240000}"/>
    <cellStyle name="Percent [0] 23" xfId="3447" xr:uid="{00000000-0005-0000-0000-0000B4240000}"/>
    <cellStyle name="Percent [0] 24" xfId="3448" xr:uid="{00000000-0005-0000-0000-0000B5240000}"/>
    <cellStyle name="Percent [0] 25" xfId="3449" xr:uid="{00000000-0005-0000-0000-0000B6240000}"/>
    <cellStyle name="Percent [0] 26" xfId="3450" xr:uid="{00000000-0005-0000-0000-0000B7240000}"/>
    <cellStyle name="Percent [0] 27" xfId="3451" xr:uid="{00000000-0005-0000-0000-0000B8240000}"/>
    <cellStyle name="Percent [0] 28" xfId="3452" xr:uid="{00000000-0005-0000-0000-0000B9240000}"/>
    <cellStyle name="Percent [0] 29" xfId="3453" xr:uid="{00000000-0005-0000-0000-0000BA240000}"/>
    <cellStyle name="Percent [0] 3" xfId="3454" xr:uid="{00000000-0005-0000-0000-0000BB240000}"/>
    <cellStyle name="Percent [0] 30" xfId="3455" xr:uid="{00000000-0005-0000-0000-0000BC240000}"/>
    <cellStyle name="Percent [0] 31" xfId="3456" xr:uid="{00000000-0005-0000-0000-0000BD240000}"/>
    <cellStyle name="Percent [0] 32" xfId="3457" xr:uid="{00000000-0005-0000-0000-0000BE240000}"/>
    <cellStyle name="Percent [0] 33" xfId="3458" xr:uid="{00000000-0005-0000-0000-0000BF240000}"/>
    <cellStyle name="Percent [0] 34" xfId="3459" xr:uid="{00000000-0005-0000-0000-0000C0240000}"/>
    <cellStyle name="Percent [0] 35" xfId="3460" xr:uid="{00000000-0005-0000-0000-0000C1240000}"/>
    <cellStyle name="Percent [0] 36" xfId="3461" xr:uid="{00000000-0005-0000-0000-0000C2240000}"/>
    <cellStyle name="Percent [0] 37" xfId="3462" xr:uid="{00000000-0005-0000-0000-0000C3240000}"/>
    <cellStyle name="Percent [0] 38" xfId="3463" xr:uid="{00000000-0005-0000-0000-0000C4240000}"/>
    <cellStyle name="Percent [0] 39" xfId="3464" xr:uid="{00000000-0005-0000-0000-0000C5240000}"/>
    <cellStyle name="Percent [0] 4" xfId="3465" xr:uid="{00000000-0005-0000-0000-0000C6240000}"/>
    <cellStyle name="Percent [0] 40" xfId="3466" xr:uid="{00000000-0005-0000-0000-0000C7240000}"/>
    <cellStyle name="Percent [0] 41" xfId="3467" xr:uid="{00000000-0005-0000-0000-0000C8240000}"/>
    <cellStyle name="Percent [0] 42" xfId="3468" xr:uid="{00000000-0005-0000-0000-0000C9240000}"/>
    <cellStyle name="Percent [0] 5" xfId="3469" xr:uid="{00000000-0005-0000-0000-0000CA240000}"/>
    <cellStyle name="Percent [0] 6" xfId="3470" xr:uid="{00000000-0005-0000-0000-0000CB240000}"/>
    <cellStyle name="Percent [0] 7" xfId="3471" xr:uid="{00000000-0005-0000-0000-0000CC240000}"/>
    <cellStyle name="Percent [0] 8" xfId="3472" xr:uid="{00000000-0005-0000-0000-0000CD240000}"/>
    <cellStyle name="Percent [0] 9" xfId="3473" xr:uid="{00000000-0005-0000-0000-0000CE240000}"/>
    <cellStyle name="Percent [00]" xfId="3474" xr:uid="{00000000-0005-0000-0000-0000CF240000}"/>
    <cellStyle name="Percent [00] 10" xfId="3475" xr:uid="{00000000-0005-0000-0000-0000D0240000}"/>
    <cellStyle name="Percent [00] 11" xfId="3476" xr:uid="{00000000-0005-0000-0000-0000D1240000}"/>
    <cellStyle name="Percent [00] 12" xfId="3477" xr:uid="{00000000-0005-0000-0000-0000D2240000}"/>
    <cellStyle name="Percent [00] 13" xfId="3478" xr:uid="{00000000-0005-0000-0000-0000D3240000}"/>
    <cellStyle name="Percent [00] 14" xfId="3479" xr:uid="{00000000-0005-0000-0000-0000D4240000}"/>
    <cellStyle name="Percent [00] 15" xfId="3480" xr:uid="{00000000-0005-0000-0000-0000D5240000}"/>
    <cellStyle name="Percent [00] 16" xfId="3481" xr:uid="{00000000-0005-0000-0000-0000D6240000}"/>
    <cellStyle name="Percent [00] 17" xfId="3482" xr:uid="{00000000-0005-0000-0000-0000D7240000}"/>
    <cellStyle name="Percent [00] 18" xfId="3483" xr:uid="{00000000-0005-0000-0000-0000D8240000}"/>
    <cellStyle name="Percent [00] 19" xfId="3484" xr:uid="{00000000-0005-0000-0000-0000D9240000}"/>
    <cellStyle name="Percent [00] 2" xfId="3485" xr:uid="{00000000-0005-0000-0000-0000DA240000}"/>
    <cellStyle name="Percent [00] 20" xfId="3486" xr:uid="{00000000-0005-0000-0000-0000DB240000}"/>
    <cellStyle name="Percent [00] 21" xfId="3487" xr:uid="{00000000-0005-0000-0000-0000DC240000}"/>
    <cellStyle name="Percent [00] 22" xfId="3488" xr:uid="{00000000-0005-0000-0000-0000DD240000}"/>
    <cellStyle name="Percent [00] 23" xfId="3489" xr:uid="{00000000-0005-0000-0000-0000DE240000}"/>
    <cellStyle name="Percent [00] 24" xfId="3490" xr:uid="{00000000-0005-0000-0000-0000DF240000}"/>
    <cellStyle name="Percent [00] 25" xfId="3491" xr:uid="{00000000-0005-0000-0000-0000E0240000}"/>
    <cellStyle name="Percent [00] 26" xfId="3492" xr:uid="{00000000-0005-0000-0000-0000E1240000}"/>
    <cellStyle name="Percent [00] 27" xfId="3493" xr:uid="{00000000-0005-0000-0000-0000E2240000}"/>
    <cellStyle name="Percent [00] 28" xfId="3494" xr:uid="{00000000-0005-0000-0000-0000E3240000}"/>
    <cellStyle name="Percent [00] 29" xfId="3495" xr:uid="{00000000-0005-0000-0000-0000E4240000}"/>
    <cellStyle name="Percent [00] 3" xfId="3496" xr:uid="{00000000-0005-0000-0000-0000E5240000}"/>
    <cellStyle name="Percent [00] 30" xfId="3497" xr:uid="{00000000-0005-0000-0000-0000E6240000}"/>
    <cellStyle name="Percent [00] 31" xfId="3498" xr:uid="{00000000-0005-0000-0000-0000E7240000}"/>
    <cellStyle name="Percent [00] 32" xfId="3499" xr:uid="{00000000-0005-0000-0000-0000E8240000}"/>
    <cellStyle name="Percent [00] 33" xfId="3500" xr:uid="{00000000-0005-0000-0000-0000E9240000}"/>
    <cellStyle name="Percent [00] 34" xfId="3501" xr:uid="{00000000-0005-0000-0000-0000EA240000}"/>
    <cellStyle name="Percent [00] 35" xfId="3502" xr:uid="{00000000-0005-0000-0000-0000EB240000}"/>
    <cellStyle name="Percent [00] 36" xfId="3503" xr:uid="{00000000-0005-0000-0000-0000EC240000}"/>
    <cellStyle name="Percent [00] 37" xfId="3504" xr:uid="{00000000-0005-0000-0000-0000ED240000}"/>
    <cellStyle name="Percent [00] 38" xfId="3505" xr:uid="{00000000-0005-0000-0000-0000EE240000}"/>
    <cellStyle name="Percent [00] 39" xfId="3506" xr:uid="{00000000-0005-0000-0000-0000EF240000}"/>
    <cellStyle name="Percent [00] 4" xfId="3507" xr:uid="{00000000-0005-0000-0000-0000F0240000}"/>
    <cellStyle name="Percent [00] 40" xfId="3508" xr:uid="{00000000-0005-0000-0000-0000F1240000}"/>
    <cellStyle name="Percent [00] 41" xfId="3509" xr:uid="{00000000-0005-0000-0000-0000F2240000}"/>
    <cellStyle name="Percent [00] 42" xfId="3510" xr:uid="{00000000-0005-0000-0000-0000F3240000}"/>
    <cellStyle name="Percent [00] 5" xfId="3511" xr:uid="{00000000-0005-0000-0000-0000F4240000}"/>
    <cellStyle name="Percent [00] 6" xfId="3512" xr:uid="{00000000-0005-0000-0000-0000F5240000}"/>
    <cellStyle name="Percent [00] 7" xfId="3513" xr:uid="{00000000-0005-0000-0000-0000F6240000}"/>
    <cellStyle name="Percent [00] 8" xfId="3514" xr:uid="{00000000-0005-0000-0000-0000F7240000}"/>
    <cellStyle name="Percent [00] 9" xfId="3515" xr:uid="{00000000-0005-0000-0000-0000F8240000}"/>
    <cellStyle name="Percent [2]" xfId="3516" xr:uid="{00000000-0005-0000-0000-0000F9240000}"/>
    <cellStyle name="Percent [2] 2" xfId="10517" xr:uid="{00000000-0005-0000-0000-0000FA240000}"/>
    <cellStyle name="Percent 2" xfId="3517" xr:uid="{00000000-0005-0000-0000-0000FB240000}"/>
    <cellStyle name="Percent 2 2" xfId="3518" xr:uid="{00000000-0005-0000-0000-0000FC240000}"/>
    <cellStyle name="Percent 2 2 2" xfId="10518" xr:uid="{00000000-0005-0000-0000-0000FD240000}"/>
    <cellStyle name="Percent 2 2 4" xfId="10519" xr:uid="{00000000-0005-0000-0000-0000FE240000}"/>
    <cellStyle name="Percent 2 3" xfId="10520" xr:uid="{00000000-0005-0000-0000-0000FF240000}"/>
    <cellStyle name="Percent 2 3 3" xfId="10521" xr:uid="{00000000-0005-0000-0000-000000250000}"/>
    <cellStyle name="Percent 2 8" xfId="10522" xr:uid="{00000000-0005-0000-0000-000001250000}"/>
    <cellStyle name="Percent 3" xfId="3519" xr:uid="{00000000-0005-0000-0000-000002250000}"/>
    <cellStyle name="Percent 4" xfId="3520" xr:uid="{00000000-0005-0000-0000-000003250000}"/>
    <cellStyle name="Percent 5" xfId="3521" xr:uid="{00000000-0005-0000-0000-000004250000}"/>
    <cellStyle name="Percent 6" xfId="3522" xr:uid="{00000000-0005-0000-0000-000005250000}"/>
    <cellStyle name="Percent 7" xfId="3523" xr:uid="{00000000-0005-0000-0000-000006250000}"/>
    <cellStyle name="Percent 8" xfId="10523" xr:uid="{00000000-0005-0000-0000-000007250000}"/>
    <cellStyle name="Percent 9" xfId="10524" xr:uid="{00000000-0005-0000-0000-000008250000}"/>
    <cellStyle name="PERCENTAGE" xfId="3524" xr:uid="{00000000-0005-0000-0000-000009250000}"/>
    <cellStyle name="pound_mu" xfId="3529" xr:uid="{00000000-0005-0000-0000-00000A250000}"/>
    <cellStyle name="PrePop Currency (0)" xfId="3530" xr:uid="{00000000-0005-0000-0000-00000B250000}"/>
    <cellStyle name="PrePop Currency (0) 10" xfId="3531" xr:uid="{00000000-0005-0000-0000-00000C250000}"/>
    <cellStyle name="PrePop Currency (0) 11" xfId="3532" xr:uid="{00000000-0005-0000-0000-00000D250000}"/>
    <cellStyle name="PrePop Currency (0) 12" xfId="3533" xr:uid="{00000000-0005-0000-0000-00000E250000}"/>
    <cellStyle name="PrePop Currency (0) 13" xfId="3534" xr:uid="{00000000-0005-0000-0000-00000F250000}"/>
    <cellStyle name="PrePop Currency (0) 14" xfId="3535" xr:uid="{00000000-0005-0000-0000-000010250000}"/>
    <cellStyle name="PrePop Currency (0) 15" xfId="3536" xr:uid="{00000000-0005-0000-0000-000011250000}"/>
    <cellStyle name="PrePop Currency (0) 16" xfId="3537" xr:uid="{00000000-0005-0000-0000-000012250000}"/>
    <cellStyle name="PrePop Currency (0) 17" xfId="3538" xr:uid="{00000000-0005-0000-0000-000013250000}"/>
    <cellStyle name="PrePop Currency (0) 18" xfId="3539" xr:uid="{00000000-0005-0000-0000-000014250000}"/>
    <cellStyle name="PrePop Currency (0) 19" xfId="3540" xr:uid="{00000000-0005-0000-0000-000015250000}"/>
    <cellStyle name="PrePop Currency (0) 2" xfId="3541" xr:uid="{00000000-0005-0000-0000-000016250000}"/>
    <cellStyle name="PrePop Currency (0) 20" xfId="3542" xr:uid="{00000000-0005-0000-0000-000017250000}"/>
    <cellStyle name="PrePop Currency (0) 21" xfId="3543" xr:uid="{00000000-0005-0000-0000-000018250000}"/>
    <cellStyle name="PrePop Currency (0) 22" xfId="3544" xr:uid="{00000000-0005-0000-0000-000019250000}"/>
    <cellStyle name="PrePop Currency (0) 23" xfId="3545" xr:uid="{00000000-0005-0000-0000-00001A250000}"/>
    <cellStyle name="PrePop Currency (0) 24" xfId="3546" xr:uid="{00000000-0005-0000-0000-00001B250000}"/>
    <cellStyle name="PrePop Currency (0) 25" xfId="3547" xr:uid="{00000000-0005-0000-0000-00001C250000}"/>
    <cellStyle name="PrePop Currency (0) 26" xfId="3548" xr:uid="{00000000-0005-0000-0000-00001D250000}"/>
    <cellStyle name="PrePop Currency (0) 27" xfId="3549" xr:uid="{00000000-0005-0000-0000-00001E250000}"/>
    <cellStyle name="PrePop Currency (0) 28" xfId="3550" xr:uid="{00000000-0005-0000-0000-00001F250000}"/>
    <cellStyle name="PrePop Currency (0) 29" xfId="3551" xr:uid="{00000000-0005-0000-0000-000020250000}"/>
    <cellStyle name="PrePop Currency (0) 3" xfId="3552" xr:uid="{00000000-0005-0000-0000-000021250000}"/>
    <cellStyle name="PrePop Currency (0) 30" xfId="3553" xr:uid="{00000000-0005-0000-0000-000022250000}"/>
    <cellStyle name="PrePop Currency (0) 31" xfId="3554" xr:uid="{00000000-0005-0000-0000-000023250000}"/>
    <cellStyle name="PrePop Currency (0) 32" xfId="3555" xr:uid="{00000000-0005-0000-0000-000024250000}"/>
    <cellStyle name="PrePop Currency (0) 33" xfId="3556" xr:uid="{00000000-0005-0000-0000-000025250000}"/>
    <cellStyle name="PrePop Currency (0) 34" xfId="3557" xr:uid="{00000000-0005-0000-0000-000026250000}"/>
    <cellStyle name="PrePop Currency (0) 35" xfId="3558" xr:uid="{00000000-0005-0000-0000-000027250000}"/>
    <cellStyle name="PrePop Currency (0) 36" xfId="3559" xr:uid="{00000000-0005-0000-0000-000028250000}"/>
    <cellStyle name="PrePop Currency (0) 37" xfId="3560" xr:uid="{00000000-0005-0000-0000-000029250000}"/>
    <cellStyle name="PrePop Currency (0) 38" xfId="3561" xr:uid="{00000000-0005-0000-0000-00002A250000}"/>
    <cellStyle name="PrePop Currency (0) 39" xfId="3562" xr:uid="{00000000-0005-0000-0000-00002B250000}"/>
    <cellStyle name="PrePop Currency (0) 4" xfId="3563" xr:uid="{00000000-0005-0000-0000-00002C250000}"/>
    <cellStyle name="PrePop Currency (0) 40" xfId="3564" xr:uid="{00000000-0005-0000-0000-00002D250000}"/>
    <cellStyle name="PrePop Currency (0) 41" xfId="3565" xr:uid="{00000000-0005-0000-0000-00002E250000}"/>
    <cellStyle name="PrePop Currency (0) 42" xfId="3566" xr:uid="{00000000-0005-0000-0000-00002F250000}"/>
    <cellStyle name="PrePop Currency (0) 5" xfId="3567" xr:uid="{00000000-0005-0000-0000-000030250000}"/>
    <cellStyle name="PrePop Currency (0) 6" xfId="3568" xr:uid="{00000000-0005-0000-0000-000031250000}"/>
    <cellStyle name="PrePop Currency (0) 7" xfId="3569" xr:uid="{00000000-0005-0000-0000-000032250000}"/>
    <cellStyle name="PrePop Currency (0) 8" xfId="3570" xr:uid="{00000000-0005-0000-0000-000033250000}"/>
    <cellStyle name="PrePop Currency (0) 9" xfId="3571" xr:uid="{00000000-0005-0000-0000-000034250000}"/>
    <cellStyle name="PrePop Currency (2)" xfId="3572" xr:uid="{00000000-0005-0000-0000-000035250000}"/>
    <cellStyle name="PrePop Currency (2) 10" xfId="3573" xr:uid="{00000000-0005-0000-0000-000036250000}"/>
    <cellStyle name="PrePop Currency (2) 11" xfId="3574" xr:uid="{00000000-0005-0000-0000-000037250000}"/>
    <cellStyle name="PrePop Currency (2) 12" xfId="3575" xr:uid="{00000000-0005-0000-0000-000038250000}"/>
    <cellStyle name="PrePop Currency (2) 13" xfId="3576" xr:uid="{00000000-0005-0000-0000-000039250000}"/>
    <cellStyle name="PrePop Currency (2) 14" xfId="3577" xr:uid="{00000000-0005-0000-0000-00003A250000}"/>
    <cellStyle name="PrePop Currency (2) 15" xfId="3578" xr:uid="{00000000-0005-0000-0000-00003B250000}"/>
    <cellStyle name="PrePop Currency (2) 16" xfId="3579" xr:uid="{00000000-0005-0000-0000-00003C250000}"/>
    <cellStyle name="PrePop Currency (2) 17" xfId="3580" xr:uid="{00000000-0005-0000-0000-00003D250000}"/>
    <cellStyle name="PrePop Currency (2) 18" xfId="3581" xr:uid="{00000000-0005-0000-0000-00003E250000}"/>
    <cellStyle name="PrePop Currency (2) 19" xfId="3582" xr:uid="{00000000-0005-0000-0000-00003F250000}"/>
    <cellStyle name="PrePop Currency (2) 2" xfId="3583" xr:uid="{00000000-0005-0000-0000-000040250000}"/>
    <cellStyle name="PrePop Currency (2) 20" xfId="3584" xr:uid="{00000000-0005-0000-0000-000041250000}"/>
    <cellStyle name="PrePop Currency (2) 21" xfId="3585" xr:uid="{00000000-0005-0000-0000-000042250000}"/>
    <cellStyle name="PrePop Currency (2) 22" xfId="3586" xr:uid="{00000000-0005-0000-0000-000043250000}"/>
    <cellStyle name="PrePop Currency (2) 23" xfId="3587" xr:uid="{00000000-0005-0000-0000-000044250000}"/>
    <cellStyle name="PrePop Currency (2) 24" xfId="3588" xr:uid="{00000000-0005-0000-0000-000045250000}"/>
    <cellStyle name="PrePop Currency (2) 25" xfId="3589" xr:uid="{00000000-0005-0000-0000-000046250000}"/>
    <cellStyle name="PrePop Currency (2) 26" xfId="3590" xr:uid="{00000000-0005-0000-0000-000047250000}"/>
    <cellStyle name="PrePop Currency (2) 27" xfId="3591" xr:uid="{00000000-0005-0000-0000-000048250000}"/>
    <cellStyle name="PrePop Currency (2) 28" xfId="3592" xr:uid="{00000000-0005-0000-0000-000049250000}"/>
    <cellStyle name="PrePop Currency (2) 29" xfId="3593" xr:uid="{00000000-0005-0000-0000-00004A250000}"/>
    <cellStyle name="PrePop Currency (2) 3" xfId="3594" xr:uid="{00000000-0005-0000-0000-00004B250000}"/>
    <cellStyle name="PrePop Currency (2) 30" xfId="3595" xr:uid="{00000000-0005-0000-0000-00004C250000}"/>
    <cellStyle name="PrePop Currency (2) 31" xfId="3596" xr:uid="{00000000-0005-0000-0000-00004D250000}"/>
    <cellStyle name="PrePop Currency (2) 32" xfId="3597" xr:uid="{00000000-0005-0000-0000-00004E250000}"/>
    <cellStyle name="PrePop Currency (2) 33" xfId="3598" xr:uid="{00000000-0005-0000-0000-00004F250000}"/>
    <cellStyle name="PrePop Currency (2) 34" xfId="3599" xr:uid="{00000000-0005-0000-0000-000050250000}"/>
    <cellStyle name="PrePop Currency (2) 35" xfId="3600" xr:uid="{00000000-0005-0000-0000-000051250000}"/>
    <cellStyle name="PrePop Currency (2) 36" xfId="3601" xr:uid="{00000000-0005-0000-0000-000052250000}"/>
    <cellStyle name="PrePop Currency (2) 37" xfId="3602" xr:uid="{00000000-0005-0000-0000-000053250000}"/>
    <cellStyle name="PrePop Currency (2) 38" xfId="3603" xr:uid="{00000000-0005-0000-0000-000054250000}"/>
    <cellStyle name="PrePop Currency (2) 39" xfId="3604" xr:uid="{00000000-0005-0000-0000-000055250000}"/>
    <cellStyle name="PrePop Currency (2) 4" xfId="3605" xr:uid="{00000000-0005-0000-0000-000056250000}"/>
    <cellStyle name="PrePop Currency (2) 40" xfId="3606" xr:uid="{00000000-0005-0000-0000-000057250000}"/>
    <cellStyle name="PrePop Currency (2) 41" xfId="3607" xr:uid="{00000000-0005-0000-0000-000058250000}"/>
    <cellStyle name="PrePop Currency (2) 42" xfId="3608" xr:uid="{00000000-0005-0000-0000-000059250000}"/>
    <cellStyle name="PrePop Currency (2) 5" xfId="3609" xr:uid="{00000000-0005-0000-0000-00005A250000}"/>
    <cellStyle name="PrePop Currency (2) 6" xfId="3610" xr:uid="{00000000-0005-0000-0000-00005B250000}"/>
    <cellStyle name="PrePop Currency (2) 7" xfId="3611" xr:uid="{00000000-0005-0000-0000-00005C250000}"/>
    <cellStyle name="PrePop Currency (2) 8" xfId="3612" xr:uid="{00000000-0005-0000-0000-00005D250000}"/>
    <cellStyle name="PrePop Currency (2) 9" xfId="3613" xr:uid="{00000000-0005-0000-0000-00005E250000}"/>
    <cellStyle name="PrePop Units (0)" xfId="3614" xr:uid="{00000000-0005-0000-0000-00005F250000}"/>
    <cellStyle name="PrePop Units (0) 10" xfId="3615" xr:uid="{00000000-0005-0000-0000-000060250000}"/>
    <cellStyle name="PrePop Units (0) 11" xfId="3616" xr:uid="{00000000-0005-0000-0000-000061250000}"/>
    <cellStyle name="PrePop Units (0) 12" xfId="3617" xr:uid="{00000000-0005-0000-0000-000062250000}"/>
    <cellStyle name="PrePop Units (0) 13" xfId="3618" xr:uid="{00000000-0005-0000-0000-000063250000}"/>
    <cellStyle name="PrePop Units (0) 14" xfId="3619" xr:uid="{00000000-0005-0000-0000-000064250000}"/>
    <cellStyle name="PrePop Units (0) 15" xfId="3620" xr:uid="{00000000-0005-0000-0000-000065250000}"/>
    <cellStyle name="PrePop Units (0) 16" xfId="3621" xr:uid="{00000000-0005-0000-0000-000066250000}"/>
    <cellStyle name="PrePop Units (0) 17" xfId="3622" xr:uid="{00000000-0005-0000-0000-000067250000}"/>
    <cellStyle name="PrePop Units (0) 18" xfId="3623" xr:uid="{00000000-0005-0000-0000-000068250000}"/>
    <cellStyle name="PrePop Units (0) 19" xfId="3624" xr:uid="{00000000-0005-0000-0000-000069250000}"/>
    <cellStyle name="PrePop Units (0) 2" xfId="3625" xr:uid="{00000000-0005-0000-0000-00006A250000}"/>
    <cellStyle name="PrePop Units (0) 20" xfId="3626" xr:uid="{00000000-0005-0000-0000-00006B250000}"/>
    <cellStyle name="PrePop Units (0) 21" xfId="3627" xr:uid="{00000000-0005-0000-0000-00006C250000}"/>
    <cellStyle name="PrePop Units (0) 22" xfId="3628" xr:uid="{00000000-0005-0000-0000-00006D250000}"/>
    <cellStyle name="PrePop Units (0) 23" xfId="3629" xr:uid="{00000000-0005-0000-0000-00006E250000}"/>
    <cellStyle name="PrePop Units (0) 24" xfId="3630" xr:uid="{00000000-0005-0000-0000-00006F250000}"/>
    <cellStyle name="PrePop Units (0) 25" xfId="3631" xr:uid="{00000000-0005-0000-0000-000070250000}"/>
    <cellStyle name="PrePop Units (0) 26" xfId="3632" xr:uid="{00000000-0005-0000-0000-000071250000}"/>
    <cellStyle name="PrePop Units (0) 27" xfId="3633" xr:uid="{00000000-0005-0000-0000-000072250000}"/>
    <cellStyle name="PrePop Units (0) 28" xfId="3634" xr:uid="{00000000-0005-0000-0000-000073250000}"/>
    <cellStyle name="PrePop Units (0) 29" xfId="3635" xr:uid="{00000000-0005-0000-0000-000074250000}"/>
    <cellStyle name="PrePop Units (0) 3" xfId="3636" xr:uid="{00000000-0005-0000-0000-000075250000}"/>
    <cellStyle name="PrePop Units (0) 30" xfId="3637" xr:uid="{00000000-0005-0000-0000-000076250000}"/>
    <cellStyle name="PrePop Units (0) 31" xfId="3638" xr:uid="{00000000-0005-0000-0000-000077250000}"/>
    <cellStyle name="PrePop Units (0) 32" xfId="3639" xr:uid="{00000000-0005-0000-0000-000078250000}"/>
    <cellStyle name="PrePop Units (0) 33" xfId="3640" xr:uid="{00000000-0005-0000-0000-000079250000}"/>
    <cellStyle name="PrePop Units (0) 34" xfId="3641" xr:uid="{00000000-0005-0000-0000-00007A250000}"/>
    <cellStyle name="PrePop Units (0) 35" xfId="3642" xr:uid="{00000000-0005-0000-0000-00007B250000}"/>
    <cellStyle name="PrePop Units (0) 36" xfId="3643" xr:uid="{00000000-0005-0000-0000-00007C250000}"/>
    <cellStyle name="PrePop Units (0) 37" xfId="3644" xr:uid="{00000000-0005-0000-0000-00007D250000}"/>
    <cellStyle name="PrePop Units (0) 38" xfId="3645" xr:uid="{00000000-0005-0000-0000-00007E250000}"/>
    <cellStyle name="PrePop Units (0) 39" xfId="3646" xr:uid="{00000000-0005-0000-0000-00007F250000}"/>
    <cellStyle name="PrePop Units (0) 4" xfId="3647" xr:uid="{00000000-0005-0000-0000-000080250000}"/>
    <cellStyle name="PrePop Units (0) 40" xfId="3648" xr:uid="{00000000-0005-0000-0000-000081250000}"/>
    <cellStyle name="PrePop Units (0) 41" xfId="3649" xr:uid="{00000000-0005-0000-0000-000082250000}"/>
    <cellStyle name="PrePop Units (0) 42" xfId="3650" xr:uid="{00000000-0005-0000-0000-000083250000}"/>
    <cellStyle name="PrePop Units (0) 5" xfId="3651" xr:uid="{00000000-0005-0000-0000-000084250000}"/>
    <cellStyle name="PrePop Units (0) 6" xfId="3652" xr:uid="{00000000-0005-0000-0000-000085250000}"/>
    <cellStyle name="PrePop Units (0) 7" xfId="3653" xr:uid="{00000000-0005-0000-0000-000086250000}"/>
    <cellStyle name="PrePop Units (0) 8" xfId="3654" xr:uid="{00000000-0005-0000-0000-000087250000}"/>
    <cellStyle name="PrePop Units (0) 9" xfId="3655" xr:uid="{00000000-0005-0000-0000-000088250000}"/>
    <cellStyle name="PrePop Units (1)" xfId="3656" xr:uid="{00000000-0005-0000-0000-000089250000}"/>
    <cellStyle name="PrePop Units (1) 10" xfId="3657" xr:uid="{00000000-0005-0000-0000-00008A250000}"/>
    <cellStyle name="PrePop Units (1) 11" xfId="3658" xr:uid="{00000000-0005-0000-0000-00008B250000}"/>
    <cellStyle name="PrePop Units (1) 12" xfId="3659" xr:uid="{00000000-0005-0000-0000-00008C250000}"/>
    <cellStyle name="PrePop Units (1) 13" xfId="3660" xr:uid="{00000000-0005-0000-0000-00008D250000}"/>
    <cellStyle name="PrePop Units (1) 14" xfId="3661" xr:uid="{00000000-0005-0000-0000-00008E250000}"/>
    <cellStyle name="PrePop Units (1) 15" xfId="3662" xr:uid="{00000000-0005-0000-0000-00008F250000}"/>
    <cellStyle name="PrePop Units (1) 16" xfId="3663" xr:uid="{00000000-0005-0000-0000-000090250000}"/>
    <cellStyle name="PrePop Units (1) 17" xfId="3664" xr:uid="{00000000-0005-0000-0000-000091250000}"/>
    <cellStyle name="PrePop Units (1) 18" xfId="3665" xr:uid="{00000000-0005-0000-0000-000092250000}"/>
    <cellStyle name="PrePop Units (1) 19" xfId="3666" xr:uid="{00000000-0005-0000-0000-000093250000}"/>
    <cellStyle name="PrePop Units (1) 2" xfId="3667" xr:uid="{00000000-0005-0000-0000-000094250000}"/>
    <cellStyle name="PrePop Units (1) 20" xfId="3668" xr:uid="{00000000-0005-0000-0000-000095250000}"/>
    <cellStyle name="PrePop Units (1) 21" xfId="3669" xr:uid="{00000000-0005-0000-0000-000096250000}"/>
    <cellStyle name="PrePop Units (1) 22" xfId="3670" xr:uid="{00000000-0005-0000-0000-000097250000}"/>
    <cellStyle name="PrePop Units (1) 23" xfId="3671" xr:uid="{00000000-0005-0000-0000-000098250000}"/>
    <cellStyle name="PrePop Units (1) 24" xfId="3672" xr:uid="{00000000-0005-0000-0000-000099250000}"/>
    <cellStyle name="PrePop Units (1) 25" xfId="3673" xr:uid="{00000000-0005-0000-0000-00009A250000}"/>
    <cellStyle name="PrePop Units (1) 26" xfId="3674" xr:uid="{00000000-0005-0000-0000-00009B250000}"/>
    <cellStyle name="PrePop Units (1) 27" xfId="3675" xr:uid="{00000000-0005-0000-0000-00009C250000}"/>
    <cellStyle name="PrePop Units (1) 28" xfId="3676" xr:uid="{00000000-0005-0000-0000-00009D250000}"/>
    <cellStyle name="PrePop Units (1) 29" xfId="3677" xr:uid="{00000000-0005-0000-0000-00009E250000}"/>
    <cellStyle name="PrePop Units (1) 3" xfId="3678" xr:uid="{00000000-0005-0000-0000-00009F250000}"/>
    <cellStyle name="PrePop Units (1) 30" xfId="3679" xr:uid="{00000000-0005-0000-0000-0000A0250000}"/>
    <cellStyle name="PrePop Units (1) 31" xfId="3680" xr:uid="{00000000-0005-0000-0000-0000A1250000}"/>
    <cellStyle name="PrePop Units (1) 32" xfId="3681" xr:uid="{00000000-0005-0000-0000-0000A2250000}"/>
    <cellStyle name="PrePop Units (1) 33" xfId="3682" xr:uid="{00000000-0005-0000-0000-0000A3250000}"/>
    <cellStyle name="PrePop Units (1) 34" xfId="3683" xr:uid="{00000000-0005-0000-0000-0000A4250000}"/>
    <cellStyle name="PrePop Units (1) 35" xfId="3684" xr:uid="{00000000-0005-0000-0000-0000A5250000}"/>
    <cellStyle name="PrePop Units (1) 36" xfId="3685" xr:uid="{00000000-0005-0000-0000-0000A6250000}"/>
    <cellStyle name="PrePop Units (1) 37" xfId="3686" xr:uid="{00000000-0005-0000-0000-0000A7250000}"/>
    <cellStyle name="PrePop Units (1) 38" xfId="3687" xr:uid="{00000000-0005-0000-0000-0000A8250000}"/>
    <cellStyle name="PrePop Units (1) 39" xfId="3688" xr:uid="{00000000-0005-0000-0000-0000A9250000}"/>
    <cellStyle name="PrePop Units (1) 4" xfId="3689" xr:uid="{00000000-0005-0000-0000-0000AA250000}"/>
    <cellStyle name="PrePop Units (1) 40" xfId="3690" xr:uid="{00000000-0005-0000-0000-0000AB250000}"/>
    <cellStyle name="PrePop Units (1) 41" xfId="3691" xr:uid="{00000000-0005-0000-0000-0000AC250000}"/>
    <cellStyle name="PrePop Units (1) 42" xfId="3692" xr:uid="{00000000-0005-0000-0000-0000AD250000}"/>
    <cellStyle name="PrePop Units (1) 5" xfId="3693" xr:uid="{00000000-0005-0000-0000-0000AE250000}"/>
    <cellStyle name="PrePop Units (1) 6" xfId="3694" xr:uid="{00000000-0005-0000-0000-0000AF250000}"/>
    <cellStyle name="PrePop Units (1) 7" xfId="3695" xr:uid="{00000000-0005-0000-0000-0000B0250000}"/>
    <cellStyle name="PrePop Units (1) 8" xfId="3696" xr:uid="{00000000-0005-0000-0000-0000B1250000}"/>
    <cellStyle name="PrePop Units (1) 9" xfId="3697" xr:uid="{00000000-0005-0000-0000-0000B2250000}"/>
    <cellStyle name="PrePop Units (2)" xfId="3698" xr:uid="{00000000-0005-0000-0000-0000B3250000}"/>
    <cellStyle name="PrePop Units (2) 10" xfId="3699" xr:uid="{00000000-0005-0000-0000-0000B4250000}"/>
    <cellStyle name="PrePop Units (2) 11" xfId="3700" xr:uid="{00000000-0005-0000-0000-0000B5250000}"/>
    <cellStyle name="PrePop Units (2) 12" xfId="3701" xr:uid="{00000000-0005-0000-0000-0000B6250000}"/>
    <cellStyle name="PrePop Units (2) 13" xfId="3702" xr:uid="{00000000-0005-0000-0000-0000B7250000}"/>
    <cellStyle name="PrePop Units (2) 14" xfId="3703" xr:uid="{00000000-0005-0000-0000-0000B8250000}"/>
    <cellStyle name="PrePop Units (2) 15" xfId="3704" xr:uid="{00000000-0005-0000-0000-0000B9250000}"/>
    <cellStyle name="PrePop Units (2) 16" xfId="3705" xr:uid="{00000000-0005-0000-0000-0000BA250000}"/>
    <cellStyle name="PrePop Units (2) 17" xfId="3706" xr:uid="{00000000-0005-0000-0000-0000BB250000}"/>
    <cellStyle name="PrePop Units (2) 18" xfId="3707" xr:uid="{00000000-0005-0000-0000-0000BC250000}"/>
    <cellStyle name="PrePop Units (2) 19" xfId="3708" xr:uid="{00000000-0005-0000-0000-0000BD250000}"/>
    <cellStyle name="PrePop Units (2) 2" xfId="3709" xr:uid="{00000000-0005-0000-0000-0000BE250000}"/>
    <cellStyle name="PrePop Units (2) 20" xfId="3710" xr:uid="{00000000-0005-0000-0000-0000BF250000}"/>
    <cellStyle name="PrePop Units (2) 21" xfId="3711" xr:uid="{00000000-0005-0000-0000-0000C0250000}"/>
    <cellStyle name="PrePop Units (2) 22" xfId="3712" xr:uid="{00000000-0005-0000-0000-0000C1250000}"/>
    <cellStyle name="PrePop Units (2) 23" xfId="3713" xr:uid="{00000000-0005-0000-0000-0000C2250000}"/>
    <cellStyle name="PrePop Units (2) 24" xfId="3714" xr:uid="{00000000-0005-0000-0000-0000C3250000}"/>
    <cellStyle name="PrePop Units (2) 25" xfId="3715" xr:uid="{00000000-0005-0000-0000-0000C4250000}"/>
    <cellStyle name="PrePop Units (2) 26" xfId="3716" xr:uid="{00000000-0005-0000-0000-0000C5250000}"/>
    <cellStyle name="PrePop Units (2) 27" xfId="3717" xr:uid="{00000000-0005-0000-0000-0000C6250000}"/>
    <cellStyle name="PrePop Units (2) 28" xfId="3718" xr:uid="{00000000-0005-0000-0000-0000C7250000}"/>
    <cellStyle name="PrePop Units (2) 29" xfId="3719" xr:uid="{00000000-0005-0000-0000-0000C8250000}"/>
    <cellStyle name="PrePop Units (2) 3" xfId="3720" xr:uid="{00000000-0005-0000-0000-0000C9250000}"/>
    <cellStyle name="PrePop Units (2) 30" xfId="3721" xr:uid="{00000000-0005-0000-0000-0000CA250000}"/>
    <cellStyle name="PrePop Units (2) 31" xfId="3722" xr:uid="{00000000-0005-0000-0000-0000CB250000}"/>
    <cellStyle name="PrePop Units (2) 32" xfId="3723" xr:uid="{00000000-0005-0000-0000-0000CC250000}"/>
    <cellStyle name="PrePop Units (2) 33" xfId="3724" xr:uid="{00000000-0005-0000-0000-0000CD250000}"/>
    <cellStyle name="PrePop Units (2) 34" xfId="3725" xr:uid="{00000000-0005-0000-0000-0000CE250000}"/>
    <cellStyle name="PrePop Units (2) 35" xfId="3726" xr:uid="{00000000-0005-0000-0000-0000CF250000}"/>
    <cellStyle name="PrePop Units (2) 36" xfId="3727" xr:uid="{00000000-0005-0000-0000-0000D0250000}"/>
    <cellStyle name="PrePop Units (2) 37" xfId="3728" xr:uid="{00000000-0005-0000-0000-0000D1250000}"/>
    <cellStyle name="PrePop Units (2) 38" xfId="3729" xr:uid="{00000000-0005-0000-0000-0000D2250000}"/>
    <cellStyle name="PrePop Units (2) 39" xfId="3730" xr:uid="{00000000-0005-0000-0000-0000D3250000}"/>
    <cellStyle name="PrePop Units (2) 4" xfId="3731" xr:uid="{00000000-0005-0000-0000-0000D4250000}"/>
    <cellStyle name="PrePop Units (2) 40" xfId="3732" xr:uid="{00000000-0005-0000-0000-0000D5250000}"/>
    <cellStyle name="PrePop Units (2) 41" xfId="3733" xr:uid="{00000000-0005-0000-0000-0000D6250000}"/>
    <cellStyle name="PrePop Units (2) 42" xfId="3734" xr:uid="{00000000-0005-0000-0000-0000D7250000}"/>
    <cellStyle name="PrePop Units (2) 5" xfId="3735" xr:uid="{00000000-0005-0000-0000-0000D8250000}"/>
    <cellStyle name="PrePop Units (2) 6" xfId="3736" xr:uid="{00000000-0005-0000-0000-0000D9250000}"/>
    <cellStyle name="PrePop Units (2) 7" xfId="3737" xr:uid="{00000000-0005-0000-0000-0000DA250000}"/>
    <cellStyle name="PrePop Units (2) 8" xfId="3738" xr:uid="{00000000-0005-0000-0000-0000DB250000}"/>
    <cellStyle name="PrePop Units (2) 9" xfId="3739" xr:uid="{00000000-0005-0000-0000-0000DC250000}"/>
    <cellStyle name="price" xfId="10527" xr:uid="{00000000-0005-0000-0000-0000DD250000}"/>
    <cellStyle name="pricing" xfId="3740" xr:uid="{00000000-0005-0000-0000-0000DE250000}"/>
    <cellStyle name="PSChar" xfId="3741" xr:uid="{00000000-0005-0000-0000-0000DF250000}"/>
    <cellStyle name="PSHeading" xfId="3742" xr:uid="{00000000-0005-0000-0000-0000E0250000}"/>
    <cellStyle name="Phalai" xfId="10525" xr:uid="{00000000-0005-0000-0000-0000E1250000}"/>
    <cellStyle name="Pham Nam Hai" xfId="3525" xr:uid="{00000000-0005-0000-0000-0000E2250000}"/>
    <cellStyle name="Pham Nam Hai 001" xfId="3526" xr:uid="{00000000-0005-0000-0000-0000E3250000}"/>
    <cellStyle name="Pham Nam Hai 1" xfId="3527" xr:uid="{00000000-0005-0000-0000-0000E4250000}"/>
    <cellStyle name="phi" xfId="10526" xr:uid="{00000000-0005-0000-0000-0000E5250000}"/>
    <cellStyle name="Phong" xfId="3528" xr:uid="{00000000-0005-0000-0000-0000E6250000}"/>
    <cellStyle name="Quants" xfId="3743" xr:uid="{00000000-0005-0000-0000-0000E7250000}"/>
    <cellStyle name="Rate" xfId="3744" xr:uid="{00000000-0005-0000-0000-0000E8250000}"/>
    <cellStyle name="RedComma[0]" xfId="10528" xr:uid="{00000000-0005-0000-0000-0000E9250000}"/>
    <cellStyle name="regstoresfromspecstores" xfId="3745" xr:uid="{00000000-0005-0000-0000-0000EA250000}"/>
    <cellStyle name="Reset  - Style4" xfId="3746" xr:uid="{00000000-0005-0000-0000-0000EB250000}"/>
    <cellStyle name="Reset  - Style7" xfId="3747" xr:uid="{00000000-0005-0000-0000-0000EC250000}"/>
    <cellStyle name="revised" xfId="10529" xr:uid="{00000000-0005-0000-0000-0000ED250000}"/>
    <cellStyle name="RevList" xfId="3748" xr:uid="{00000000-0005-0000-0000-0000EE250000}"/>
    <cellStyle name="rlink_tiªn l­în_x001b_Hyperlink_TONG HOP KINH PHI" xfId="10530" xr:uid="{00000000-0005-0000-0000-0000EF250000}"/>
    <cellStyle name="rmal_ADAdot" xfId="10531" xr:uid="{00000000-0005-0000-0000-0000F0250000}"/>
    <cellStyle name="S—_x0008_" xfId="3749" xr:uid="{00000000-0005-0000-0000-0000F1250000}"/>
    <cellStyle name="s]_x000d__x000a_spooler=yes_x000d__x000a_load=_x000d__x000a_Beep=yes_x000d__x000a_NullPort=None_x000d__x000a_BorderWidth=3_x000d__x000a_CursorBlinkRate=1200_x000d__x000a_DoubleClickSpeed=452_x000d__x000a_Programs=co" xfId="3750" xr:uid="{00000000-0005-0000-0000-0000F2250000}"/>
    <cellStyle name="S—_x0008__5.Gia thiet bi dien (VL Hanecc)(263.9)" xfId="10532" xr:uid="{00000000-0005-0000-0000-0000F3250000}"/>
    <cellStyle name="S¬" xfId="3751" xr:uid="{00000000-0005-0000-0000-0000F4250000}"/>
    <cellStyle name="s1" xfId="3752" xr:uid="{00000000-0005-0000-0000-0000F5250000}"/>
    <cellStyle name="SAPBEXaggData" xfId="3753" xr:uid="{00000000-0005-0000-0000-0000F6250000}"/>
    <cellStyle name="SAPBEXaggDataEmph" xfId="3754" xr:uid="{00000000-0005-0000-0000-0000F7250000}"/>
    <cellStyle name="SAPBEXaggItem" xfId="3755" xr:uid="{00000000-0005-0000-0000-0000F8250000}"/>
    <cellStyle name="SAPBEXchaText" xfId="3756" xr:uid="{00000000-0005-0000-0000-0000F9250000}"/>
    <cellStyle name="SAPBEXexcBad7" xfId="3757" xr:uid="{00000000-0005-0000-0000-0000FA250000}"/>
    <cellStyle name="SAPBEXexcBad8" xfId="3758" xr:uid="{00000000-0005-0000-0000-0000FB250000}"/>
    <cellStyle name="SAPBEXexcBad9" xfId="3759" xr:uid="{00000000-0005-0000-0000-0000FC250000}"/>
    <cellStyle name="SAPBEXexcCritical4" xfId="3760" xr:uid="{00000000-0005-0000-0000-0000FD250000}"/>
    <cellStyle name="SAPBEXexcCritical5" xfId="3761" xr:uid="{00000000-0005-0000-0000-0000FE250000}"/>
    <cellStyle name="SAPBEXexcCritical6" xfId="3762" xr:uid="{00000000-0005-0000-0000-0000FF250000}"/>
    <cellStyle name="SAPBEXexcGood1" xfId="3763" xr:uid="{00000000-0005-0000-0000-000000260000}"/>
    <cellStyle name="SAPBEXexcGood2" xfId="3764" xr:uid="{00000000-0005-0000-0000-000001260000}"/>
    <cellStyle name="SAPBEXexcGood3" xfId="3765" xr:uid="{00000000-0005-0000-0000-000002260000}"/>
    <cellStyle name="SAPBEXfilterDrill" xfId="3766" xr:uid="{00000000-0005-0000-0000-000003260000}"/>
    <cellStyle name="SAPBEXfilterItem" xfId="3767" xr:uid="{00000000-0005-0000-0000-000004260000}"/>
    <cellStyle name="SAPBEXfilterText" xfId="3768" xr:uid="{00000000-0005-0000-0000-000005260000}"/>
    <cellStyle name="SAPBEXformats" xfId="3769" xr:uid="{00000000-0005-0000-0000-000006260000}"/>
    <cellStyle name="SAPBEXheaderItem" xfId="3770" xr:uid="{00000000-0005-0000-0000-000007260000}"/>
    <cellStyle name="SAPBEXheaderText" xfId="3771" xr:uid="{00000000-0005-0000-0000-000008260000}"/>
    <cellStyle name="SAPBEXresData" xfId="3772" xr:uid="{00000000-0005-0000-0000-000009260000}"/>
    <cellStyle name="SAPBEXresDataEmph" xfId="3773" xr:uid="{00000000-0005-0000-0000-00000A260000}"/>
    <cellStyle name="SAPBEXresItem" xfId="3774" xr:uid="{00000000-0005-0000-0000-00000B260000}"/>
    <cellStyle name="SAPBEXstdData" xfId="3775" xr:uid="{00000000-0005-0000-0000-00000C260000}"/>
    <cellStyle name="SAPBEXstdDataEmph" xfId="3776" xr:uid="{00000000-0005-0000-0000-00000D260000}"/>
    <cellStyle name="SAPBEXstdItem" xfId="3777" xr:uid="{00000000-0005-0000-0000-00000E260000}"/>
    <cellStyle name="SAPBEXtitle" xfId="3778" xr:uid="{00000000-0005-0000-0000-00000F260000}"/>
    <cellStyle name="SAPBEXundefined" xfId="3779" xr:uid="{00000000-0005-0000-0000-000010260000}"/>
    <cellStyle name="_x0001_sç?" xfId="3780" xr:uid="{00000000-0005-0000-0000-000011260000}"/>
    <cellStyle name="section" xfId="10533" xr:uid="{00000000-0005-0000-0000-000012260000}"/>
    <cellStyle name="Section Title" xfId="3781" xr:uid="{00000000-0005-0000-0000-000013260000}"/>
    <cellStyle name="serJet 1200 Series PCL 6" xfId="3782" xr:uid="{00000000-0005-0000-0000-000014260000}"/>
    <cellStyle name="sh" xfId="10534" xr:uid="{00000000-0005-0000-0000-000015260000}"/>
    <cellStyle name="SHADEDSTORES" xfId="3783" xr:uid="{00000000-0005-0000-0000-000016260000}"/>
    <cellStyle name="Sheet Title" xfId="10535" xr:uid="{00000000-0005-0000-0000-000017260000}"/>
    <cellStyle name="Siêu nối kết_BANG KE CHUNG TU TT" xfId="3784" xr:uid="{00000000-0005-0000-0000-000018260000}"/>
    <cellStyle name="so" xfId="10536" xr:uid="{00000000-0005-0000-0000-000019260000}"/>
    <cellStyle name="SO%" xfId="10537" xr:uid="{00000000-0005-0000-0000-00001A260000}"/>
    <cellStyle name="songuyen" xfId="3785" xr:uid="{00000000-0005-0000-0000-00001B260000}"/>
    <cellStyle name="specstores" xfId="3786" xr:uid="{00000000-0005-0000-0000-00001C260000}"/>
    <cellStyle name="ssh" xfId="10538" xr:uid="{00000000-0005-0000-0000-00001D260000}"/>
    <cellStyle name="Standard_4710.0000" xfId="10539" xr:uid="{00000000-0005-0000-0000-00001E260000}"/>
    <cellStyle name="STT" xfId="10540" xr:uid="{00000000-0005-0000-0000-00001F260000}"/>
    <cellStyle name="STTDG" xfId="3787" xr:uid="{00000000-0005-0000-0000-000020260000}"/>
    <cellStyle name="STYL1 - スタイル1" xfId="3788" xr:uid="{00000000-0005-0000-0000-000021260000}"/>
    <cellStyle name="Style 1" xfId="3789" xr:uid="{00000000-0005-0000-0000-000022260000}"/>
    <cellStyle name="Style 1 2" xfId="3790" xr:uid="{00000000-0005-0000-0000-000023260000}"/>
    <cellStyle name="Style 1 3" xfId="3791" xr:uid="{00000000-0005-0000-0000-000024260000}"/>
    <cellStyle name="Style 1_1.Office -Cost." xfId="3792" xr:uid="{00000000-0005-0000-0000-000025260000}"/>
    <cellStyle name="Style 10" xfId="3793" xr:uid="{00000000-0005-0000-0000-000026260000}"/>
    <cellStyle name="Style 100" xfId="10541" xr:uid="{00000000-0005-0000-0000-000027260000}"/>
    <cellStyle name="Style 101" xfId="10542" xr:uid="{00000000-0005-0000-0000-000028260000}"/>
    <cellStyle name="Style 102" xfId="10543" xr:uid="{00000000-0005-0000-0000-000029260000}"/>
    <cellStyle name="Style 103" xfId="10544" xr:uid="{00000000-0005-0000-0000-00002A260000}"/>
    <cellStyle name="Style 104" xfId="10545" xr:uid="{00000000-0005-0000-0000-00002B260000}"/>
    <cellStyle name="Style 105" xfId="10546" xr:uid="{00000000-0005-0000-0000-00002C260000}"/>
    <cellStyle name="Style 106" xfId="10547" xr:uid="{00000000-0005-0000-0000-00002D260000}"/>
    <cellStyle name="Style 107" xfId="10548" xr:uid="{00000000-0005-0000-0000-00002E260000}"/>
    <cellStyle name="Style 108" xfId="10549" xr:uid="{00000000-0005-0000-0000-00002F260000}"/>
    <cellStyle name="Style 109" xfId="10550" xr:uid="{00000000-0005-0000-0000-000030260000}"/>
    <cellStyle name="Style 11" xfId="3794" xr:uid="{00000000-0005-0000-0000-000031260000}"/>
    <cellStyle name="Style 110" xfId="10551" xr:uid="{00000000-0005-0000-0000-000032260000}"/>
    <cellStyle name="Style 111" xfId="10552" xr:uid="{00000000-0005-0000-0000-000033260000}"/>
    <cellStyle name="Style 112" xfId="10553" xr:uid="{00000000-0005-0000-0000-000034260000}"/>
    <cellStyle name="Style 113" xfId="10554" xr:uid="{00000000-0005-0000-0000-000035260000}"/>
    <cellStyle name="Style 114" xfId="10555" xr:uid="{00000000-0005-0000-0000-000036260000}"/>
    <cellStyle name="Style 115" xfId="10556" xr:uid="{00000000-0005-0000-0000-000037260000}"/>
    <cellStyle name="Style 116" xfId="10557" xr:uid="{00000000-0005-0000-0000-000038260000}"/>
    <cellStyle name="Style 117" xfId="10558" xr:uid="{00000000-0005-0000-0000-000039260000}"/>
    <cellStyle name="Style 118" xfId="10559" xr:uid="{00000000-0005-0000-0000-00003A260000}"/>
    <cellStyle name="Style 119" xfId="10560" xr:uid="{00000000-0005-0000-0000-00003B260000}"/>
    <cellStyle name="Style 12" xfId="3795" xr:uid="{00000000-0005-0000-0000-00003C260000}"/>
    <cellStyle name="Style 120" xfId="10561" xr:uid="{00000000-0005-0000-0000-00003D260000}"/>
    <cellStyle name="Style 121" xfId="10562" xr:uid="{00000000-0005-0000-0000-00003E260000}"/>
    <cellStyle name="Style 122" xfId="10563" xr:uid="{00000000-0005-0000-0000-00003F260000}"/>
    <cellStyle name="Style 123" xfId="10564" xr:uid="{00000000-0005-0000-0000-000040260000}"/>
    <cellStyle name="Style 124" xfId="10565" xr:uid="{00000000-0005-0000-0000-000041260000}"/>
    <cellStyle name="Style 125" xfId="10566" xr:uid="{00000000-0005-0000-0000-000042260000}"/>
    <cellStyle name="Style 126" xfId="10567" xr:uid="{00000000-0005-0000-0000-000043260000}"/>
    <cellStyle name="Style 127" xfId="10568" xr:uid="{00000000-0005-0000-0000-000044260000}"/>
    <cellStyle name="Style 128" xfId="10569" xr:uid="{00000000-0005-0000-0000-000045260000}"/>
    <cellStyle name="Style 129" xfId="10570" xr:uid="{00000000-0005-0000-0000-000046260000}"/>
    <cellStyle name="Style 13" xfId="3796" xr:uid="{00000000-0005-0000-0000-000047260000}"/>
    <cellStyle name="Style 130" xfId="10571" xr:uid="{00000000-0005-0000-0000-000048260000}"/>
    <cellStyle name="Style 131" xfId="10572" xr:uid="{00000000-0005-0000-0000-000049260000}"/>
    <cellStyle name="Style 132" xfId="10573" xr:uid="{00000000-0005-0000-0000-00004A260000}"/>
    <cellStyle name="Style 133" xfId="10574" xr:uid="{00000000-0005-0000-0000-00004B260000}"/>
    <cellStyle name="Style 134" xfId="10575" xr:uid="{00000000-0005-0000-0000-00004C260000}"/>
    <cellStyle name="Style 135" xfId="10576" xr:uid="{00000000-0005-0000-0000-00004D260000}"/>
    <cellStyle name="Style 136" xfId="10577" xr:uid="{00000000-0005-0000-0000-00004E260000}"/>
    <cellStyle name="Style 137" xfId="10578" xr:uid="{00000000-0005-0000-0000-00004F260000}"/>
    <cellStyle name="Style 138" xfId="10579" xr:uid="{00000000-0005-0000-0000-000050260000}"/>
    <cellStyle name="Style 139" xfId="10580" xr:uid="{00000000-0005-0000-0000-000051260000}"/>
    <cellStyle name="Style 14" xfId="3797" xr:uid="{00000000-0005-0000-0000-000052260000}"/>
    <cellStyle name="Style 140" xfId="10581" xr:uid="{00000000-0005-0000-0000-000053260000}"/>
    <cellStyle name="Style 141" xfId="10582" xr:uid="{00000000-0005-0000-0000-000054260000}"/>
    <cellStyle name="Style 142" xfId="10583" xr:uid="{00000000-0005-0000-0000-000055260000}"/>
    <cellStyle name="Style 143" xfId="10584" xr:uid="{00000000-0005-0000-0000-000056260000}"/>
    <cellStyle name="Style 144" xfId="10585" xr:uid="{00000000-0005-0000-0000-000057260000}"/>
    <cellStyle name="Style 145" xfId="10586" xr:uid="{00000000-0005-0000-0000-000058260000}"/>
    <cellStyle name="Style 146" xfId="10587" xr:uid="{00000000-0005-0000-0000-000059260000}"/>
    <cellStyle name="Style 147" xfId="10588" xr:uid="{00000000-0005-0000-0000-00005A260000}"/>
    <cellStyle name="Style 148" xfId="10589" xr:uid="{00000000-0005-0000-0000-00005B260000}"/>
    <cellStyle name="Style 149" xfId="10590" xr:uid="{00000000-0005-0000-0000-00005C260000}"/>
    <cellStyle name="Style 15" xfId="3798" xr:uid="{00000000-0005-0000-0000-00005D260000}"/>
    <cellStyle name="Style 150" xfId="10591" xr:uid="{00000000-0005-0000-0000-00005E260000}"/>
    <cellStyle name="Style 151" xfId="10592" xr:uid="{00000000-0005-0000-0000-00005F260000}"/>
    <cellStyle name="Style 152" xfId="10593" xr:uid="{00000000-0005-0000-0000-000060260000}"/>
    <cellStyle name="Style 153" xfId="10594" xr:uid="{00000000-0005-0000-0000-000061260000}"/>
    <cellStyle name="Style 154" xfId="10595" xr:uid="{00000000-0005-0000-0000-000062260000}"/>
    <cellStyle name="Style 155" xfId="10596" xr:uid="{00000000-0005-0000-0000-000063260000}"/>
    <cellStyle name="Style 156" xfId="10597" xr:uid="{00000000-0005-0000-0000-000064260000}"/>
    <cellStyle name="Style 157" xfId="10598" xr:uid="{00000000-0005-0000-0000-000065260000}"/>
    <cellStyle name="Style 158" xfId="10599" xr:uid="{00000000-0005-0000-0000-000066260000}"/>
    <cellStyle name="Style 159" xfId="10600" xr:uid="{00000000-0005-0000-0000-000067260000}"/>
    <cellStyle name="Style 16" xfId="3799" xr:uid="{00000000-0005-0000-0000-000068260000}"/>
    <cellStyle name="Style 160" xfId="10601" xr:uid="{00000000-0005-0000-0000-000069260000}"/>
    <cellStyle name="Style 161" xfId="10602" xr:uid="{00000000-0005-0000-0000-00006A260000}"/>
    <cellStyle name="Style 162" xfId="10603" xr:uid="{00000000-0005-0000-0000-00006B260000}"/>
    <cellStyle name="Style 163" xfId="10604" xr:uid="{00000000-0005-0000-0000-00006C260000}"/>
    <cellStyle name="Style 164" xfId="10605" xr:uid="{00000000-0005-0000-0000-00006D260000}"/>
    <cellStyle name="Style 165" xfId="10606" xr:uid="{00000000-0005-0000-0000-00006E260000}"/>
    <cellStyle name="Style 166" xfId="10607" xr:uid="{00000000-0005-0000-0000-00006F260000}"/>
    <cellStyle name="Style 167" xfId="10608" xr:uid="{00000000-0005-0000-0000-000070260000}"/>
    <cellStyle name="Style 168" xfId="10609" xr:uid="{00000000-0005-0000-0000-000071260000}"/>
    <cellStyle name="Style 17" xfId="3800" xr:uid="{00000000-0005-0000-0000-000072260000}"/>
    <cellStyle name="Style 18" xfId="3801" xr:uid="{00000000-0005-0000-0000-000073260000}"/>
    <cellStyle name="Style 19" xfId="3802" xr:uid="{00000000-0005-0000-0000-000074260000}"/>
    <cellStyle name="Style 2" xfId="3803" xr:uid="{00000000-0005-0000-0000-000075260000}"/>
    <cellStyle name="Style 20" xfId="3804" xr:uid="{00000000-0005-0000-0000-000076260000}"/>
    <cellStyle name="Style 21" xfId="3805" xr:uid="{00000000-0005-0000-0000-000077260000}"/>
    <cellStyle name="Style 22" xfId="3806" xr:uid="{00000000-0005-0000-0000-000078260000}"/>
    <cellStyle name="Style 23" xfId="3807" xr:uid="{00000000-0005-0000-0000-000079260000}"/>
    <cellStyle name="Style 24" xfId="3808" xr:uid="{00000000-0005-0000-0000-00007A260000}"/>
    <cellStyle name="Style 25" xfId="3809" xr:uid="{00000000-0005-0000-0000-00007B260000}"/>
    <cellStyle name="Style 26" xfId="3810" xr:uid="{00000000-0005-0000-0000-00007C260000}"/>
    <cellStyle name="Style 27" xfId="3811" xr:uid="{00000000-0005-0000-0000-00007D260000}"/>
    <cellStyle name="Style 28" xfId="3812" xr:uid="{00000000-0005-0000-0000-00007E260000}"/>
    <cellStyle name="Style 29" xfId="3813" xr:uid="{00000000-0005-0000-0000-00007F260000}"/>
    <cellStyle name="Style 3" xfId="3814" xr:uid="{00000000-0005-0000-0000-000080260000}"/>
    <cellStyle name="Style 30" xfId="3815" xr:uid="{00000000-0005-0000-0000-000081260000}"/>
    <cellStyle name="Style 31" xfId="3816" xr:uid="{00000000-0005-0000-0000-000082260000}"/>
    <cellStyle name="Style 32" xfId="3817" xr:uid="{00000000-0005-0000-0000-000083260000}"/>
    <cellStyle name="Style 33" xfId="3818" xr:uid="{00000000-0005-0000-0000-000084260000}"/>
    <cellStyle name="Style 34" xfId="3819" xr:uid="{00000000-0005-0000-0000-000085260000}"/>
    <cellStyle name="Style 35" xfId="3820" xr:uid="{00000000-0005-0000-0000-000086260000}"/>
    <cellStyle name="Style 36" xfId="3821" xr:uid="{00000000-0005-0000-0000-000087260000}"/>
    <cellStyle name="Style 37" xfId="3822" xr:uid="{00000000-0005-0000-0000-000088260000}"/>
    <cellStyle name="Style 38" xfId="3823" xr:uid="{00000000-0005-0000-0000-000089260000}"/>
    <cellStyle name="Style 39" xfId="3824" xr:uid="{00000000-0005-0000-0000-00008A260000}"/>
    <cellStyle name="Style 4" xfId="3825" xr:uid="{00000000-0005-0000-0000-00008B260000}"/>
    <cellStyle name="Style 40" xfId="3826" xr:uid="{00000000-0005-0000-0000-00008C260000}"/>
    <cellStyle name="Style 41" xfId="3827" xr:uid="{00000000-0005-0000-0000-00008D260000}"/>
    <cellStyle name="Style 42" xfId="3828" xr:uid="{00000000-0005-0000-0000-00008E260000}"/>
    <cellStyle name="Style 43" xfId="3829" xr:uid="{00000000-0005-0000-0000-00008F260000}"/>
    <cellStyle name="Style 44" xfId="3830" xr:uid="{00000000-0005-0000-0000-000090260000}"/>
    <cellStyle name="Style 45" xfId="3831" xr:uid="{00000000-0005-0000-0000-000091260000}"/>
    <cellStyle name="Style 46" xfId="3832" xr:uid="{00000000-0005-0000-0000-000092260000}"/>
    <cellStyle name="Style 47" xfId="3833" xr:uid="{00000000-0005-0000-0000-000093260000}"/>
    <cellStyle name="Style 48" xfId="3834" xr:uid="{00000000-0005-0000-0000-000094260000}"/>
    <cellStyle name="Style 49" xfId="3835" xr:uid="{00000000-0005-0000-0000-000095260000}"/>
    <cellStyle name="Style 5" xfId="3836" xr:uid="{00000000-0005-0000-0000-000096260000}"/>
    <cellStyle name="Style 50" xfId="3837" xr:uid="{00000000-0005-0000-0000-000097260000}"/>
    <cellStyle name="Style 51" xfId="3838" xr:uid="{00000000-0005-0000-0000-000098260000}"/>
    <cellStyle name="Style 52" xfId="3839" xr:uid="{00000000-0005-0000-0000-000099260000}"/>
    <cellStyle name="Style 53" xfId="3840" xr:uid="{00000000-0005-0000-0000-00009A260000}"/>
    <cellStyle name="Style 54" xfId="3841" xr:uid="{00000000-0005-0000-0000-00009B260000}"/>
    <cellStyle name="Style 55" xfId="3842" xr:uid="{00000000-0005-0000-0000-00009C260000}"/>
    <cellStyle name="Style 56" xfId="3843" xr:uid="{00000000-0005-0000-0000-00009D260000}"/>
    <cellStyle name="Style 57" xfId="3844" xr:uid="{00000000-0005-0000-0000-00009E260000}"/>
    <cellStyle name="Style 58" xfId="3845" xr:uid="{00000000-0005-0000-0000-00009F260000}"/>
    <cellStyle name="Style 59" xfId="3846" xr:uid="{00000000-0005-0000-0000-0000A0260000}"/>
    <cellStyle name="Style 6" xfId="3847" xr:uid="{00000000-0005-0000-0000-0000A1260000}"/>
    <cellStyle name="Style 60" xfId="3848" xr:uid="{00000000-0005-0000-0000-0000A2260000}"/>
    <cellStyle name="Style 61" xfId="3849" xr:uid="{00000000-0005-0000-0000-0000A3260000}"/>
    <cellStyle name="Style 62" xfId="3850" xr:uid="{00000000-0005-0000-0000-0000A4260000}"/>
    <cellStyle name="Style 63" xfId="3851" xr:uid="{00000000-0005-0000-0000-0000A5260000}"/>
    <cellStyle name="Style 64" xfId="3852" xr:uid="{00000000-0005-0000-0000-0000A6260000}"/>
    <cellStyle name="Style 65" xfId="3853" xr:uid="{00000000-0005-0000-0000-0000A7260000}"/>
    <cellStyle name="Style 66" xfId="3854" xr:uid="{00000000-0005-0000-0000-0000A8260000}"/>
    <cellStyle name="Style 67" xfId="3855" xr:uid="{00000000-0005-0000-0000-0000A9260000}"/>
    <cellStyle name="Style 68" xfId="3856" xr:uid="{00000000-0005-0000-0000-0000AA260000}"/>
    <cellStyle name="Style 69" xfId="3857" xr:uid="{00000000-0005-0000-0000-0000AB260000}"/>
    <cellStyle name="Style 7" xfId="3858" xr:uid="{00000000-0005-0000-0000-0000AC260000}"/>
    <cellStyle name="Style 70" xfId="3859" xr:uid="{00000000-0005-0000-0000-0000AD260000}"/>
    <cellStyle name="Style 71" xfId="3860" xr:uid="{00000000-0005-0000-0000-0000AE260000}"/>
    <cellStyle name="Style 72" xfId="3861" xr:uid="{00000000-0005-0000-0000-0000AF260000}"/>
    <cellStyle name="Style 73" xfId="3862" xr:uid="{00000000-0005-0000-0000-0000B0260000}"/>
    <cellStyle name="Style 74" xfId="3863" xr:uid="{00000000-0005-0000-0000-0000B1260000}"/>
    <cellStyle name="Style 75" xfId="3864" xr:uid="{00000000-0005-0000-0000-0000B2260000}"/>
    <cellStyle name="Style 76" xfId="3865" xr:uid="{00000000-0005-0000-0000-0000B3260000}"/>
    <cellStyle name="Style 77" xfId="3866" xr:uid="{00000000-0005-0000-0000-0000B4260000}"/>
    <cellStyle name="Style 78" xfId="3867" xr:uid="{00000000-0005-0000-0000-0000B5260000}"/>
    <cellStyle name="Style 79" xfId="3868" xr:uid="{00000000-0005-0000-0000-0000B6260000}"/>
    <cellStyle name="Style 8" xfId="3869" xr:uid="{00000000-0005-0000-0000-0000B7260000}"/>
    <cellStyle name="Style 80" xfId="3870" xr:uid="{00000000-0005-0000-0000-0000B8260000}"/>
    <cellStyle name="Style 81" xfId="3871" xr:uid="{00000000-0005-0000-0000-0000B9260000}"/>
    <cellStyle name="Style 82" xfId="3872" xr:uid="{00000000-0005-0000-0000-0000BA260000}"/>
    <cellStyle name="Style 83" xfId="3873" xr:uid="{00000000-0005-0000-0000-0000BB260000}"/>
    <cellStyle name="Style 84" xfId="3874" xr:uid="{00000000-0005-0000-0000-0000BC260000}"/>
    <cellStyle name="Style 85" xfId="3875" xr:uid="{00000000-0005-0000-0000-0000BD260000}"/>
    <cellStyle name="Style 86" xfId="3876" xr:uid="{00000000-0005-0000-0000-0000BE260000}"/>
    <cellStyle name="Style 87" xfId="3877" xr:uid="{00000000-0005-0000-0000-0000BF260000}"/>
    <cellStyle name="Style 88" xfId="3878" xr:uid="{00000000-0005-0000-0000-0000C0260000}"/>
    <cellStyle name="Style 89" xfId="3879" xr:uid="{00000000-0005-0000-0000-0000C1260000}"/>
    <cellStyle name="Style 9" xfId="3880" xr:uid="{00000000-0005-0000-0000-0000C2260000}"/>
    <cellStyle name="Style 90" xfId="3881" xr:uid="{00000000-0005-0000-0000-0000C3260000}"/>
    <cellStyle name="Style 91" xfId="3882" xr:uid="{00000000-0005-0000-0000-0000C4260000}"/>
    <cellStyle name="Style 92" xfId="3883" xr:uid="{00000000-0005-0000-0000-0000C5260000}"/>
    <cellStyle name="Style 93" xfId="3884" xr:uid="{00000000-0005-0000-0000-0000C6260000}"/>
    <cellStyle name="Style 94" xfId="3885" xr:uid="{00000000-0005-0000-0000-0000C7260000}"/>
    <cellStyle name="Style 95" xfId="10610" xr:uid="{00000000-0005-0000-0000-0000C8260000}"/>
    <cellStyle name="Style 96" xfId="10611" xr:uid="{00000000-0005-0000-0000-0000C9260000}"/>
    <cellStyle name="Style 97" xfId="10612" xr:uid="{00000000-0005-0000-0000-0000CA260000}"/>
    <cellStyle name="Style 98" xfId="10613" xr:uid="{00000000-0005-0000-0000-0000CB260000}"/>
    <cellStyle name="Style 99" xfId="10614" xr:uid="{00000000-0005-0000-0000-0000CC260000}"/>
    <cellStyle name="Style Date" xfId="3886" xr:uid="{00000000-0005-0000-0000-0000CD260000}"/>
    <cellStyle name="style_1" xfId="3887" xr:uid="{00000000-0005-0000-0000-0000CE260000}"/>
    <cellStyle name="Style1" xfId="3888" xr:uid="{00000000-0005-0000-0000-0000CF260000}"/>
    <cellStyle name="subhead" xfId="3889" xr:uid="{00000000-0005-0000-0000-0000D0260000}"/>
    <cellStyle name="subhead 2" xfId="10615" xr:uid="{00000000-0005-0000-0000-0000D1260000}"/>
    <cellStyle name="SubTitle" xfId="3890" xr:uid="{00000000-0005-0000-0000-0000D2260000}"/>
    <cellStyle name="Subtotal" xfId="3891" xr:uid="{00000000-0005-0000-0000-0000D3260000}"/>
    <cellStyle name="sum" xfId="3892" xr:uid="{00000000-0005-0000-0000-0000D4260000}"/>
    <cellStyle name="symbol" xfId="3893" xr:uid="{00000000-0005-0000-0000-0000D5260000}"/>
    <cellStyle name="T" xfId="3894" xr:uid="{00000000-0005-0000-0000-0000D6260000}"/>
    <cellStyle name="T_00No.04A  bia + TH" xfId="3895" xr:uid="{00000000-0005-0000-0000-0000D7260000}"/>
    <cellStyle name="T_013 Bills of Quantities (BW)" xfId="3896" xr:uid="{00000000-0005-0000-0000-0000D8260000}"/>
    <cellStyle name="T_013 Bills of Quantities (BW)_JTEC Factory comparision footing " xfId="3897" xr:uid="{00000000-0005-0000-0000-0000D9260000}"/>
    <cellStyle name="T_013 Bills of Quantities (BW)_JTEC Hanoi- Submision BoQ October 26th, 2007 for Contract" xfId="3898" xr:uid="{00000000-0005-0000-0000-0000DA260000}"/>
    <cellStyle name="T_01-HanhLang-05-suaTKe" xfId="3899" xr:uid="{00000000-0005-0000-0000-0000DB260000}"/>
    <cellStyle name="T_01Tram-B-Ap-T2" xfId="3900" xr:uid="{00000000-0005-0000-0000-0000DC260000}"/>
    <cellStyle name="T_02-Kho-CoDien-No07" xfId="3901" xr:uid="{00000000-0005-0000-0000-0000DD260000}"/>
    <cellStyle name="T_03 Cost summary &amp; breakdown" xfId="3902" xr:uid="{00000000-0005-0000-0000-0000DE260000}"/>
    <cellStyle name="T_03 Cost summary &amp; breakdown_JTEC Factory comparision footing " xfId="3903" xr:uid="{00000000-0005-0000-0000-0000DF260000}"/>
    <cellStyle name="T_03 Cost summary &amp; breakdown_JTEC Hanoi- Submision BoQ October 26th, 2007 for Contract" xfId="3904" xr:uid="{00000000-0005-0000-0000-0000E0260000}"/>
    <cellStyle name="T_03 Cost summary &amp; breakdown_JTEC Hanoi- Submision BoQ October 26th, 2007 for Contract_NET BoQ BOSHOKU 15thNov rev2" xfId="3905" xr:uid="{00000000-0005-0000-0000-0000E1260000}"/>
    <cellStyle name="T_06.THOPkluongTINH LAI thang11-2007-2" xfId="10616" xr:uid="{00000000-0005-0000-0000-0000E2260000}"/>
    <cellStyle name="T_06.THOPkluongTINH LAI thang11-2007-2_Cầu Cựa Gà" xfId="10617" xr:uid="{00000000-0005-0000-0000-0000E3260000}"/>
    <cellStyle name="T_06.THOPkluongTINH LAI thang11-2007-2_Du toan san lap - 23-12-2008" xfId="10618" xr:uid="{00000000-0005-0000-0000-0000E4260000}"/>
    <cellStyle name="T_06.THOPkluongTINH LAI thang11-2007-2_Duong BT" xfId="10619" xr:uid="{00000000-0005-0000-0000-0000E5260000}"/>
    <cellStyle name="T_06.THOPkluongTINH LAI thang11-2007-2_Duong R1 - Dai Phuoc (14-04-2009)" xfId="10620" xr:uid="{00000000-0005-0000-0000-0000E6260000}"/>
    <cellStyle name="T_09_BangTongHopKinhPhiNhaso9" xfId="3906" xr:uid="{00000000-0005-0000-0000-0000E7260000}"/>
    <cellStyle name="T_09a_PhanMongNhaSo9" xfId="3907" xr:uid="{00000000-0005-0000-0000-0000E8260000}"/>
    <cellStyle name="T_09b_PhanThannhaso9" xfId="3908" xr:uid="{00000000-0005-0000-0000-0000E9260000}"/>
    <cellStyle name="T_09c_PhandienNhaso9" xfId="3909" xr:uid="{00000000-0005-0000-0000-0000EA260000}"/>
    <cellStyle name="T_09d_Phannuocnhaso9" xfId="3910" xr:uid="{00000000-0005-0000-0000-0000EB260000}"/>
    <cellStyle name="T_09f_TienluongThannhaso9" xfId="3911" xr:uid="{00000000-0005-0000-0000-0000EC260000}"/>
    <cellStyle name="T_10b_PhanThanNhaSo10" xfId="3912" xr:uid="{00000000-0005-0000-0000-0000ED260000}"/>
    <cellStyle name="T_1hatang" xfId="10621" xr:uid="{00000000-0005-0000-0000-0000EE260000}"/>
    <cellStyle name="T_1hatang_5.Gia thiet bi dien (VL Hanecc)(263.9)" xfId="10622" xr:uid="{00000000-0005-0000-0000-0000EF260000}"/>
    <cellStyle name="T_1hatang_DUTHAU" xfId="10623" xr:uid="{00000000-0005-0000-0000-0000F0260000}"/>
    <cellStyle name="T_1hatang_hatangLB" xfId="10624" xr:uid="{00000000-0005-0000-0000-0000F1260000}"/>
    <cellStyle name="T_1hatang_thietbidien" xfId="10625" xr:uid="{00000000-0005-0000-0000-0000F2260000}"/>
    <cellStyle name="T_2No.00 DI2" xfId="3913" xr:uid="{00000000-0005-0000-0000-0000F3260000}"/>
    <cellStyle name="T_3. Coc khoan nhoi dai tra-VieEng (TKKT)" xfId="3914" xr:uid="{00000000-0005-0000-0000-0000F4260000}"/>
    <cellStyle name="T_3No.00DI" xfId="3915" xr:uid="{00000000-0005-0000-0000-0000F5260000}"/>
    <cellStyle name="T_5.Gia thiet bi dien (VL Hanecc)(263.9)" xfId="10626" xr:uid="{00000000-0005-0000-0000-0000F6260000}"/>
    <cellStyle name="T_6 DTdchinh-tu1-10-05den30-9-06" xfId="10627" xr:uid="{00000000-0005-0000-0000-0000F7260000}"/>
    <cellStyle name="T_6 DTdchinh-tu1-10-05den30-9-06_Ba Dieu(5-12-07)" xfId="10628" xr:uid="{00000000-0005-0000-0000-0000F8260000}"/>
    <cellStyle name="T_6 DTdchinh-tu1-10-05den30-9-06_Cầu Cựa Gà" xfId="10629" xr:uid="{00000000-0005-0000-0000-0000F9260000}"/>
    <cellStyle name="T_6 DTdchinh-tu1-10-05den30-9-06_Du toan san lap - 23-12-2008" xfId="10630" xr:uid="{00000000-0005-0000-0000-0000FA260000}"/>
    <cellStyle name="T_6 DTdchinh-tu1-10-05den30-9-06_Duong BT" xfId="10631" xr:uid="{00000000-0005-0000-0000-0000FB260000}"/>
    <cellStyle name="T_6 DTdchinh-tu1-10-05den30-9-06_Duong R1 - Dai Phuoc (14-04-2009)" xfId="10632" xr:uid="{00000000-0005-0000-0000-0000FC260000}"/>
    <cellStyle name="T_7.4-19" xfId="10633" xr:uid="{00000000-0005-0000-0000-0000FD260000}"/>
    <cellStyle name="T_B PROJECT NETBQ-15thJuly2005 (Final)" xfId="3916" xr:uid="{00000000-0005-0000-0000-0000FE260000}"/>
    <cellStyle name="T_B PROJECT NETBQ-15thJuly2005 (Final)_3-30NET___96Mil__T-pro NET Summary revise for kettei" xfId="3917" xr:uid="{00000000-0005-0000-0000-0000FF260000}"/>
    <cellStyle name="T_B PROJECT NETBQ-15thJuly2005 (Final)_3-30NET___96Mil__T-pro NET Summary revise for kettei_JTEC Factory comparision footing " xfId="3918" xr:uid="{00000000-0005-0000-0000-000000270000}"/>
    <cellStyle name="T_B PROJECT NETBQ-15thJuly2005 (Final)_3-30NET___96Mil__T-pro NET Summary revise for kettei_JTEC Hanoi- Submision BoQ October 26th, 2007 for Contract" xfId="3919" xr:uid="{00000000-0005-0000-0000-000001270000}"/>
    <cellStyle name="T_B PROJECT NETBQ-15thJuly2005 (Final)_JTEC Factory comparision footing " xfId="3920" xr:uid="{00000000-0005-0000-0000-000002270000}"/>
    <cellStyle name="T_B PROJECT NETBQ-15thJuly2005 (Final)_JTEC Hanoi- Submision BoQ October 26th, 2007 for Contract" xfId="3921" xr:uid="{00000000-0005-0000-0000-000003270000}"/>
    <cellStyle name="T_B PROJECT NETBQ-15thJuly2005 (Final)_Terumo Net BOQ 2ndFeb06Base(PLAN B2FLNoVoid)" xfId="3922" xr:uid="{00000000-0005-0000-0000-000004270000}"/>
    <cellStyle name="T_B PROJECT NETBQ-15thJuly2005 (Final)_Terumo Net BOQ 2ndFeb06Base(PLAN B2FLNoVoid)_JTEC Factory comparision footing " xfId="3923" xr:uid="{00000000-0005-0000-0000-000005270000}"/>
    <cellStyle name="T_B PROJECT NETBQ-15thJuly2005 (Final)_Terumo Net BOQ 2ndFeb06Base(PLAN B2FLNoVoid)_JTEC Hanoi- Submision BoQ October 26th, 2007 for Contract" xfId="3924" xr:uid="{00000000-0005-0000-0000-000006270000}"/>
    <cellStyle name="T_B PROJECT NETBQ-15thJuly2005 (Final)_Terumo Proposal Summary-Final to Contract" xfId="3925" xr:uid="{00000000-0005-0000-0000-000007270000}"/>
    <cellStyle name="T_B PROJECT NETBQ-15thJuly2005 (Final)_Terumo Proposal Summary-Final to Contract_JTEC Factory comparision footing " xfId="3926" xr:uid="{00000000-0005-0000-0000-000008270000}"/>
    <cellStyle name="T_B PROJECT NETBQ-15thJuly2005 (Final)_Terumo Proposal Summary-Final to Contract_JTEC Hanoi- Submision BoQ October 26th, 2007 for Contract" xfId="3927" xr:uid="{00000000-0005-0000-0000-000009270000}"/>
    <cellStyle name="T_Ba Dieu(5-12-07)" xfId="10634" xr:uid="{00000000-0005-0000-0000-00000A270000}"/>
    <cellStyle name="T_Bang gia ca may theo TT06" xfId="10635" xr:uid="{00000000-0005-0000-0000-00000B270000}"/>
    <cellStyle name="T_BANG LUONG MOI KSDH va KSDC (co phu cap khu vuc)" xfId="10636" xr:uid="{00000000-0005-0000-0000-00000C270000}"/>
    <cellStyle name="T_BANG LUONG MOI KSDH va KSDC (co phu cap khu vuc)_06.THOPkluongTINH LAI thang11-2007-2" xfId="10637" xr:uid="{00000000-0005-0000-0000-00000D270000}"/>
    <cellStyle name="T_BANG LUONG MOI KSDH va KSDC (co phu cap khu vuc)_06.THOPkluongTINH LAI thang11-2007-2_Cầu Cựa Gà" xfId="10638" xr:uid="{00000000-0005-0000-0000-00000E270000}"/>
    <cellStyle name="T_BANG LUONG MOI KSDH va KSDC (co phu cap khu vuc)_06.THOPkluongTINH LAI thang11-2007-2_Du toan san lap - 23-12-2008" xfId="10639" xr:uid="{00000000-0005-0000-0000-00000F270000}"/>
    <cellStyle name="T_BANG LUONG MOI KSDH va KSDC (co phu cap khu vuc)_06.THOPkluongTINH LAI thang11-2007-2_Duong BT" xfId="10640" xr:uid="{00000000-0005-0000-0000-000010270000}"/>
    <cellStyle name="T_BANG LUONG MOI KSDH va KSDC (co phu cap khu vuc)_06.THOPkluongTINH LAI thang11-2007-2_Duong R1 - Dai Phuoc (14-04-2009)" xfId="10641" xr:uid="{00000000-0005-0000-0000-000011270000}"/>
    <cellStyle name="T_BANG LUONG MOI KSDH va KSDC (co phu cap khu vuc)_Ba Dieu(5-12-07)" xfId="10642" xr:uid="{00000000-0005-0000-0000-000012270000}"/>
    <cellStyle name="T_BANG LUONG MOI KSDH va KSDC (co phu cap khu vuc)_Book1" xfId="10643" xr:uid="{00000000-0005-0000-0000-000013270000}"/>
    <cellStyle name="T_BANG LUONG MOI KSDH va KSDC (co phu cap khu vuc)_Book1_Cầu Cựa Gà" xfId="10644" xr:uid="{00000000-0005-0000-0000-000014270000}"/>
    <cellStyle name="T_BANG LUONG MOI KSDH va KSDC (co phu cap khu vuc)_Book1_Du toan san lap - 23-12-2008" xfId="10645" xr:uid="{00000000-0005-0000-0000-000015270000}"/>
    <cellStyle name="T_BANG LUONG MOI KSDH va KSDC (co phu cap khu vuc)_Book1_Duong BT" xfId="10646" xr:uid="{00000000-0005-0000-0000-000016270000}"/>
    <cellStyle name="T_BANG LUONG MOI KSDH va KSDC (co phu cap khu vuc)_Book1_Duong R1 - Dai Phuoc (14-04-2009)" xfId="10647" xr:uid="{00000000-0005-0000-0000-000017270000}"/>
    <cellStyle name="T_BANG LUONG MOI KSDH va KSDC (co phu cap khu vuc)_Book18" xfId="10648" xr:uid="{00000000-0005-0000-0000-000018270000}"/>
    <cellStyle name="T_BANG LUONG MOI KSDH va KSDC (co phu cap khu vuc)_DADT-16-11" xfId="10649" xr:uid="{00000000-0005-0000-0000-000019270000}"/>
    <cellStyle name="T_BANG LUONG MOI KSDH va KSDC (co phu cap khu vuc)_DaiPhuoc_DM24buocTKCSl4d" xfId="10650" xr:uid="{00000000-0005-0000-0000-00001A270000}"/>
    <cellStyle name="T_BANG LUONG MOI KSDH va KSDC (co phu cap khu vuc)_DTGoi2-T12ngay14sualuong" xfId="10651" xr:uid="{00000000-0005-0000-0000-00001B270000}"/>
    <cellStyle name="T_BANG LUONG MOI KSDH va KSDC (co phu cap khu vuc)_dtK0-K3 _22_11_07" xfId="10652" xr:uid="{00000000-0005-0000-0000-00001C270000}"/>
    <cellStyle name="T_BANG LUONG MOI KSDH va KSDC (co phu cap khu vuc)_DTKScamcocMT-Cantho" xfId="10653" xr:uid="{00000000-0005-0000-0000-00001D270000}"/>
    <cellStyle name="T_BANG LUONG MOI KSDH va KSDC (co phu cap khu vuc)_DTKSTK MT-CT" xfId="10654" xr:uid="{00000000-0005-0000-0000-00001E270000}"/>
    <cellStyle name="T_BANG LUONG MOI KSDH va KSDC (co phu cap khu vuc)_Dutoan-10-6-08-tinh lai chi phi kiem toan" xfId="10655" xr:uid="{00000000-0005-0000-0000-00001F270000}"/>
    <cellStyle name="T_BANG LUONG MOI KSDH va KSDC (co phu cap khu vuc)_KL HOTHU" xfId="10657" xr:uid="{00000000-0005-0000-0000-000020270000}"/>
    <cellStyle name="T_BANG LUONG MOI KSDH va KSDC (co phu cap khu vuc)_KL nen_s" xfId="10658" xr:uid="{00000000-0005-0000-0000-000021270000}"/>
    <cellStyle name="T_BANG LUONG MOI KSDH va KSDC (co phu cap khu vuc)_Khoiluongcongf100-D2" xfId="10656" xr:uid="{00000000-0005-0000-0000-000022270000}"/>
    <cellStyle name="T_BANG LUONG MOI KSDH va KSDC (co phu cap khu vuc)_pkhai-kl-8" xfId="10659" xr:uid="{00000000-0005-0000-0000-000023270000}"/>
    <cellStyle name="T_BANG LUONG MOI KSDH va KSDC (co phu cap khu vuc)_pkhai-kl-8_Cầu Cựa Gà" xfId="10660" xr:uid="{00000000-0005-0000-0000-000024270000}"/>
    <cellStyle name="T_BANG LUONG MOI KSDH va KSDC (co phu cap khu vuc)_pkhai-kl-8_Du toan san lap - 23-12-2008" xfId="10661" xr:uid="{00000000-0005-0000-0000-000025270000}"/>
    <cellStyle name="T_BANG LUONG MOI KSDH va KSDC (co phu cap khu vuc)_pkhai-kl-8_Duong BT" xfId="10662" xr:uid="{00000000-0005-0000-0000-000026270000}"/>
    <cellStyle name="T_BANG LUONG MOI KSDH va KSDC (co phu cap khu vuc)_pkhai-kl-8_Duong R1 - Dai Phuoc (14-04-2009)" xfId="10663" xr:uid="{00000000-0005-0000-0000-000027270000}"/>
    <cellStyle name="T_BANG LUONG MOI KSDH va KSDC (co phu cap khu vuc)_TMDTDGmoiT10-07L2" xfId="10665" xr:uid="{00000000-0005-0000-0000-000028270000}"/>
    <cellStyle name="T_BANG LUONG MOI KSDH va KSDC (co phu cap khu vuc)_TMDTDGmoiT10-07L2_Ba Dieu(5-12-07)" xfId="10666" xr:uid="{00000000-0005-0000-0000-000029270000}"/>
    <cellStyle name="T_BANG LUONG MOI KSDH va KSDC (co phu cap khu vuc)_TMDTDGmoiT10-07L2_Cầu Cựa Gà" xfId="10667" xr:uid="{00000000-0005-0000-0000-00002A270000}"/>
    <cellStyle name="T_BANG LUONG MOI KSDH va KSDC (co phu cap khu vuc)_TMDTDGmoiT10-07L2_Du toan san lap - 23-12-2008" xfId="10668" xr:uid="{00000000-0005-0000-0000-00002B270000}"/>
    <cellStyle name="T_BANG LUONG MOI KSDH va KSDC (co phu cap khu vuc)_TMDTDGmoiT10-07L2_Duong BT" xfId="10669" xr:uid="{00000000-0005-0000-0000-00002C270000}"/>
    <cellStyle name="T_BANG LUONG MOI KSDH va KSDC (co phu cap khu vuc)_TMDTDGmoiT10-07L2_Duong R1 - Dai Phuoc (14-04-2009)" xfId="10670" xr:uid="{00000000-0005-0000-0000-00002D270000}"/>
    <cellStyle name="T_BANG LUONG MOI KSDH va KSDC (co phu cap khu vuc)_Tonghopklp" xfId="10671" xr:uid="{00000000-0005-0000-0000-00002E270000}"/>
    <cellStyle name="T_BANG LUONG MOI KSDH va KSDC (co phu cap khu vuc)_Tonghopklp_Ba Dieu(5-12-07)" xfId="10672" xr:uid="{00000000-0005-0000-0000-00002F270000}"/>
    <cellStyle name="T_BANG LUONG MOI KSDH va KSDC (co phu cap khu vuc)_Tonghopklp_Cầu Cựa Gà" xfId="10673" xr:uid="{00000000-0005-0000-0000-000030270000}"/>
    <cellStyle name="T_BANG LUONG MOI KSDH va KSDC (co phu cap khu vuc)_Tonghopklp_Du toan san lap - 23-12-2008" xfId="10674" xr:uid="{00000000-0005-0000-0000-000031270000}"/>
    <cellStyle name="T_BANG LUONG MOI KSDH va KSDC (co phu cap khu vuc)_Tonghopklp_Duong BT" xfId="10675" xr:uid="{00000000-0005-0000-0000-000032270000}"/>
    <cellStyle name="T_BANG LUONG MOI KSDH va KSDC (co phu cap khu vuc)_Tonghopklp_Duong R1 - Dai Phuoc (14-04-2009)" xfId="10676" xr:uid="{00000000-0005-0000-0000-000033270000}"/>
    <cellStyle name="T_BANG LUONG MOI KSDH va KSDC (co phu cap khu vuc)_THKL-BCDKlan1" xfId="10664" xr:uid="{00000000-0005-0000-0000-000034270000}"/>
    <cellStyle name="T_bang thanh toan KL cong viec" xfId="10677" xr:uid="{00000000-0005-0000-0000-000035270000}"/>
    <cellStyle name="T_bang thanh toan KL cong viec_Phu luc hop dong nuoc thai" xfId="10678" xr:uid="{00000000-0005-0000-0000-000036270000}"/>
    <cellStyle name="T_BANG THKL CHON THANH-DUC HOA DOAN1" xfId="10679" xr:uid="{00000000-0005-0000-0000-000037270000}"/>
    <cellStyle name="T_BANG THKL CHON THANH-DUC HOA DOAN2" xfId="10680" xr:uid="{00000000-0005-0000-0000-000038270000}"/>
    <cellStyle name="T_BANG THKL CHON THANH-DUC HOA DOAN3" xfId="10681" xr:uid="{00000000-0005-0000-0000-000039270000}"/>
    <cellStyle name="T_bangtonghop" xfId="10683" xr:uid="{00000000-0005-0000-0000-00003A270000}"/>
    <cellStyle name="T_BangTHnenmatduong" xfId="10682" xr:uid="{00000000-0005-0000-0000-00003B270000}"/>
    <cellStyle name="T_Bao cao kttb milk yomilkYAO-mien bac" xfId="3928" xr:uid="{00000000-0005-0000-0000-00003C270000}"/>
    <cellStyle name="T_Bao cao kttb milk yomilkYAO-mien bac_Book1" xfId="3929" xr:uid="{00000000-0005-0000-0000-00003D270000}"/>
    <cellStyle name="T_Bao cao kttb milk yomilkYAO-mien bac_Form_bao_cao_XNT_kho_cK7" xfId="3930" xr:uid="{00000000-0005-0000-0000-00003E270000}"/>
    <cellStyle name="T_BC thang ve xay lap" xfId="10684" xr:uid="{00000000-0005-0000-0000-00003F270000}"/>
    <cellStyle name="T_bc_km_ngay" xfId="3931" xr:uid="{00000000-0005-0000-0000-000040270000}"/>
    <cellStyle name="T_bc_km_ngay_Book1" xfId="3932" xr:uid="{00000000-0005-0000-0000-000041270000}"/>
    <cellStyle name="T_bc_km_ngay_Form_bao_cao_XNT_kho_cK7" xfId="3933" xr:uid="{00000000-0005-0000-0000-000042270000}"/>
    <cellStyle name="T_BCTC 2009 C" xfId="3934" xr:uid="{00000000-0005-0000-0000-000043270000}"/>
    <cellStyle name="T_Be tong pheu" xfId="10685" xr:uid="{00000000-0005-0000-0000-000044270000}"/>
    <cellStyle name="T_Be tong pheu_Phu luc hop dong nuoc thai" xfId="10686" xr:uid="{00000000-0005-0000-0000-000045270000}"/>
    <cellStyle name="T_BenxuatXM2" xfId="10689" xr:uid="{00000000-0005-0000-0000-000046270000}"/>
    <cellStyle name="T_BenhvienK" xfId="10687" xr:uid="{00000000-0005-0000-0000-000047270000}"/>
    <cellStyle name="T_BenhvienK_5.Gia thiet bi dien (VL Hanecc)(263.9)" xfId="10688" xr:uid="{00000000-0005-0000-0000-000048270000}"/>
    <cellStyle name="T_bia-mau" xfId="3935" xr:uid="{00000000-0005-0000-0000-000049270000}"/>
    <cellStyle name="T_Bill of TEMP  EXP SC- MABUCHI -Tender12thAugust (2)" xfId="3936" xr:uid="{00000000-0005-0000-0000-00004A270000}"/>
    <cellStyle name="T_Bill of TEMP  EXP SC- MABUCHI -Tender12thAugust (2)_JTEC Factory comparision footing " xfId="3937" xr:uid="{00000000-0005-0000-0000-00004B270000}"/>
    <cellStyle name="T_Bill of TEMP  EXP SC- MABUCHI -Tender12thAugust (2)_JTEC Factory comparision footing _NET BoQ BOSHOKU 15thNov rev2" xfId="3938" xr:uid="{00000000-0005-0000-0000-00004C270000}"/>
    <cellStyle name="T_Bill of TEMP  EXP SC- MABUCHI -Tender12thAugust (2)_JTEC Hanoi- Submision BoQ October 26th, 2007 for Contract" xfId="3939" xr:uid="{00000000-0005-0000-0000-00004D270000}"/>
    <cellStyle name="T_Bill of TEMP  EXP SC- MABUCHI -Tender12thAugust (2)_JTEC Hanoi- Submision BoQ October 26th, 2007 for Contract_NET BoQ BOSHOKU 15thNov rev2" xfId="3940" xr:uid="{00000000-0005-0000-0000-00004E270000}"/>
    <cellStyle name="T_Bill of TEMP  EXP SC- MABUCHI -Tender12thAugust (2)_NET BoQ BOSHOKU 15thNov rev2" xfId="3941" xr:uid="{00000000-0005-0000-0000-00004F270000}"/>
    <cellStyle name="T_Bill of TEMP  EXP SC- MABUCHI -Tender12thAugust (2)_NET BoQ TOYOTA SHOWROOM rev4" xfId="3942" xr:uid="{00000000-0005-0000-0000-000050270000}"/>
    <cellStyle name="T_BKLvaDGHD VIMECO 26-10" xfId="3943" xr:uid="{00000000-0005-0000-0000-000051270000}"/>
    <cellStyle name="T_Book1" xfId="3944" xr:uid="{00000000-0005-0000-0000-000052270000}"/>
    <cellStyle name="T_Book1_06.THOPkluongTINH LAI thang11-2007-2" xfId="10690" xr:uid="{00000000-0005-0000-0000-000053270000}"/>
    <cellStyle name="T_Book1_06.THOPkluongTINH LAI thang11-2007-2_Cầu Cựa Gà" xfId="10691" xr:uid="{00000000-0005-0000-0000-000054270000}"/>
    <cellStyle name="T_Book1_06.THOPkluongTINH LAI thang11-2007-2_Du toan san lap - 23-12-2008" xfId="10692" xr:uid="{00000000-0005-0000-0000-000055270000}"/>
    <cellStyle name="T_Book1_06.THOPkluongTINH LAI thang11-2007-2_Duong BT" xfId="10693" xr:uid="{00000000-0005-0000-0000-000056270000}"/>
    <cellStyle name="T_Book1_06.THOPkluongTINH LAI thang11-2007-2_Duong R1 - Dai Phuoc (14-04-2009)" xfId="10694" xr:uid="{00000000-0005-0000-0000-000057270000}"/>
    <cellStyle name="T_Book1_09_BangTongHopKinhPhiNhaso9" xfId="3945" xr:uid="{00000000-0005-0000-0000-000058270000}"/>
    <cellStyle name="T_Book1_09a_PhanMongNhaSo9" xfId="3946" xr:uid="{00000000-0005-0000-0000-000059270000}"/>
    <cellStyle name="T_Book1_09b_PhanThannhaso9" xfId="3947" xr:uid="{00000000-0005-0000-0000-00005A270000}"/>
    <cellStyle name="T_Book1_09c_PhandienNhaso9" xfId="3948" xr:uid="{00000000-0005-0000-0000-00005B270000}"/>
    <cellStyle name="T_Book1_09d_Phannuocnhaso9" xfId="3949" xr:uid="{00000000-0005-0000-0000-00005C270000}"/>
    <cellStyle name="T_Book1_09f_TienluongThannhaso9" xfId="3950" xr:uid="{00000000-0005-0000-0000-00005D270000}"/>
    <cellStyle name="T_Book1_1" xfId="3951" xr:uid="{00000000-0005-0000-0000-00005E270000}"/>
    <cellStyle name="T_Book1_1_06.THOPkluongTINH LAI thang11-2007-2" xfId="10695" xr:uid="{00000000-0005-0000-0000-00005F270000}"/>
    <cellStyle name="T_Book1_1_06.THOPkluongTINH LAI thang11-2007-2_Cầu Cựa Gà" xfId="10696" xr:uid="{00000000-0005-0000-0000-000060270000}"/>
    <cellStyle name="T_Book1_1_06.THOPkluongTINH LAI thang11-2007-2_Du toan san lap - 23-12-2008" xfId="10697" xr:uid="{00000000-0005-0000-0000-000061270000}"/>
    <cellStyle name="T_Book1_1_06.THOPkluongTINH LAI thang11-2007-2_Duong BT" xfId="10698" xr:uid="{00000000-0005-0000-0000-000062270000}"/>
    <cellStyle name="T_Book1_1_06.THOPkluongTINH LAI thang11-2007-2_Duong R1 - Dai Phuoc (14-04-2009)" xfId="10699" xr:uid="{00000000-0005-0000-0000-000063270000}"/>
    <cellStyle name="T_Book1_1_Ba Dieu(5-12-07)" xfId="10700" xr:uid="{00000000-0005-0000-0000-000064270000}"/>
    <cellStyle name="T_Book1_1_bang chi tiet giao khoan chinfon" xfId="10701" xr:uid="{00000000-0005-0000-0000-000065270000}"/>
    <cellStyle name="T_Book1_1_Book1" xfId="10702" xr:uid="{00000000-0005-0000-0000-000066270000}"/>
    <cellStyle name="T_Book1_1_Book1_1" xfId="10703" xr:uid="{00000000-0005-0000-0000-000067270000}"/>
    <cellStyle name="T_Book1_1_Book1_1_Ba Dieu(5-12-07)" xfId="10704" xr:uid="{00000000-0005-0000-0000-000068270000}"/>
    <cellStyle name="T_Book1_1_Book1_1_Cầu Cựa Gà" xfId="10705" xr:uid="{00000000-0005-0000-0000-000069270000}"/>
    <cellStyle name="T_Book1_1_Book1_1_Du toan san lap - 23-12-2008" xfId="10706" xr:uid="{00000000-0005-0000-0000-00006A270000}"/>
    <cellStyle name="T_Book1_1_Book1_1_Duong BT" xfId="10707" xr:uid="{00000000-0005-0000-0000-00006B270000}"/>
    <cellStyle name="T_Book1_1_Book1_1_Duong R1 - Dai Phuoc (14-04-2009)" xfId="10708" xr:uid="{00000000-0005-0000-0000-00006C270000}"/>
    <cellStyle name="T_Book1_1_Book1_2" xfId="10709" xr:uid="{00000000-0005-0000-0000-00006D270000}"/>
    <cellStyle name="T_Book1_1_Book1_2_Cầu Cựa Gà" xfId="10710" xr:uid="{00000000-0005-0000-0000-00006E270000}"/>
    <cellStyle name="T_Book1_1_Book1_2_Du toan san lap - 23-12-2008" xfId="10711" xr:uid="{00000000-0005-0000-0000-00006F270000}"/>
    <cellStyle name="T_Book1_1_Book1_2_Duong BT" xfId="10712" xr:uid="{00000000-0005-0000-0000-000070270000}"/>
    <cellStyle name="T_Book1_1_Book1_2_Duong R1 - Dai Phuoc (14-04-2009)" xfId="10713" xr:uid="{00000000-0005-0000-0000-000071270000}"/>
    <cellStyle name="T_Book1_1_Book1_Phan duong _BVTC_T7-08" xfId="10714" xr:uid="{00000000-0005-0000-0000-000072270000}"/>
    <cellStyle name="T_Book1_1_Book18" xfId="10715" xr:uid="{00000000-0005-0000-0000-000073270000}"/>
    <cellStyle name="T_Book1_1_Cau My Dong" xfId="10717" xr:uid="{00000000-0005-0000-0000-000074270000}"/>
    <cellStyle name="T_Book1_1_Cau T19-phanchinh-in" xfId="10718" xr:uid="{00000000-0005-0000-0000-000075270000}"/>
    <cellStyle name="T_Book1_1_Cầu Cựa Gà" xfId="10716" xr:uid="{00000000-0005-0000-0000-000076270000}"/>
    <cellStyle name="T_Book1_1_copy BC  SXKD QuyIII 2010" xfId="3952" xr:uid="{00000000-0005-0000-0000-000077270000}"/>
    <cellStyle name="T_Book1_1_CPK" xfId="3953" xr:uid="{00000000-0005-0000-0000-000078270000}"/>
    <cellStyle name="T_Book1_1_CPK_Dutoan-10-6-08-tinh lai chi phi kiem toan" xfId="10720" xr:uid="{00000000-0005-0000-0000-000079270000}"/>
    <cellStyle name="T_Book1_1_CPK_Phan duong _BVTC_T7-08" xfId="10721" xr:uid="{00000000-0005-0000-0000-00007A270000}"/>
    <cellStyle name="T_Book1_1_Chao gia cau Thai nguyen" xfId="10719" xr:uid="{00000000-0005-0000-0000-00007B270000}"/>
    <cellStyle name="T_Book1_1_DADT-16-11" xfId="10722" xr:uid="{00000000-0005-0000-0000-00007C270000}"/>
    <cellStyle name="T_Book1_1_DaiPhuoc_DM24_BVTC(rev)" xfId="10723" xr:uid="{00000000-0005-0000-0000-00007D270000}"/>
    <cellStyle name="T_Book1_1_DT phan dam theo TDT dc duyet" xfId="10724" xr:uid="{00000000-0005-0000-0000-00007E270000}"/>
    <cellStyle name="T_Book1_1_DT200T8-07BVTC_lan2" xfId="10725" xr:uid="{00000000-0005-0000-0000-00007F270000}"/>
    <cellStyle name="T_Book1_1_DTCS_san bay lien khuong_dinhsua" xfId="10726" xr:uid="{00000000-0005-0000-0000-000080270000}"/>
    <cellStyle name="T_Book1_1_dtK0-K3 _22_11_07" xfId="10727" xr:uid="{00000000-0005-0000-0000-000081270000}"/>
    <cellStyle name="T_Book1_1_DTk74-88L2" xfId="10728" xr:uid="{00000000-0005-0000-0000-000082270000}"/>
    <cellStyle name="T_Book1_1_DTk74-88L2_Ba Dieu(5-12-07)" xfId="10729" xr:uid="{00000000-0005-0000-0000-000083270000}"/>
    <cellStyle name="T_Book1_1_DTk74-88L2_Cầu Cựa Gà" xfId="10730" xr:uid="{00000000-0005-0000-0000-000084270000}"/>
    <cellStyle name="T_Book1_1_DTk74-88L2_Du toan san lap - 23-12-2008" xfId="10731" xr:uid="{00000000-0005-0000-0000-000085270000}"/>
    <cellStyle name="T_Book1_1_DTk74-88L2_Duong BT" xfId="10732" xr:uid="{00000000-0005-0000-0000-000086270000}"/>
    <cellStyle name="T_Book1_1_DTk74-88L2_Duong R1 - Dai Phuoc (14-04-2009)" xfId="10733" xr:uid="{00000000-0005-0000-0000-000087270000}"/>
    <cellStyle name="T_Book1_1_DTKScamcocMT-Cantho" xfId="10734" xr:uid="{00000000-0005-0000-0000-000088270000}"/>
    <cellStyle name="T_Book1_1_DTKSTK MT-CT" xfId="10735" xr:uid="{00000000-0005-0000-0000-000089270000}"/>
    <cellStyle name="T_Book1_1_Du toan san lap - 23-12-2008" xfId="10736" xr:uid="{00000000-0005-0000-0000-00008A270000}"/>
    <cellStyle name="T_Book1_1_Duong BT" xfId="10737" xr:uid="{00000000-0005-0000-0000-00008B270000}"/>
    <cellStyle name="T_Book1_1_Duong R1 - Dai Phuoc (14-04-2009)" xfId="10738" xr:uid="{00000000-0005-0000-0000-00008C270000}"/>
    <cellStyle name="T_Book1_1_Dutoan-10-6-08-tinh lai chi phi kiem toan" xfId="10739" xr:uid="{00000000-0005-0000-0000-00008D270000}"/>
    <cellStyle name="T_Book1_1_gpmbk2k3" xfId="10740" xr:uid="{00000000-0005-0000-0000-00008E270000}"/>
    <cellStyle name="T_Book1_1_KL HOTHU" xfId="10742" xr:uid="{00000000-0005-0000-0000-00008F270000}"/>
    <cellStyle name="T_Book1_1_KL Nen duong" xfId="10743" xr:uid="{00000000-0005-0000-0000-000090270000}"/>
    <cellStyle name="T_Book1_1_KL nen_s" xfId="10744" xr:uid="{00000000-0005-0000-0000-000091270000}"/>
    <cellStyle name="T_Book1_1_KLcong QL50p" xfId="10745" xr:uid="{00000000-0005-0000-0000-000092270000}"/>
    <cellStyle name="T_Book1_1_KLcong QL50p_Ba Dieu(5-12-07)" xfId="10746" xr:uid="{00000000-0005-0000-0000-000093270000}"/>
    <cellStyle name="T_Book1_1_KLcong QL50p_Cầu Cựa Gà" xfId="10747" xr:uid="{00000000-0005-0000-0000-000094270000}"/>
    <cellStyle name="T_Book1_1_KLcong QL50p_Du toan san lap - 23-12-2008" xfId="10748" xr:uid="{00000000-0005-0000-0000-000095270000}"/>
    <cellStyle name="T_Book1_1_KLcong QL50p_Duong BT" xfId="10749" xr:uid="{00000000-0005-0000-0000-000096270000}"/>
    <cellStyle name="T_Book1_1_KLcong QL50p_Duong R1 - Dai Phuoc (14-04-2009)" xfId="10750" xr:uid="{00000000-0005-0000-0000-000097270000}"/>
    <cellStyle name="T_Book1_1_Khoiluongcongf100-D2" xfId="10741" xr:uid="{00000000-0005-0000-0000-000098270000}"/>
    <cellStyle name="T_Book1_1_LY LICH XIET BU LONG" xfId="10751" xr:uid="{00000000-0005-0000-0000-000099270000}"/>
    <cellStyle name="T_Book1_1_N6_25-11-2008_PHAN DUONG" xfId="10752" xr:uid="{00000000-0005-0000-0000-00009A270000}"/>
    <cellStyle name="T_Book1_1_nen-mat nut ql1a" xfId="10753" xr:uid="{00000000-0005-0000-0000-00009B270000}"/>
    <cellStyle name="T_Book1_1_nen-mat nut ql1a_Ba Dieu(5-12-07)" xfId="10754" xr:uid="{00000000-0005-0000-0000-00009C270000}"/>
    <cellStyle name="T_Book1_1_nen-mat nut ql1a_Cầu Cựa Gà" xfId="10755" xr:uid="{00000000-0005-0000-0000-00009D270000}"/>
    <cellStyle name="T_Book1_1_nen-mat nut ql1a_Du toan san lap - 23-12-2008" xfId="10756" xr:uid="{00000000-0005-0000-0000-00009E270000}"/>
    <cellStyle name="T_Book1_1_nen-mat nut ql1a_Duong BT" xfId="10757" xr:uid="{00000000-0005-0000-0000-00009F270000}"/>
    <cellStyle name="T_Book1_1_nen-mat nut ql1a_Duong R1 - Dai Phuoc (14-04-2009)" xfId="10758" xr:uid="{00000000-0005-0000-0000-0000A0270000}"/>
    <cellStyle name="T_Book1_1_pkhai-kl-8" xfId="10759" xr:uid="{00000000-0005-0000-0000-0000A1270000}"/>
    <cellStyle name="T_Book1_1_pkhai-kl-8_Cầu Cựa Gà" xfId="10760" xr:uid="{00000000-0005-0000-0000-0000A2270000}"/>
    <cellStyle name="T_Book1_1_pkhai-kl-8_Du toan san lap - 23-12-2008" xfId="10761" xr:uid="{00000000-0005-0000-0000-0000A3270000}"/>
    <cellStyle name="T_Book1_1_pkhai-kl-8_Duong BT" xfId="10762" xr:uid="{00000000-0005-0000-0000-0000A4270000}"/>
    <cellStyle name="T_Book1_1_pkhai-kl-8_Duong R1 - Dai Phuoc (14-04-2009)" xfId="10763" xr:uid="{00000000-0005-0000-0000-0000A5270000}"/>
    <cellStyle name="T_Book1_1_QL BV du toan Biet thu-sap xep" xfId="10764" xr:uid="{00000000-0005-0000-0000-0000A6270000}"/>
    <cellStyle name="T_Book1_1_Tan My" xfId="10765" xr:uid="{00000000-0005-0000-0000-0000A7270000}"/>
    <cellStyle name="T_Book1_1_TMDTDGmoiT10-07L2" xfId="10772" xr:uid="{00000000-0005-0000-0000-0000A8270000}"/>
    <cellStyle name="T_Book1_1_TMDTDGmoiT10-07L2_Ba Dieu(5-12-07)" xfId="10773" xr:uid="{00000000-0005-0000-0000-0000A9270000}"/>
    <cellStyle name="T_Book1_1_TMDTDGmoiT10-07L2_Cầu Cựa Gà" xfId="10774" xr:uid="{00000000-0005-0000-0000-0000AA270000}"/>
    <cellStyle name="T_Book1_1_TMDTDGmoiT10-07L2_Du toan san lap - 23-12-2008" xfId="10775" xr:uid="{00000000-0005-0000-0000-0000AB270000}"/>
    <cellStyle name="T_Book1_1_TMDTDGmoiT10-07L2_Duong BT" xfId="10776" xr:uid="{00000000-0005-0000-0000-0000AC270000}"/>
    <cellStyle name="T_Book1_1_TMDTDGmoiT10-07L2_Duong R1 - Dai Phuoc (14-04-2009)" xfId="10777" xr:uid="{00000000-0005-0000-0000-0000AD270000}"/>
    <cellStyle name="T_Book1_1_TONG HOP KHOI LUONG SO BO" xfId="10778" xr:uid="{00000000-0005-0000-0000-0000AE270000}"/>
    <cellStyle name="T_Book1_1_Tonghopklp" xfId="10779" xr:uid="{00000000-0005-0000-0000-0000AF270000}"/>
    <cellStyle name="T_Book1_1_Tonghopklp_Ba Dieu(5-12-07)" xfId="10780" xr:uid="{00000000-0005-0000-0000-0000B0270000}"/>
    <cellStyle name="T_Book1_1_Tonghopklp_Cầu Cựa Gà" xfId="10781" xr:uid="{00000000-0005-0000-0000-0000B1270000}"/>
    <cellStyle name="T_Book1_1_Tonghopklp_Du toan san lap - 23-12-2008" xfId="10782" xr:uid="{00000000-0005-0000-0000-0000B2270000}"/>
    <cellStyle name="T_Book1_1_Tonghopklp_Duong BT" xfId="10783" xr:uid="{00000000-0005-0000-0000-0000B3270000}"/>
    <cellStyle name="T_Book1_1_Tonghopklp_Duong R1 - Dai Phuoc (14-04-2009)" xfId="10784" xr:uid="{00000000-0005-0000-0000-0000B4270000}"/>
    <cellStyle name="T_Book1_1_TH kinh phi hang rao toan DA (version 1)" xfId="10766" xr:uid="{00000000-0005-0000-0000-0000B5270000}"/>
    <cellStyle name="T_Book1_1_TH theo doi Thanh toan" xfId="10767" xr:uid="{00000000-0005-0000-0000-0000B6270000}"/>
    <cellStyle name="T_Book1_1_Than silo XM-9607 (version 2)" xfId="10768" xr:uid="{00000000-0005-0000-0000-0000B7270000}"/>
    <cellStyle name="T_Book1_1_Thiet bi" xfId="3954" xr:uid="{00000000-0005-0000-0000-0000B8270000}"/>
    <cellStyle name="T_Book1_1_Thiet bi_Dutoan-10-6-08-tinh lai chi phi kiem toan" xfId="10769" xr:uid="{00000000-0005-0000-0000-0000B9270000}"/>
    <cellStyle name="T_Book1_1_Thiet bi_Phan duong _BVTC_T7-08" xfId="10770" xr:uid="{00000000-0005-0000-0000-0000BA270000}"/>
    <cellStyle name="T_Book1_1_THKL-BCDKlan1" xfId="10771" xr:uid="{00000000-0005-0000-0000-0000BB270000}"/>
    <cellStyle name="T_Book1_10b_PhanThanNhaSo10" xfId="3955" xr:uid="{00000000-0005-0000-0000-0000BC270000}"/>
    <cellStyle name="T_Book1_2" xfId="3956" xr:uid="{00000000-0005-0000-0000-0000BD270000}"/>
    <cellStyle name="T_Book1_2_Ba Dieu(5-12-07)" xfId="10785" xr:uid="{00000000-0005-0000-0000-0000BE270000}"/>
    <cellStyle name="T_Book1_2_Book1" xfId="10786" xr:uid="{00000000-0005-0000-0000-0000BF270000}"/>
    <cellStyle name="T_Book1_2_Book1_Cầu Cựa Gà" xfId="10787" xr:uid="{00000000-0005-0000-0000-0000C0270000}"/>
    <cellStyle name="T_Book1_2_Book1_Du toan san lap - 23-12-2008" xfId="10788" xr:uid="{00000000-0005-0000-0000-0000C1270000}"/>
    <cellStyle name="T_Book1_2_Book1_Duong BT" xfId="10789" xr:uid="{00000000-0005-0000-0000-0000C2270000}"/>
    <cellStyle name="T_Book1_2_Book1_Duong R1 - Dai Phuoc (14-04-2009)" xfId="10790" xr:uid="{00000000-0005-0000-0000-0000C3270000}"/>
    <cellStyle name="T_Book1_2_Cầu Cựa Gà" xfId="10791" xr:uid="{00000000-0005-0000-0000-0000C4270000}"/>
    <cellStyle name="T_Book1_2_copy BC  SXKD QuyIII 2010" xfId="3957" xr:uid="{00000000-0005-0000-0000-0000C5270000}"/>
    <cellStyle name="T_Book1_2_dtK0-K3 _22_11_07" xfId="10792" xr:uid="{00000000-0005-0000-0000-0000C6270000}"/>
    <cellStyle name="T_Book1_2_Du toan san lap - 23-12-2008" xfId="10793" xr:uid="{00000000-0005-0000-0000-0000C7270000}"/>
    <cellStyle name="T_Book1_2_Duong BT" xfId="10794" xr:uid="{00000000-0005-0000-0000-0000C8270000}"/>
    <cellStyle name="T_Book1_2_Duong R1 - Dai Phuoc (14-04-2009)" xfId="10795" xr:uid="{00000000-0005-0000-0000-0000C9270000}"/>
    <cellStyle name="T_Book1_2_Phan duong _BVTC_T7-08" xfId="10796" xr:uid="{00000000-0005-0000-0000-0000CA270000}"/>
    <cellStyle name="T_Book1_2_TMDTDGmoiT10-07L2" xfId="10797" xr:uid="{00000000-0005-0000-0000-0000CB270000}"/>
    <cellStyle name="T_Book1_2_TMDTDGmoiT10-07L2_Ba Dieu(5-12-07)" xfId="10798" xr:uid="{00000000-0005-0000-0000-0000CC270000}"/>
    <cellStyle name="T_Book1_2_TMDTDGmoiT10-07L2_Cầu Cựa Gà" xfId="10799" xr:uid="{00000000-0005-0000-0000-0000CD270000}"/>
    <cellStyle name="T_Book1_2_TMDTDGmoiT10-07L2_Du toan san lap - 23-12-2008" xfId="10800" xr:uid="{00000000-0005-0000-0000-0000CE270000}"/>
    <cellStyle name="T_Book1_2_TMDTDGmoiT10-07L2_Duong BT" xfId="10801" xr:uid="{00000000-0005-0000-0000-0000CF270000}"/>
    <cellStyle name="T_Book1_2_TMDTDGmoiT10-07L2_Duong R1 - Dai Phuoc (14-04-2009)" xfId="10802" xr:uid="{00000000-0005-0000-0000-0000D0270000}"/>
    <cellStyle name="T_Book1_3" xfId="3958" xr:uid="{00000000-0005-0000-0000-0000D1270000}"/>
    <cellStyle name="T_Book1_3_Cầu Cựa Gà" xfId="10803" xr:uid="{00000000-0005-0000-0000-0000D2270000}"/>
    <cellStyle name="T_Book1_3_Du toan san lap - 23-12-2008" xfId="10804" xr:uid="{00000000-0005-0000-0000-0000D3270000}"/>
    <cellStyle name="T_Book1_3_Duong BT" xfId="10805" xr:uid="{00000000-0005-0000-0000-0000D4270000}"/>
    <cellStyle name="T_Book1_3_Duong R1 - Dai Phuoc (14-04-2009)" xfId="10806" xr:uid="{00000000-0005-0000-0000-0000D5270000}"/>
    <cellStyle name="T_Book1_3-30NET___96Mil__T-pro NET Summary revise for kettei" xfId="3959" xr:uid="{00000000-0005-0000-0000-0000D6270000}"/>
    <cellStyle name="T_Book1_5.Gia thiet bi dien (VL Hanecc)(263.9)" xfId="10807" xr:uid="{00000000-0005-0000-0000-0000D7270000}"/>
    <cellStyle name="T_Book1_B PROJECT NETBQ-15thJuly2005 (Final)" xfId="3960" xr:uid="{00000000-0005-0000-0000-0000D8270000}"/>
    <cellStyle name="T_Book1_bang thanh toan KL cong viec" xfId="10808" xr:uid="{00000000-0005-0000-0000-0000D9270000}"/>
    <cellStyle name="T_Book1_bang thanh toan KL cong viec_Phu luc hop dong nuoc thai" xfId="10809" xr:uid="{00000000-0005-0000-0000-0000DA270000}"/>
    <cellStyle name="T_Book1_Bechuaso1-ct2 dot6" xfId="3961" xr:uid="{00000000-0005-0000-0000-0000DB270000}"/>
    <cellStyle name="T_Book1_Book1" xfId="3962" xr:uid="{00000000-0005-0000-0000-0000DC270000}"/>
    <cellStyle name="T_Book1_Book1_1" xfId="3963" xr:uid="{00000000-0005-0000-0000-0000DD270000}"/>
    <cellStyle name="T_Book1_Book1_1_Cầu Cựa Gà" xfId="10810" xr:uid="{00000000-0005-0000-0000-0000DE270000}"/>
    <cellStyle name="T_Book1_Book1_1_Du toan san lap - 23-12-2008" xfId="10811" xr:uid="{00000000-0005-0000-0000-0000DF270000}"/>
    <cellStyle name="T_Book1_Book1_1_Duong BT" xfId="10812" xr:uid="{00000000-0005-0000-0000-0000E0270000}"/>
    <cellStyle name="T_Book1_Book1_1_Duong R1 - Dai Phuoc (14-04-2009)" xfId="10813" xr:uid="{00000000-0005-0000-0000-0000E1270000}"/>
    <cellStyle name="T_Book1_Book1_Ba Dieu(5-12-07)" xfId="10814" xr:uid="{00000000-0005-0000-0000-0000E2270000}"/>
    <cellStyle name="T_Book1_Book1_Book1" xfId="10815" xr:uid="{00000000-0005-0000-0000-0000E3270000}"/>
    <cellStyle name="T_Book1_Book1_Book1_Ba Dieu(5-12-07)" xfId="10816" xr:uid="{00000000-0005-0000-0000-0000E4270000}"/>
    <cellStyle name="T_Book1_Book1_Book1_Cầu Cựa Gà" xfId="10817" xr:uid="{00000000-0005-0000-0000-0000E5270000}"/>
    <cellStyle name="T_Book1_Book1_Book1_Du toan san lap - 23-12-2008" xfId="10818" xr:uid="{00000000-0005-0000-0000-0000E6270000}"/>
    <cellStyle name="T_Book1_Book1_Book1_Duong BT" xfId="10819" xr:uid="{00000000-0005-0000-0000-0000E7270000}"/>
    <cellStyle name="T_Book1_Book1_Book1_Duong R1 - Dai Phuoc (14-04-2009)" xfId="10820" xr:uid="{00000000-0005-0000-0000-0000E8270000}"/>
    <cellStyle name="T_Book1_Book1_Cầu Cựa Gà" xfId="10821" xr:uid="{00000000-0005-0000-0000-0000E9270000}"/>
    <cellStyle name="T_Book1_Book1_copy BC  SXKD QuyIII 2010" xfId="3964" xr:uid="{00000000-0005-0000-0000-0000EA270000}"/>
    <cellStyle name="T_Book1_Book1_DTGoi2-T12ngay14sualuong" xfId="10822" xr:uid="{00000000-0005-0000-0000-0000EB270000}"/>
    <cellStyle name="T_Book1_Book1_Du toan san lap - 23-12-2008" xfId="10826" xr:uid="{00000000-0005-0000-0000-0000EC270000}"/>
    <cellStyle name="T_Book1_Book1_Du thau HM noi hoi dong luc " xfId="10823" xr:uid="{00000000-0005-0000-0000-0000ED270000}"/>
    <cellStyle name="T_Book1_Book1_Du thau HM noi hoi dong luc(sửa theo CV 130 CĐT) ghi dia " xfId="10824" xr:uid="{00000000-0005-0000-0000-0000EE270000}"/>
    <cellStyle name="T_Book1_Book1_Du thau HM noi hoi nha xeo trang phan sua phong" xfId="10825" xr:uid="{00000000-0005-0000-0000-0000EF270000}"/>
    <cellStyle name="T_Book1_Book1_Duong BT" xfId="10827" xr:uid="{00000000-0005-0000-0000-0000F0270000}"/>
    <cellStyle name="T_Book1_Book1_Duong R1 - Dai Phuoc (14-04-2009)" xfId="10828" xr:uid="{00000000-0005-0000-0000-0000F1270000}"/>
    <cellStyle name="T_Book1_Book1_HM moi" xfId="10829" xr:uid="{00000000-0005-0000-0000-0000F2270000}"/>
    <cellStyle name="T_Book1_Book1_LY LICH XIET BU LONG" xfId="10830" xr:uid="{00000000-0005-0000-0000-0000F3270000}"/>
    <cellStyle name="T_Book1_Book1_LY LICH XIET BU LONG_Du thau HM noi hoi dong luc " xfId="10831" xr:uid="{00000000-0005-0000-0000-0000F4270000}"/>
    <cellStyle name="T_Book1_Book1_LY LICH XIET BU LONG_Du thau HM noi hoi dong luc(sửa theo CV 130 CĐT) ghi dia " xfId="10832" xr:uid="{00000000-0005-0000-0000-0000F5270000}"/>
    <cellStyle name="T_Book1_Book1_LY LICH XIET BU LONG_Du thau HM noi hoi nha xeo trang phan sua phong" xfId="10833" xr:uid="{00000000-0005-0000-0000-0000F6270000}"/>
    <cellStyle name="T_Book1_Book1_LY LICH XIET BU LONG_HM moi" xfId="10834" xr:uid="{00000000-0005-0000-0000-0000F7270000}"/>
    <cellStyle name="T_Book1_Book1_LY LICH XIET BU LONG_Phu luc hop dong" xfId="10835" xr:uid="{00000000-0005-0000-0000-0000F8270000}"/>
    <cellStyle name="T_Book1_Book1_LY LICH XIET BU LONG_Phu luc hop dong nuoc thai" xfId="10836" xr:uid="{00000000-0005-0000-0000-0000F9270000}"/>
    <cellStyle name="T_Book1_Book1_Phu luc hop dong" xfId="10837" xr:uid="{00000000-0005-0000-0000-0000FA270000}"/>
    <cellStyle name="T_Book1_Book1_Phu luc hop dong nuoc thai" xfId="10838" xr:uid="{00000000-0005-0000-0000-0000FB270000}"/>
    <cellStyle name="T_Book1_Book1_Tong hop, bia" xfId="10839" xr:uid="{00000000-0005-0000-0000-0000FC270000}"/>
    <cellStyle name="T_Book1_Book18" xfId="10840" xr:uid="{00000000-0005-0000-0000-0000FD270000}"/>
    <cellStyle name="T_Book1_BQ - VGI NIPPON GLASS SHEET" xfId="3965" xr:uid="{00000000-0005-0000-0000-0000FE270000}"/>
    <cellStyle name="T_Book1_BQ - VGI NIPPON GLASS SHEET (batch &amp; cullet conveyor)" xfId="3966" xr:uid="{00000000-0005-0000-0000-0000FF270000}"/>
    <cellStyle name="T_Book1_camayVL7-1" xfId="10841" xr:uid="{00000000-0005-0000-0000-000000280000}"/>
    <cellStyle name="T_Book1_Can doi tai chinh bao cao A.Hiep" xfId="10842" xr:uid="{00000000-0005-0000-0000-000001280000}"/>
    <cellStyle name="T_Book1_Cau Song Cau" xfId="10844" xr:uid="{00000000-0005-0000-0000-000002280000}"/>
    <cellStyle name="T_Book1_Cau T19-phanchinh-in" xfId="10845" xr:uid="{00000000-0005-0000-0000-000003280000}"/>
    <cellStyle name="T_Book1_Cầu Cựa Gà" xfId="10843" xr:uid="{00000000-0005-0000-0000-000004280000}"/>
    <cellStyle name="T_Book1_COC P6" xfId="10850" xr:uid="{00000000-0005-0000-0000-000005280000}"/>
    <cellStyle name="T_Book1_copy BC  SXKD QuyIII 2010" xfId="3967" xr:uid="{00000000-0005-0000-0000-000006280000}"/>
    <cellStyle name="T_Book1_Copy of Bang THTT" xfId="10851" xr:uid="{00000000-0005-0000-0000-000007280000}"/>
    <cellStyle name="T_Book1_Copy of Bang THTT_Phu luc hop dong nuoc thai" xfId="10852" xr:uid="{00000000-0005-0000-0000-000008280000}"/>
    <cellStyle name="T_Book1_CPK" xfId="3968" xr:uid="{00000000-0005-0000-0000-000009280000}"/>
    <cellStyle name="T_Book1_Chao gia Bim Son" xfId="10846" xr:uid="{00000000-0005-0000-0000-00000A280000}"/>
    <cellStyle name="T_Book1_Chao gia But Son chinh" xfId="10847" xr:uid="{00000000-0005-0000-0000-00000B280000}"/>
    <cellStyle name="T_Book1_Chao gia But Son2" xfId="10848" xr:uid="{00000000-0005-0000-0000-00000C280000}"/>
    <cellStyle name="T_Book1_chieusang" xfId="10849" xr:uid="{00000000-0005-0000-0000-00000D280000}"/>
    <cellStyle name="T_Book1_DADT-16-11" xfId="10853" xr:uid="{00000000-0005-0000-0000-00000E280000}"/>
    <cellStyle name="T_Book1_DaiPhuoc_DM24_BVTC(rev)" xfId="10854" xr:uid="{00000000-0005-0000-0000-00000F280000}"/>
    <cellStyle name="T_Book1_danh sach" xfId="3969" xr:uid="{00000000-0005-0000-0000-000010280000}"/>
    <cellStyle name="T_Book1_doi than" xfId="3970" xr:uid="{00000000-0005-0000-0000-000011280000}"/>
    <cellStyle name="T_Book1_DT phan dam theo TDT dc duyet" xfId="10855" xr:uid="{00000000-0005-0000-0000-000012280000}"/>
    <cellStyle name="T_Book1_DT200T8-07BVTC_lan2" xfId="10856" xr:uid="{00000000-0005-0000-0000-000013280000}"/>
    <cellStyle name="T_Book1_DT492" xfId="10857" xr:uid="{00000000-0005-0000-0000-000014280000}"/>
    <cellStyle name="T_Book1_DT492_Ba Dieu(5-12-07)" xfId="10858" xr:uid="{00000000-0005-0000-0000-000015280000}"/>
    <cellStyle name="T_Book1_DT492_Cầu Cựa Gà" xfId="10859" xr:uid="{00000000-0005-0000-0000-000016280000}"/>
    <cellStyle name="T_Book1_DT492_Du toan san lap - 23-12-2008" xfId="10860" xr:uid="{00000000-0005-0000-0000-000017280000}"/>
    <cellStyle name="T_Book1_DT492_Duong BT" xfId="10861" xr:uid="{00000000-0005-0000-0000-000018280000}"/>
    <cellStyle name="T_Book1_DT492_Duong R1 - Dai Phuoc (14-04-2009)" xfId="10862" xr:uid="{00000000-0005-0000-0000-000019280000}"/>
    <cellStyle name="T_Book1_DTCS_san bay lien khuong_dinhsua" xfId="10863" xr:uid="{00000000-0005-0000-0000-00001A280000}"/>
    <cellStyle name="T_Book1_dtK0-K3 _22_11_07" xfId="10864" xr:uid="{00000000-0005-0000-0000-00001B280000}"/>
    <cellStyle name="T_Book1_DTk74-88L2" xfId="10865" xr:uid="{00000000-0005-0000-0000-00001C280000}"/>
    <cellStyle name="T_Book1_DTk74-88L2_Ba Dieu(5-12-07)" xfId="10866" xr:uid="{00000000-0005-0000-0000-00001D280000}"/>
    <cellStyle name="T_Book1_DTk74-88L2_Cầu Cựa Gà" xfId="10867" xr:uid="{00000000-0005-0000-0000-00001E280000}"/>
    <cellStyle name="T_Book1_DTk74-88L2_Du toan san lap - 23-12-2008" xfId="10868" xr:uid="{00000000-0005-0000-0000-00001F280000}"/>
    <cellStyle name="T_Book1_DTk74-88L2_Duong BT" xfId="10869" xr:uid="{00000000-0005-0000-0000-000020280000}"/>
    <cellStyle name="T_Book1_DTk74-88L2_Duong R1 - Dai Phuoc (14-04-2009)" xfId="10870" xr:uid="{00000000-0005-0000-0000-000021280000}"/>
    <cellStyle name="T_Book1_DTKScamcocMT-Cantho" xfId="10871" xr:uid="{00000000-0005-0000-0000-000022280000}"/>
    <cellStyle name="T_Book1_DTKSTK MT-CT" xfId="10872" xr:uid="{00000000-0005-0000-0000-000023280000}"/>
    <cellStyle name="T_Book1_DTMocChau" xfId="10873" xr:uid="{00000000-0005-0000-0000-000024280000}"/>
    <cellStyle name="T_Book1_Du toan Ct (17-06-2008)" xfId="10878" xr:uid="{00000000-0005-0000-0000-000025280000}"/>
    <cellStyle name="T_Book1_du toan mau" xfId="10879" xr:uid="{00000000-0005-0000-0000-000026280000}"/>
    <cellStyle name="T_Book1_Du toan san lap - 23-12-2008" xfId="10880" xr:uid="{00000000-0005-0000-0000-000027280000}"/>
    <cellStyle name="T_Book1_Du thau HM noi hoi dong luc " xfId="10874" xr:uid="{00000000-0005-0000-0000-000028280000}"/>
    <cellStyle name="T_Book1_Du thau HM noi hoi dong luc(sửa theo CV 130 CĐT) ghi dia " xfId="10875" xr:uid="{00000000-0005-0000-0000-000029280000}"/>
    <cellStyle name="T_Book1_Du thau HM noi hoi nha xeo trang phan sua phong" xfId="10876" xr:uid="{00000000-0005-0000-0000-00002A280000}"/>
    <cellStyle name="T_Book1_Du thau XM HA Tien (BP) ghi dia" xfId="10877" xr:uid="{00000000-0005-0000-0000-00002B280000}"/>
    <cellStyle name="T_Book1_Duong BT" xfId="10881" xr:uid="{00000000-0005-0000-0000-00002C280000}"/>
    <cellStyle name="T_Book1_Duong R1 - Dai Phuoc (14-04-2009)" xfId="10882" xr:uid="{00000000-0005-0000-0000-00002D280000}"/>
    <cellStyle name="T_Book1_Dutoan-10-6-08-tinh lai chi phi kiem toan" xfId="10884" xr:uid="{00000000-0005-0000-0000-00002E280000}"/>
    <cellStyle name="T_Book1_dutoanvinaconex" xfId="3971" xr:uid="{00000000-0005-0000-0000-00002F280000}"/>
    <cellStyle name="T_Book1_DUTHAU" xfId="10883" xr:uid="{00000000-0005-0000-0000-000030280000}"/>
    <cellStyle name="T_Book1_Form_bao_cao_XNT_kho_cK7" xfId="3972" xr:uid="{00000000-0005-0000-0000-000031280000}"/>
    <cellStyle name="T_Book1_G1- Final(HK)" xfId="3973" xr:uid="{00000000-0005-0000-0000-000032280000}"/>
    <cellStyle name="T_Book1_goi1" xfId="3974" xr:uid="{00000000-0005-0000-0000-000033280000}"/>
    <cellStyle name="T_Book1_gpmbk2k3" xfId="10892" xr:uid="{00000000-0005-0000-0000-000034280000}"/>
    <cellStyle name="T_Book1_Gia ghi dia" xfId="10885" xr:uid="{00000000-0005-0000-0000-000035280000}"/>
    <cellStyle name="T_Book1_GIAVLXD-THANG 9-07tinhangiang" xfId="10886" xr:uid="{00000000-0005-0000-0000-000036280000}"/>
    <cellStyle name="T_Book1_GIAVLXD-THANG 9-07tinhangiang_Ba Dieu(5-12-07)" xfId="10887" xr:uid="{00000000-0005-0000-0000-000037280000}"/>
    <cellStyle name="T_Book1_GIAVLXD-THANG 9-07tinhangiang_Cầu Cựa Gà" xfId="10888" xr:uid="{00000000-0005-0000-0000-000038280000}"/>
    <cellStyle name="T_Book1_GIAVLXD-THANG 9-07tinhangiang_Du toan san lap - 23-12-2008" xfId="10889" xr:uid="{00000000-0005-0000-0000-000039280000}"/>
    <cellStyle name="T_Book1_GIAVLXD-THANG 9-07tinhangiang_Duong BT" xfId="10890" xr:uid="{00000000-0005-0000-0000-00003A280000}"/>
    <cellStyle name="T_Book1_GIAVLXD-THANG 9-07tinhangiang_Duong R1 - Dai Phuoc (14-04-2009)" xfId="10891" xr:uid="{00000000-0005-0000-0000-00003B280000}"/>
    <cellStyle name="T_Book1_HaNam T8-07" xfId="10893" xr:uid="{00000000-0005-0000-0000-00003C280000}"/>
    <cellStyle name="T_Book1_HANOI FORM BOQ" xfId="3975" xr:uid="{00000000-0005-0000-0000-00003D280000}"/>
    <cellStyle name="T_Book1_HANOI FORM BOQ_G1- Final(HK)" xfId="3976" xr:uid="{00000000-0005-0000-0000-00003E280000}"/>
    <cellStyle name="T_Book1_HANOI FORM BOQ_JTEC Factory comparision footing " xfId="3977" xr:uid="{00000000-0005-0000-0000-00003F280000}"/>
    <cellStyle name="T_Book1_HANOI FORM BOQ_JTEC Factory comparision footing _NET BoQ BOSHOKU 15thNov rev2" xfId="3978" xr:uid="{00000000-0005-0000-0000-000040280000}"/>
    <cellStyle name="T_Book1_HANOI FORM BOQ_JTEC Hanoi- Submision BoQ October 26th, 2007 for Contract" xfId="3979" xr:uid="{00000000-0005-0000-0000-000041280000}"/>
    <cellStyle name="T_Book1_HANOI FORM BOQ_NET BoQ BOSHOKU 15thNov rev2" xfId="3980" xr:uid="{00000000-0005-0000-0000-000042280000}"/>
    <cellStyle name="T_Book1_HANOI FORM BOQ_NET BoQ TOYOTA SHOWROOM rev4" xfId="3981" xr:uid="{00000000-0005-0000-0000-000043280000}"/>
    <cellStyle name="T_Book1_hatangLB" xfId="10894" xr:uid="{00000000-0005-0000-0000-000044280000}"/>
    <cellStyle name="T_Book1_HECO-NR78-Gui a-Vinh(15-5-07)" xfId="10895" xr:uid="{00000000-0005-0000-0000-000045280000}"/>
    <cellStyle name="T_Book1_HECO-NR78-Gui a-Vinh(15-5-07)_06.THOPkluongTINH LAI thang11-2007-2" xfId="10896" xr:uid="{00000000-0005-0000-0000-000046280000}"/>
    <cellStyle name="T_Book1_HECO-NR78-Gui a-Vinh(15-5-07)_06.THOPkluongTINH LAI thang11-2007-2_Cầu Cựa Gà" xfId="10897" xr:uid="{00000000-0005-0000-0000-000047280000}"/>
    <cellStyle name="T_Book1_HECO-NR78-Gui a-Vinh(15-5-07)_06.THOPkluongTINH LAI thang11-2007-2_Du toan san lap - 23-12-2008" xfId="10898" xr:uid="{00000000-0005-0000-0000-000048280000}"/>
    <cellStyle name="T_Book1_HECO-NR78-Gui a-Vinh(15-5-07)_06.THOPkluongTINH LAI thang11-2007-2_Duong BT" xfId="10899" xr:uid="{00000000-0005-0000-0000-000049280000}"/>
    <cellStyle name="T_Book1_HECO-NR78-Gui a-Vinh(15-5-07)_06.THOPkluongTINH LAI thang11-2007-2_Duong R1 - Dai Phuoc (14-04-2009)" xfId="10900" xr:uid="{00000000-0005-0000-0000-00004A280000}"/>
    <cellStyle name="T_Book1_HECO-NR78-Gui a-Vinh(15-5-07)_Ba Dieu(5-12-07)" xfId="10901" xr:uid="{00000000-0005-0000-0000-00004B280000}"/>
    <cellStyle name="T_Book1_HECO-NR78-Gui a-Vinh(15-5-07)_Book1" xfId="10902" xr:uid="{00000000-0005-0000-0000-00004C280000}"/>
    <cellStyle name="T_Book1_HECO-NR78-Gui a-Vinh(15-5-07)_Book1_Cầu Cựa Gà" xfId="10903" xr:uid="{00000000-0005-0000-0000-00004D280000}"/>
    <cellStyle name="T_Book1_HECO-NR78-Gui a-Vinh(15-5-07)_Book1_Du toan san lap - 23-12-2008" xfId="10904" xr:uid="{00000000-0005-0000-0000-00004E280000}"/>
    <cellStyle name="T_Book1_HECO-NR78-Gui a-Vinh(15-5-07)_Book1_Duong BT" xfId="10905" xr:uid="{00000000-0005-0000-0000-00004F280000}"/>
    <cellStyle name="T_Book1_HECO-NR78-Gui a-Vinh(15-5-07)_Book1_Duong R1 - Dai Phuoc (14-04-2009)" xfId="10906" xr:uid="{00000000-0005-0000-0000-000050280000}"/>
    <cellStyle name="T_Book1_HECO-NR78-Gui a-Vinh(15-5-07)_Book18" xfId="10907" xr:uid="{00000000-0005-0000-0000-000051280000}"/>
    <cellStyle name="T_Book1_HECO-NR78-Gui a-Vinh(15-5-07)_DADT-16-11" xfId="10908" xr:uid="{00000000-0005-0000-0000-000052280000}"/>
    <cellStyle name="T_Book1_HECO-NR78-Gui a-Vinh(15-5-07)_DaiPhuoc_DM24buocTKCSl4d" xfId="10909" xr:uid="{00000000-0005-0000-0000-000053280000}"/>
    <cellStyle name="T_Book1_HECO-NR78-Gui a-Vinh(15-5-07)_DTGoi2-T12ngay14sualuong" xfId="10910" xr:uid="{00000000-0005-0000-0000-000054280000}"/>
    <cellStyle name="T_Book1_HECO-NR78-Gui a-Vinh(15-5-07)_dtK0-K3 _22_11_07" xfId="10911" xr:uid="{00000000-0005-0000-0000-000055280000}"/>
    <cellStyle name="T_Book1_HECO-NR78-Gui a-Vinh(15-5-07)_DTKScamcocMT-Cantho" xfId="10912" xr:uid="{00000000-0005-0000-0000-000056280000}"/>
    <cellStyle name="T_Book1_HECO-NR78-Gui a-Vinh(15-5-07)_DTKSTK MT-CT" xfId="10913" xr:uid="{00000000-0005-0000-0000-000057280000}"/>
    <cellStyle name="T_Book1_HECO-NR78-Gui a-Vinh(15-5-07)_Dutoan-10-6-08-tinh lai chi phi kiem toan" xfId="10914" xr:uid="{00000000-0005-0000-0000-000058280000}"/>
    <cellStyle name="T_Book1_HECO-NR78-Gui a-Vinh(15-5-07)_KL HOTHU" xfId="10916" xr:uid="{00000000-0005-0000-0000-000059280000}"/>
    <cellStyle name="T_Book1_HECO-NR78-Gui a-Vinh(15-5-07)_KL nen_s" xfId="10917" xr:uid="{00000000-0005-0000-0000-00005A280000}"/>
    <cellStyle name="T_Book1_HECO-NR78-Gui a-Vinh(15-5-07)_Khoiluongcongf100-D2" xfId="10915" xr:uid="{00000000-0005-0000-0000-00005B280000}"/>
    <cellStyle name="T_Book1_HECO-NR78-Gui a-Vinh(15-5-07)_pkhai-kl-8" xfId="10918" xr:uid="{00000000-0005-0000-0000-00005C280000}"/>
    <cellStyle name="T_Book1_HECO-NR78-Gui a-Vinh(15-5-07)_pkhai-kl-8_Cầu Cựa Gà" xfId="10919" xr:uid="{00000000-0005-0000-0000-00005D280000}"/>
    <cellStyle name="T_Book1_HECO-NR78-Gui a-Vinh(15-5-07)_pkhai-kl-8_Du toan san lap - 23-12-2008" xfId="10920" xr:uid="{00000000-0005-0000-0000-00005E280000}"/>
    <cellStyle name="T_Book1_HECO-NR78-Gui a-Vinh(15-5-07)_pkhai-kl-8_Duong BT" xfId="10921" xr:uid="{00000000-0005-0000-0000-00005F280000}"/>
    <cellStyle name="T_Book1_HECO-NR78-Gui a-Vinh(15-5-07)_pkhai-kl-8_Duong R1 - Dai Phuoc (14-04-2009)" xfId="10922" xr:uid="{00000000-0005-0000-0000-000060280000}"/>
    <cellStyle name="T_Book1_HECO-NR78-Gui a-Vinh(15-5-07)_TMDTDGmoiT10-07L2" xfId="10924" xr:uid="{00000000-0005-0000-0000-000061280000}"/>
    <cellStyle name="T_Book1_HECO-NR78-Gui a-Vinh(15-5-07)_TMDTDGmoiT10-07L2_Ba Dieu(5-12-07)" xfId="10925" xr:uid="{00000000-0005-0000-0000-000062280000}"/>
    <cellStyle name="T_Book1_HECO-NR78-Gui a-Vinh(15-5-07)_TMDTDGmoiT10-07L2_Cầu Cựa Gà" xfId="10926" xr:uid="{00000000-0005-0000-0000-000063280000}"/>
    <cellStyle name="T_Book1_HECO-NR78-Gui a-Vinh(15-5-07)_TMDTDGmoiT10-07L2_Du toan san lap - 23-12-2008" xfId="10927" xr:uid="{00000000-0005-0000-0000-000064280000}"/>
    <cellStyle name="T_Book1_HECO-NR78-Gui a-Vinh(15-5-07)_TMDTDGmoiT10-07L2_Duong BT" xfId="10928" xr:uid="{00000000-0005-0000-0000-000065280000}"/>
    <cellStyle name="T_Book1_HECO-NR78-Gui a-Vinh(15-5-07)_TMDTDGmoiT10-07L2_Duong R1 - Dai Phuoc (14-04-2009)" xfId="10929" xr:uid="{00000000-0005-0000-0000-000066280000}"/>
    <cellStyle name="T_Book1_HECO-NR78-Gui a-Vinh(15-5-07)_Tonghopklp" xfId="10930" xr:uid="{00000000-0005-0000-0000-000067280000}"/>
    <cellStyle name="T_Book1_HECO-NR78-Gui a-Vinh(15-5-07)_Tonghopklp_Ba Dieu(5-12-07)" xfId="10931" xr:uid="{00000000-0005-0000-0000-000068280000}"/>
    <cellStyle name="T_Book1_HECO-NR78-Gui a-Vinh(15-5-07)_Tonghopklp_Cầu Cựa Gà" xfId="10932" xr:uid="{00000000-0005-0000-0000-000069280000}"/>
    <cellStyle name="T_Book1_HECO-NR78-Gui a-Vinh(15-5-07)_Tonghopklp_Du toan san lap - 23-12-2008" xfId="10933" xr:uid="{00000000-0005-0000-0000-00006A280000}"/>
    <cellStyle name="T_Book1_HECO-NR78-Gui a-Vinh(15-5-07)_Tonghopklp_Duong BT" xfId="10934" xr:uid="{00000000-0005-0000-0000-00006B280000}"/>
    <cellStyle name="T_Book1_HECO-NR78-Gui a-Vinh(15-5-07)_Tonghopklp_Duong R1 - Dai Phuoc (14-04-2009)" xfId="10935" xr:uid="{00000000-0005-0000-0000-00006C280000}"/>
    <cellStyle name="T_Book1_HECO-NR78-Gui a-Vinh(15-5-07)_THKL-BCDKlan1" xfId="10923" xr:uid="{00000000-0005-0000-0000-00006D280000}"/>
    <cellStyle name="T_Book1_HM moi" xfId="10936" xr:uid="{00000000-0005-0000-0000-00006E280000}"/>
    <cellStyle name="T_Book1_INOAC Proposal Summary (Budget) 2008" xfId="3982" xr:uid="{00000000-0005-0000-0000-00006F280000}"/>
    <cellStyle name="T_Book1_INOAC Proposal Summary (Budget) 2008_G1- Final(HK)" xfId="3983" xr:uid="{00000000-0005-0000-0000-000070280000}"/>
    <cellStyle name="T_Book1_INOAC Proposal Summary (Budget) 2008_HOAN KIEM OFFICE - BOQ Net -Bored pile and Barret pile 42m rev3" xfId="3984" xr:uid="{00000000-0005-0000-0000-000071280000}"/>
    <cellStyle name="T_Book1_INOAC Proposal Summary (Budget) 2008_HOAN KIEM OFFICE - BOQ Net rev3" xfId="3985" xr:uid="{00000000-0005-0000-0000-000072280000}"/>
    <cellStyle name="T_Book1_JTEC Factory comparision footing " xfId="3986" xr:uid="{00000000-0005-0000-0000-000073280000}"/>
    <cellStyle name="T_Book1_JTEC Factory comparision footing _NET BoQ BOSHOKU 15thNov rev2" xfId="3987" xr:uid="{00000000-0005-0000-0000-000074280000}"/>
    <cellStyle name="T_Book1_JTEC Hanoi- Submision BoQ October 26th, 2007 for Contract" xfId="3988" xr:uid="{00000000-0005-0000-0000-000075280000}"/>
    <cellStyle name="T_Book1_KL HOTHU" xfId="10940" xr:uid="{00000000-0005-0000-0000-000076280000}"/>
    <cellStyle name="T_Book1_KL nen_s" xfId="10941" xr:uid="{00000000-0005-0000-0000-000077280000}"/>
    <cellStyle name="T_Book1_KLcong QL50p" xfId="10942" xr:uid="{00000000-0005-0000-0000-000078280000}"/>
    <cellStyle name="T_Book1_KLcong QL50p_Ba Dieu(5-12-07)" xfId="10943" xr:uid="{00000000-0005-0000-0000-000079280000}"/>
    <cellStyle name="T_Book1_KLcong QL50p_Cầu Cựa Gà" xfId="10944" xr:uid="{00000000-0005-0000-0000-00007A280000}"/>
    <cellStyle name="T_Book1_KLcong QL50p_Du toan san lap - 23-12-2008" xfId="10945" xr:uid="{00000000-0005-0000-0000-00007B280000}"/>
    <cellStyle name="T_Book1_KLcong QL50p_Duong BT" xfId="10946" xr:uid="{00000000-0005-0000-0000-00007C280000}"/>
    <cellStyle name="T_Book1_KLcong QL50p_Duong R1 - Dai Phuoc (14-04-2009)" xfId="10947" xr:uid="{00000000-0005-0000-0000-00007D280000}"/>
    <cellStyle name="T_Book1_klnenKm4-Km5" xfId="10948" xr:uid="{00000000-0005-0000-0000-00007E280000}"/>
    <cellStyle name="T_Book1_klnenKm4-Km5_Ba Dieu(5-12-07)" xfId="10949" xr:uid="{00000000-0005-0000-0000-00007F280000}"/>
    <cellStyle name="T_Book1_klnenKm4-Km5_Cầu Cựa Gà" xfId="10950" xr:uid="{00000000-0005-0000-0000-000080280000}"/>
    <cellStyle name="T_Book1_klnenKm4-Km5_Du toan san lap - 23-12-2008" xfId="10951" xr:uid="{00000000-0005-0000-0000-000081280000}"/>
    <cellStyle name="T_Book1_klnenKm4-Km5_Duong BT" xfId="10952" xr:uid="{00000000-0005-0000-0000-000082280000}"/>
    <cellStyle name="T_Book1_klnenKm4-Km5_Duong R1 - Dai Phuoc (14-04-2009)" xfId="10953" xr:uid="{00000000-0005-0000-0000-000083280000}"/>
    <cellStyle name="T_Book1_Kho vat chung PC22 Tuyen Quang" xfId="10937" xr:uid="{00000000-0005-0000-0000-000084280000}"/>
    <cellStyle name="T_Book1_Khoan thu 20.7.07" xfId="10938" xr:uid="{00000000-0005-0000-0000-000085280000}"/>
    <cellStyle name="T_Book1_Khoiluongcongf100-D2" xfId="10939" xr:uid="{00000000-0005-0000-0000-000086280000}"/>
    <cellStyle name="T_Book1_LuuNgay21-06-2007LuuNgay21-06-2007DANH SÁCH KHÁCH HÀNG" xfId="3989" xr:uid="{00000000-0005-0000-0000-000087280000}"/>
    <cellStyle name="T_Book1_LY LICH XIET BU LONG" xfId="10954" xr:uid="{00000000-0005-0000-0000-000088280000}"/>
    <cellStyle name="T_Book1_LY LICH XIET BU LONG_Phu luc hop dong nuoc thai" xfId="10955" xr:uid="{00000000-0005-0000-0000-000089280000}"/>
    <cellStyle name="T_Book1_N6_25-11-2008_PHAN DUONG" xfId="10956" xr:uid="{00000000-0005-0000-0000-00008A280000}"/>
    <cellStyle name="T_Book1_nen-mat nut ql1a" xfId="10957" xr:uid="{00000000-0005-0000-0000-00008B280000}"/>
    <cellStyle name="T_Book1_nen-mat nut ql1a_Ba Dieu(5-12-07)" xfId="10958" xr:uid="{00000000-0005-0000-0000-00008C280000}"/>
    <cellStyle name="T_Book1_nen-mat nut ql1a_Cầu Cựa Gà" xfId="10959" xr:uid="{00000000-0005-0000-0000-00008D280000}"/>
    <cellStyle name="T_Book1_nen-mat nut ql1a_Du toan san lap - 23-12-2008" xfId="10960" xr:uid="{00000000-0005-0000-0000-00008E280000}"/>
    <cellStyle name="T_Book1_nen-mat nut ql1a_Duong BT" xfId="10961" xr:uid="{00000000-0005-0000-0000-00008F280000}"/>
    <cellStyle name="T_Book1_nen-mat nut ql1a_Duong R1 - Dai Phuoc (14-04-2009)" xfId="10962" xr:uid="{00000000-0005-0000-0000-000090280000}"/>
    <cellStyle name="T_Book1_NET BoQ BOSHOKU 15thNov rev2" xfId="3990" xr:uid="{00000000-0005-0000-0000-000091280000}"/>
    <cellStyle name="T_Book1_NET BoQ TOYOTA SHOWROOM rev4" xfId="3991" xr:uid="{00000000-0005-0000-0000-000092280000}"/>
    <cellStyle name="T_Book1_NET BQ -Nippon Seiki 9thOct2006(Final) for submision" xfId="3992" xr:uid="{00000000-0005-0000-0000-000093280000}"/>
    <cellStyle name="T_Book1_NIPPON KODO BOQ- Plan A1 NET BoQ 28Aug2006" xfId="3993" xr:uid="{00000000-0005-0000-0000-000094280000}"/>
    <cellStyle name="T_Book1_NIPPON KODO BOQ- Plan A1 NET BoQ 28Aug2006_G1- Final(HK)" xfId="3994" xr:uid="{00000000-0005-0000-0000-000095280000}"/>
    <cellStyle name="T_Book1_NIPPON KODO BOQ- Plan A1 NET BoQ 28Aug2006_JTEC Factory comparision footing " xfId="3995" xr:uid="{00000000-0005-0000-0000-000096280000}"/>
    <cellStyle name="T_Book1_NIPPON KODO BOQ- Plan A1 NET BoQ 28Aug2006_JTEC Factory comparision footing _NET BoQ BOSHOKU 15thNov rev2" xfId="3996" xr:uid="{00000000-0005-0000-0000-000097280000}"/>
    <cellStyle name="T_Book1_NIPPON KODO BOQ- Plan A1 NET BoQ 28Aug2006_JTEC Hanoi- Submision BoQ October 26th, 2007 for Contract" xfId="3997" xr:uid="{00000000-0005-0000-0000-000098280000}"/>
    <cellStyle name="T_Book1_NIPPON KODO BOQ- Plan A1 NET BoQ 28Aug2006_NET BoQ BOSHOKU 15thNov rev2" xfId="3998" xr:uid="{00000000-0005-0000-0000-000099280000}"/>
    <cellStyle name="T_Book1_NIPPON KODO BOQ- Plan A1 NET BoQ 28Aug2006_NET BoQ TOYOTA SHOWROOM rev4" xfId="3999" xr:uid="{00000000-0005-0000-0000-00009A280000}"/>
    <cellStyle name="T_Book1_NP Seiki NET Rate" xfId="4000" xr:uid="{00000000-0005-0000-0000-00009B280000}"/>
    <cellStyle name="T_Book1_pkhai-kl-8" xfId="10965" xr:uid="{00000000-0005-0000-0000-00009C280000}"/>
    <cellStyle name="T_Book1_pkhai-kl-8_Cầu Cựa Gà" xfId="10966" xr:uid="{00000000-0005-0000-0000-00009D280000}"/>
    <cellStyle name="T_Book1_pkhai-kl-8_Du toan san lap - 23-12-2008" xfId="10967" xr:uid="{00000000-0005-0000-0000-00009E280000}"/>
    <cellStyle name="T_Book1_pkhai-kl-8_Duong BT" xfId="10968" xr:uid="{00000000-0005-0000-0000-00009F280000}"/>
    <cellStyle name="T_Book1_pkhai-kl-8_Duong R1 - Dai Phuoc (14-04-2009)" xfId="10969" xr:uid="{00000000-0005-0000-0000-0000A0280000}"/>
    <cellStyle name="T_Book1_Phu luc hop dong" xfId="10963" xr:uid="{00000000-0005-0000-0000-0000A1280000}"/>
    <cellStyle name="T_Book1_Phu luc hop dong nuoc thai" xfId="10964" xr:uid="{00000000-0005-0000-0000-0000A2280000}"/>
    <cellStyle name="T_Book1_Quyet toan bang tai" xfId="10970" xr:uid="{00000000-0005-0000-0000-0000A3280000}"/>
    <cellStyle name="T_Book1_San sat hach moi" xfId="10971" xr:uid="{00000000-0005-0000-0000-0000A4280000}"/>
    <cellStyle name="T_Book1_San sat hach moi_Ba Dieu(5-12-07)" xfId="10972" xr:uid="{00000000-0005-0000-0000-0000A5280000}"/>
    <cellStyle name="T_Book1_San sat hach moi_Cầu Cựa Gà" xfId="10973" xr:uid="{00000000-0005-0000-0000-0000A6280000}"/>
    <cellStyle name="T_Book1_San sat hach moi_Du toan san lap - 23-12-2008" xfId="10974" xr:uid="{00000000-0005-0000-0000-0000A7280000}"/>
    <cellStyle name="T_Book1_San sat hach moi_Duong BT" xfId="10975" xr:uid="{00000000-0005-0000-0000-0000A8280000}"/>
    <cellStyle name="T_Book1_San sat hach moi_Duong R1 - Dai Phuoc (14-04-2009)" xfId="10976" xr:uid="{00000000-0005-0000-0000-0000A9280000}"/>
    <cellStyle name="T_Book1_SiloximangBimSon-thautheoCT9" xfId="10977" xr:uid="{00000000-0005-0000-0000-0000AA280000}"/>
    <cellStyle name="T_Book1_siloximang-thau in" xfId="10978" xr:uid="{00000000-0005-0000-0000-0000AB280000}"/>
    <cellStyle name="T_Book1_Structrure qty final" xfId="4001" xr:uid="{00000000-0005-0000-0000-0000AC280000}"/>
    <cellStyle name="T_Book1_Structrure qty-sum 29jul" xfId="4002" xr:uid="{00000000-0005-0000-0000-0000AD280000}"/>
    <cellStyle name="T_Book1_Tamsan" xfId="10979" xr:uid="{00000000-0005-0000-0000-0000AE280000}"/>
    <cellStyle name="T_Book1_Tamsan_Phu luc hop dong nuoc thai" xfId="10980" xr:uid="{00000000-0005-0000-0000-0000AF280000}"/>
    <cellStyle name="T_Book1_Tan My" xfId="10981" xr:uid="{00000000-0005-0000-0000-0000B0280000}"/>
    <cellStyle name="T_Book1_Terumo Net BOQ 2ndFeb06Base(PLAN B2FLNoVoid)" xfId="4003" xr:uid="{00000000-0005-0000-0000-0000B1280000}"/>
    <cellStyle name="T_Book1_Terumo Net BOQ 2ndFeb06Base(PLAN B2FLNoVoid)_G1- Final(HK)" xfId="4004" xr:uid="{00000000-0005-0000-0000-0000B2280000}"/>
    <cellStyle name="T_Book1_Terumo Net BOQ 2ndFeb06Base(PLAN B2FLNoVoid)_INOAC Proposal Summary (Budget) 2008" xfId="4005" xr:uid="{00000000-0005-0000-0000-0000B3280000}"/>
    <cellStyle name="T_Book1_Terumo Net BOQ 2ndFeb06Base(PLAN B2FLNoVoid)_INOAC Proposal Summary (Budget) 2008_G1- Final(HK)" xfId="4006" xr:uid="{00000000-0005-0000-0000-0000B4280000}"/>
    <cellStyle name="T_Book1_Terumo Net BOQ 2ndFeb06Base(PLAN B2FLNoVoid)_INOAC Proposal Summary (Budget) 2008_HOAN KIEM OFFICE - BOQ Net -Bored pile and Barret pile 42m rev3" xfId="4007" xr:uid="{00000000-0005-0000-0000-0000B5280000}"/>
    <cellStyle name="T_Book1_Terumo Net BOQ 2ndFeb06Base(PLAN B2FLNoVoid)_INOAC Proposal Summary (Budget) 2008_HOAN KIEM OFFICE - BOQ Net rev3" xfId="4008" xr:uid="{00000000-0005-0000-0000-0000B6280000}"/>
    <cellStyle name="T_Book1_Terumo Net BOQ 2ndFeb06Base(PLAN B2FLNoVoid)_JTEC Factory comparision footing " xfId="4009" xr:uid="{00000000-0005-0000-0000-0000B7280000}"/>
    <cellStyle name="T_Book1_Terumo Net BOQ 2ndFeb06Base(PLAN B2FLNoVoid)_JTEC Factory comparision footing _NET BoQ BOSHOKU 15thNov rev2" xfId="4010" xr:uid="{00000000-0005-0000-0000-0000B8280000}"/>
    <cellStyle name="T_Book1_Terumo Net BOQ 2ndFeb06Base(PLAN B2FLNoVoid)_JTEC Hanoi- Submision BoQ October 26th, 2007 for Contract" xfId="4011" xr:uid="{00000000-0005-0000-0000-0000B9280000}"/>
    <cellStyle name="T_Book1_Terumo Net BOQ 2ndFeb06Base(PLAN B2FLNoVoid)_NET BoQ BOSHOKU 15thNov rev2" xfId="4012" xr:uid="{00000000-0005-0000-0000-0000BA280000}"/>
    <cellStyle name="T_Book1_Terumo Net BOQ 2ndFeb06Base(PLAN B2FLNoVoid)_NET BoQ TOYOTA SHOWROOM rev4" xfId="4013" xr:uid="{00000000-0005-0000-0000-0000BB280000}"/>
    <cellStyle name="T_Book1_Terumo Proposal Summary-Final to Contract" xfId="4014" xr:uid="{00000000-0005-0000-0000-0000BC280000}"/>
    <cellStyle name="T_Book1_Terumo Proposal Summary-Final to Contract_G1- Final(HK)" xfId="4015" xr:uid="{00000000-0005-0000-0000-0000BD280000}"/>
    <cellStyle name="T_Book1_Terumo Proposal Summary-Final to Contract_INOAC Proposal Summary (Budget) 2008" xfId="4016" xr:uid="{00000000-0005-0000-0000-0000BE280000}"/>
    <cellStyle name="T_Book1_Terumo Proposal Summary-Final to Contract_INOAC Proposal Summary (Budget) 2008_G1- Final(HK)" xfId="4017" xr:uid="{00000000-0005-0000-0000-0000BF280000}"/>
    <cellStyle name="T_Book1_Terumo Proposal Summary-Final to Contract_INOAC Proposal Summary (Budget) 2008_HOAN KIEM OFFICE - BOQ Net -Bored pile and Barret pile 42m rev3" xfId="4018" xr:uid="{00000000-0005-0000-0000-0000C0280000}"/>
    <cellStyle name="T_Book1_Terumo Proposal Summary-Final to Contract_INOAC Proposal Summary (Budget) 2008_HOAN KIEM OFFICE - BOQ Net rev3" xfId="4019" xr:uid="{00000000-0005-0000-0000-0000C1280000}"/>
    <cellStyle name="T_Book1_Terumo Proposal Summary-Final to Contract_JTEC Factory comparision footing " xfId="4020" xr:uid="{00000000-0005-0000-0000-0000C2280000}"/>
    <cellStyle name="T_Book1_Terumo Proposal Summary-Final to Contract_JTEC Factory comparision footing _NET BoQ BOSHOKU 15thNov rev2" xfId="4021" xr:uid="{00000000-0005-0000-0000-0000C3280000}"/>
    <cellStyle name="T_Book1_Terumo Proposal Summary-Final to Contract_JTEC Hanoi- Submision BoQ October 26th, 2007 for Contract" xfId="4022" xr:uid="{00000000-0005-0000-0000-0000C4280000}"/>
    <cellStyle name="T_Book1_Terumo Proposal Summary-Final to Contract_NET BoQ BOSHOKU 15thNov rev2" xfId="4023" xr:uid="{00000000-0005-0000-0000-0000C5280000}"/>
    <cellStyle name="T_Book1_Terumo Proposal Summary-Final to Contract_NET BoQ TOYOTA SHOWROOM rev4" xfId="4024" xr:uid="{00000000-0005-0000-0000-0000C6280000}"/>
    <cellStyle name="T_Book1_TMDTDGmoiT10-07L2" xfId="10990" xr:uid="{00000000-0005-0000-0000-0000C7280000}"/>
    <cellStyle name="T_Book1_TMDTDGmoiT10-07L2_Ba Dieu(5-12-07)" xfId="10991" xr:uid="{00000000-0005-0000-0000-0000C8280000}"/>
    <cellStyle name="T_Book1_TMDTDGmoiT10-07L2_Cầu Cựa Gà" xfId="10992" xr:uid="{00000000-0005-0000-0000-0000C9280000}"/>
    <cellStyle name="T_Book1_TMDTDGmoiT10-07L2_Du toan san lap - 23-12-2008" xfId="10993" xr:uid="{00000000-0005-0000-0000-0000CA280000}"/>
    <cellStyle name="T_Book1_TMDTDGmoiT10-07L2_Duong BT" xfId="10994" xr:uid="{00000000-0005-0000-0000-0000CB280000}"/>
    <cellStyle name="T_Book1_TMDTDGmoiT10-07L2_Duong R1 - Dai Phuoc (14-04-2009)" xfId="10995" xr:uid="{00000000-0005-0000-0000-0000CC280000}"/>
    <cellStyle name="T_Book1_TONG HOP KHOI LUONG SO BO" xfId="10996" xr:uid="{00000000-0005-0000-0000-0000CD280000}"/>
    <cellStyle name="T_Book1_Tonghopklp" xfId="10997" xr:uid="{00000000-0005-0000-0000-0000CE280000}"/>
    <cellStyle name="T_Book1_Tonghopklp_Ba Dieu(5-12-07)" xfId="10998" xr:uid="{00000000-0005-0000-0000-0000CF280000}"/>
    <cellStyle name="T_Book1_Tonghopklp_Cầu Cựa Gà" xfId="10999" xr:uid="{00000000-0005-0000-0000-0000D0280000}"/>
    <cellStyle name="T_Book1_Tonghopklp_Du toan san lap - 23-12-2008" xfId="11000" xr:uid="{00000000-0005-0000-0000-0000D1280000}"/>
    <cellStyle name="T_Book1_Tonghopklp_Duong BT" xfId="11001" xr:uid="{00000000-0005-0000-0000-0000D2280000}"/>
    <cellStyle name="T_Book1_Tonghopklp_Duong R1 - Dai Phuoc (14-04-2009)" xfId="11002" xr:uid="{00000000-0005-0000-0000-0000D3280000}"/>
    <cellStyle name="T_Book1_TH theo doi Thanh toan" xfId="10982" xr:uid="{00000000-0005-0000-0000-0000D4280000}"/>
    <cellStyle name="T_Book1_Than silo XM-9607 (version 2)" xfId="10983" xr:uid="{00000000-0005-0000-0000-0000D5280000}"/>
    <cellStyle name="T_Book1_THANG NGOAI+PHU TRO DUOI+THANG LEO BO" xfId="10984" xr:uid="{00000000-0005-0000-0000-0000D6280000}"/>
    <cellStyle name="T_Book1_THANG NGOAI+PHU TRO DUOI+THANG LEO BO_Phu luc hop dong nuoc thai" xfId="10985" xr:uid="{00000000-0005-0000-0000-0000D7280000}"/>
    <cellStyle name="T_Book1_THANH TOAN CAM PHA(to ngoc)" xfId="10986" xr:uid="{00000000-0005-0000-0000-0000D8280000}"/>
    <cellStyle name="T_Book1_THANH TOAN CAM PHA(to ngoc)_Phu luc hop dong nuoc thai" xfId="10987" xr:uid="{00000000-0005-0000-0000-0000D9280000}"/>
    <cellStyle name="T_Book1_Thanh toan noi bo D12" xfId="10988" xr:uid="{00000000-0005-0000-0000-0000DA280000}"/>
    <cellStyle name="T_Book1_Thiet bi" xfId="4025" xr:uid="{00000000-0005-0000-0000-0000DB280000}"/>
    <cellStyle name="T_Book1_THKL-BCDKlan1" xfId="10989" xr:uid="{00000000-0005-0000-0000-0000DC280000}"/>
    <cellStyle name="T_Book1_VGI-Main Building 8thAUG-Submision BOQ" xfId="4026" xr:uid="{00000000-0005-0000-0000-0000DD280000}"/>
    <cellStyle name="T_Book1_VGI-Main Building 8thAUG-Submision BOQ_G1- Final(HK)" xfId="4027" xr:uid="{00000000-0005-0000-0000-0000DE280000}"/>
    <cellStyle name="T_Book1_VGI-Main Building 8thAUG-Submision BOQ_JTEC Factory comparision footing " xfId="4028" xr:uid="{00000000-0005-0000-0000-0000DF280000}"/>
    <cellStyle name="T_Book1_VGI-Main Building 8thAUG-Submision BOQ_JTEC Factory comparision footing _NET BoQ BOSHOKU 15thNov rev2" xfId="4029" xr:uid="{00000000-0005-0000-0000-0000E0280000}"/>
    <cellStyle name="T_Book1_VGI-Main Building 8thAUG-Submision BOQ_JTEC Hanoi- Submision BoQ October 26th, 2007 for Contract" xfId="4030" xr:uid="{00000000-0005-0000-0000-0000E1280000}"/>
    <cellStyle name="T_Book1_VGI-Main Building 8thAUG-Submision BOQ_NET BoQ BOSHOKU 15thNov rev2" xfId="4031" xr:uid="{00000000-0005-0000-0000-0000E2280000}"/>
    <cellStyle name="T_Book1_VGI-Main Building 8thAUG-Submision BOQ_NET BoQ TOYOTA SHOWROOM rev4" xfId="4032" xr:uid="{00000000-0005-0000-0000-0000E3280000}"/>
    <cellStyle name="T_Book18" xfId="11003" xr:uid="{00000000-0005-0000-0000-0000E4280000}"/>
    <cellStyle name="T_BOQ Ph 2- Civil 2010.03.02 " xfId="4033" xr:uid="{00000000-0005-0000-0000-0000E5280000}"/>
    <cellStyle name="T_BoQ_Chimney 17h ngay 7.9.06 Gui Tuan ok" xfId="11004" xr:uid="{00000000-0005-0000-0000-0000E6280000}"/>
    <cellStyle name="T_BoQ_Chimney 17h ngay 7.9.06 Gui Tuan ok_Phu luc hop dong nuoc thai" xfId="11005" xr:uid="{00000000-0005-0000-0000-0000E7280000}"/>
    <cellStyle name="T_BOQ_tdia__cset_final__Cuong_dich_" xfId="11006" xr:uid="{00000000-0005-0000-0000-0000E8280000}"/>
    <cellStyle name="T_BOQ_tdia__cset_final__Cuong_dich__Phu luc hop dong nuoc thai" xfId="11007" xr:uid="{00000000-0005-0000-0000-0000E9280000}"/>
    <cellStyle name="T_BQ - VGI NIPPON GLASS SHEET" xfId="4034" xr:uid="{00000000-0005-0000-0000-0000EA280000}"/>
    <cellStyle name="T_BQ - VGI NIPPON GLASS SHEET (batch &amp; cullet conveyor)" xfId="4035" xr:uid="{00000000-0005-0000-0000-0000EB280000}"/>
    <cellStyle name="T_BQ - VGI NIPPON GLASS SHEET (batch &amp; cullet conveyor)_JTEC Factory comparision footing " xfId="4036" xr:uid="{00000000-0005-0000-0000-0000EC280000}"/>
    <cellStyle name="T_BQ - VGI NIPPON GLASS SHEET (batch &amp; cullet conveyor)_JTEC Hanoi- Submision BoQ October 26th, 2007 for Contract" xfId="4037" xr:uid="{00000000-0005-0000-0000-0000ED280000}"/>
    <cellStyle name="T_BQ - VGI NIPPON GLASS SHEET_3-30NET___96Mil__T-pro NET Summary revise for kettei" xfId="4038" xr:uid="{00000000-0005-0000-0000-0000EE280000}"/>
    <cellStyle name="T_BQ - VGI NIPPON GLASS SHEET_3-30NET___96Mil__T-pro NET Summary revise for kettei_JTEC Factory comparision footing " xfId="4039" xr:uid="{00000000-0005-0000-0000-0000EF280000}"/>
    <cellStyle name="T_BQ - VGI NIPPON GLASS SHEET_3-30NET___96Mil__T-pro NET Summary revise for kettei_JTEC Hanoi- Submision BoQ October 26th, 2007 for Contract" xfId="4040" xr:uid="{00000000-0005-0000-0000-0000F0280000}"/>
    <cellStyle name="T_BQ - VGI NIPPON GLASS SHEET_JTEC Factory comparision footing " xfId="4041" xr:uid="{00000000-0005-0000-0000-0000F1280000}"/>
    <cellStyle name="T_BQ - VGI NIPPON GLASS SHEET_JTEC Hanoi- Submision BoQ October 26th, 2007 for Contract" xfId="4042" xr:uid="{00000000-0005-0000-0000-0000F2280000}"/>
    <cellStyle name="T_BQ - VGI NIPPON GLASS SHEET_Terumo Net BOQ 2ndFeb06Base(PLAN B2FLNoVoid)" xfId="4043" xr:uid="{00000000-0005-0000-0000-0000F3280000}"/>
    <cellStyle name="T_BQ - VGI NIPPON GLASS SHEET_Terumo Net BOQ 2ndFeb06Base(PLAN B2FLNoVoid)_JTEC Factory comparision footing " xfId="4044" xr:uid="{00000000-0005-0000-0000-0000F4280000}"/>
    <cellStyle name="T_BQ - VGI NIPPON GLASS SHEET_Terumo Net BOQ 2ndFeb06Base(PLAN B2FLNoVoid)_JTEC Hanoi- Submision BoQ October 26th, 2007 for Contract" xfId="4045" xr:uid="{00000000-0005-0000-0000-0000F5280000}"/>
    <cellStyle name="T_BQ - VGI NIPPON GLASS SHEET_Terumo Proposal Summary-Final to Contract" xfId="4046" xr:uid="{00000000-0005-0000-0000-0000F6280000}"/>
    <cellStyle name="T_BQ - VGI NIPPON GLASS SHEET_Terumo Proposal Summary-Final to Contract_JTEC Factory comparision footing " xfId="4047" xr:uid="{00000000-0005-0000-0000-0000F7280000}"/>
    <cellStyle name="T_BQ - VGI NIPPON GLASS SHEET_Terumo Proposal Summary-Final to Contract_JTEC Hanoi- Submision BoQ October 26th, 2007 for Contract" xfId="4048" xr:uid="{00000000-0005-0000-0000-0000F8280000}"/>
    <cellStyle name="T_Cac bao cao TB  Milk-Yomilk-co Ke- CK 1-Vinh Thang" xfId="4049" xr:uid="{00000000-0005-0000-0000-0000F9280000}"/>
    <cellStyle name="T_Cac bao cao TB  Milk-Yomilk-co Ke- CK 1-Vinh Thang_Book1" xfId="4050" xr:uid="{00000000-0005-0000-0000-0000FA280000}"/>
    <cellStyle name="T_Cac bao cao TB  Milk-Yomilk-co Ke- CK 1-Vinh Thang_Form_bao_cao_XNT_kho_cK7" xfId="4051" xr:uid="{00000000-0005-0000-0000-0000FB280000}"/>
    <cellStyle name="T_Cai tao hang rao-1" xfId="4052" xr:uid="{00000000-0005-0000-0000-0000FC280000}"/>
    <cellStyle name="T_cai tao ve sinh VS-01-3" xfId="4053" xr:uid="{00000000-0005-0000-0000-0000FD280000}"/>
    <cellStyle name="T_camayVL7-1" xfId="11008" xr:uid="{00000000-0005-0000-0000-0000FE280000}"/>
    <cellStyle name="T_Cau bai viecTrinhBan" xfId="11009" xr:uid="{00000000-0005-0000-0000-0000FF280000}"/>
    <cellStyle name="T_Cau Cai Beo" xfId="11010" xr:uid="{00000000-0005-0000-0000-000000290000}"/>
    <cellStyle name="T_Cau My Dong" xfId="11012" xr:uid="{00000000-0005-0000-0000-000001290000}"/>
    <cellStyle name="T_Cau Phu Phuong" xfId="11013" xr:uid="{00000000-0005-0000-0000-000002290000}"/>
    <cellStyle name="T_Cau Song Cau" xfId="11014" xr:uid="{00000000-0005-0000-0000-000003290000}"/>
    <cellStyle name="T_Cau T19-phanchinh-in" xfId="11015" xr:uid="{00000000-0005-0000-0000-000004290000}"/>
    <cellStyle name="T_cau-lan8" xfId="11016" xr:uid="{00000000-0005-0000-0000-000005290000}"/>
    <cellStyle name="T_cay xanh lo-1" xfId="4054" xr:uid="{00000000-0005-0000-0000-000006290000}"/>
    <cellStyle name="T_Cầu Cựa Gà" xfId="11011" xr:uid="{00000000-0005-0000-0000-000007290000}"/>
    <cellStyle name="T_CDKT" xfId="4055" xr:uid="{00000000-0005-0000-0000-000008290000}"/>
    <cellStyle name="T_CDKT_06.THOPkluongTINH LAI thang11-2007-2" xfId="11017" xr:uid="{00000000-0005-0000-0000-000009290000}"/>
    <cellStyle name="T_CDKT_06.THOPkluongTINH LAI thang11-2007-2_Cầu Cựa Gà" xfId="11018" xr:uid="{00000000-0005-0000-0000-00000A290000}"/>
    <cellStyle name="T_CDKT_06.THOPkluongTINH LAI thang11-2007-2_Du toan san lap - 23-12-2008" xfId="11019" xr:uid="{00000000-0005-0000-0000-00000B290000}"/>
    <cellStyle name="T_CDKT_06.THOPkluongTINH LAI thang11-2007-2_Duong BT" xfId="11020" xr:uid="{00000000-0005-0000-0000-00000C290000}"/>
    <cellStyle name="T_CDKT_06.THOPkluongTINH LAI thang11-2007-2_Duong R1 - Dai Phuoc (14-04-2009)" xfId="11021" xr:uid="{00000000-0005-0000-0000-00000D290000}"/>
    <cellStyle name="T_CDKT_Ba Dieu(5-12-07)" xfId="11022" xr:uid="{00000000-0005-0000-0000-00000E290000}"/>
    <cellStyle name="T_CDKT_Book1" xfId="11023" xr:uid="{00000000-0005-0000-0000-00000F290000}"/>
    <cellStyle name="T_CDKT_Book1_Cầu Cựa Gà" xfId="11024" xr:uid="{00000000-0005-0000-0000-000010290000}"/>
    <cellStyle name="T_CDKT_Book1_Du toan san lap - 23-12-2008" xfId="11025" xr:uid="{00000000-0005-0000-0000-000011290000}"/>
    <cellStyle name="T_CDKT_Book1_Duong BT" xfId="11026" xr:uid="{00000000-0005-0000-0000-000012290000}"/>
    <cellStyle name="T_CDKT_Book1_Duong R1 - Dai Phuoc (14-04-2009)" xfId="11027" xr:uid="{00000000-0005-0000-0000-000013290000}"/>
    <cellStyle name="T_CDKT_Book18" xfId="11028" xr:uid="{00000000-0005-0000-0000-000014290000}"/>
    <cellStyle name="T_CDKT_Cầu Cựa Gà" xfId="11029" xr:uid="{00000000-0005-0000-0000-000015290000}"/>
    <cellStyle name="T_CDKT_DADT-16-11" xfId="11030" xr:uid="{00000000-0005-0000-0000-000016290000}"/>
    <cellStyle name="T_CDKT_DaiPhuoc_DM24_BVTC(rev)" xfId="11031" xr:uid="{00000000-0005-0000-0000-000017290000}"/>
    <cellStyle name="T_CDKT_DT200T8-07BVTC_lan2" xfId="11032" xr:uid="{00000000-0005-0000-0000-000018290000}"/>
    <cellStyle name="T_CDKT_dtK0-K3 _22_11_07" xfId="11033" xr:uid="{00000000-0005-0000-0000-000019290000}"/>
    <cellStyle name="T_CDKT_DTKScamcocMT-Cantho" xfId="11034" xr:uid="{00000000-0005-0000-0000-00001A290000}"/>
    <cellStyle name="T_CDKT_DTKSTK MT-CT" xfId="11035" xr:uid="{00000000-0005-0000-0000-00001B290000}"/>
    <cellStyle name="T_CDKT_Du toan san lap - 23-12-2008" xfId="11036" xr:uid="{00000000-0005-0000-0000-00001C290000}"/>
    <cellStyle name="T_CDKT_Duong BT" xfId="11037" xr:uid="{00000000-0005-0000-0000-00001D290000}"/>
    <cellStyle name="T_CDKT_Duong R1 - Dai Phuoc (14-04-2009)" xfId="11038" xr:uid="{00000000-0005-0000-0000-00001E290000}"/>
    <cellStyle name="T_CDKT_Dutoan-10-6-08-tinh lai chi phi kiem toan" xfId="11039" xr:uid="{00000000-0005-0000-0000-00001F290000}"/>
    <cellStyle name="T_CDKT_KL HOTHU" xfId="11041" xr:uid="{00000000-0005-0000-0000-000020290000}"/>
    <cellStyle name="T_CDKT_KL nen_s" xfId="11042" xr:uid="{00000000-0005-0000-0000-000021290000}"/>
    <cellStyle name="T_CDKT_Khoiluongcongf100-D2" xfId="11040" xr:uid="{00000000-0005-0000-0000-000022290000}"/>
    <cellStyle name="T_CDKT_pkhai-kl-8" xfId="11043" xr:uid="{00000000-0005-0000-0000-000023290000}"/>
    <cellStyle name="T_CDKT_pkhai-kl-8_Cầu Cựa Gà" xfId="11044" xr:uid="{00000000-0005-0000-0000-000024290000}"/>
    <cellStyle name="T_CDKT_pkhai-kl-8_Du toan san lap - 23-12-2008" xfId="11045" xr:uid="{00000000-0005-0000-0000-000025290000}"/>
    <cellStyle name="T_CDKT_pkhai-kl-8_Duong BT" xfId="11046" xr:uid="{00000000-0005-0000-0000-000026290000}"/>
    <cellStyle name="T_CDKT_pkhai-kl-8_Duong R1 - Dai Phuoc (14-04-2009)" xfId="11047" xr:uid="{00000000-0005-0000-0000-000027290000}"/>
    <cellStyle name="T_CDKT_TONG HOP KHOI LUONG SO BO" xfId="11049" xr:uid="{00000000-0005-0000-0000-000028290000}"/>
    <cellStyle name="T_CDKT_THKL-BCDKlan1" xfId="11048" xr:uid="{00000000-0005-0000-0000-000029290000}"/>
    <cellStyle name="T_CocThu-Lo3,4" xfId="11063" xr:uid="{00000000-0005-0000-0000-00002A290000}"/>
    <cellStyle name="T_CocThu-Lo3,4_Khoan thu 20.7.07" xfId="11064" xr:uid="{00000000-0005-0000-0000-00002B290000}"/>
    <cellStyle name="T_CocThu-Lo3,4_Quyet toan bang tai" xfId="11065" xr:uid="{00000000-0005-0000-0000-00002C290000}"/>
    <cellStyle name="T_CocThu-Lo3,4_Thanh toan noi bo D12" xfId="11066" xr:uid="{00000000-0005-0000-0000-00002D290000}"/>
    <cellStyle name="T_Cong nghe be chua 5.10 da kiem" xfId="4066" xr:uid="{00000000-0005-0000-0000-00002E290000}"/>
    <cellStyle name="T_Cong Tuan Chau" xfId="11067" xr:uid="{00000000-0005-0000-0000-00002F290000}"/>
    <cellStyle name="T_congtacson" xfId="11068" xr:uid="{00000000-0005-0000-0000-000030290000}"/>
    <cellStyle name="T_copy BC  SXKD QuyIII 2010" xfId="4067" xr:uid="{00000000-0005-0000-0000-000031290000}"/>
    <cellStyle name="T_Cost for DD (summary)" xfId="11069" xr:uid="{00000000-0005-0000-0000-000032290000}"/>
    <cellStyle name="T_Cost for DD (summary)_06.THOPkluongTINH LAI thang11-2007-2" xfId="11070" xr:uid="{00000000-0005-0000-0000-000033290000}"/>
    <cellStyle name="T_Cost for DD (summary)_06.THOPkluongTINH LAI thang11-2007-2_Cầu Cựa Gà" xfId="11071" xr:uid="{00000000-0005-0000-0000-000034290000}"/>
    <cellStyle name="T_Cost for DD (summary)_06.THOPkluongTINH LAI thang11-2007-2_Du toan san lap - 23-12-2008" xfId="11072" xr:uid="{00000000-0005-0000-0000-000035290000}"/>
    <cellStyle name="T_Cost for DD (summary)_06.THOPkluongTINH LAI thang11-2007-2_Duong BT" xfId="11073" xr:uid="{00000000-0005-0000-0000-000036290000}"/>
    <cellStyle name="T_Cost for DD (summary)_06.THOPkluongTINH LAI thang11-2007-2_Duong R1 - Dai Phuoc (14-04-2009)" xfId="11074" xr:uid="{00000000-0005-0000-0000-000037290000}"/>
    <cellStyle name="T_Cost for DD (summary)_Ba Dieu(5-12-07)" xfId="11075" xr:uid="{00000000-0005-0000-0000-000038290000}"/>
    <cellStyle name="T_Cost for DD (summary)_Book1" xfId="11076" xr:uid="{00000000-0005-0000-0000-000039290000}"/>
    <cellStyle name="T_Cost for DD (summary)_Book1_Cầu Cựa Gà" xfId="11077" xr:uid="{00000000-0005-0000-0000-00003A290000}"/>
    <cellStyle name="T_Cost for DD (summary)_Book1_Du toan san lap - 23-12-2008" xfId="11078" xr:uid="{00000000-0005-0000-0000-00003B290000}"/>
    <cellStyle name="T_Cost for DD (summary)_Book1_Duong BT" xfId="11079" xr:uid="{00000000-0005-0000-0000-00003C290000}"/>
    <cellStyle name="T_Cost for DD (summary)_Book1_Duong R1 - Dai Phuoc (14-04-2009)" xfId="11080" xr:uid="{00000000-0005-0000-0000-00003D290000}"/>
    <cellStyle name="T_Cost for DD (summary)_Book18" xfId="11081" xr:uid="{00000000-0005-0000-0000-00003E290000}"/>
    <cellStyle name="T_Cost for DD (summary)_DADT-16-11" xfId="11082" xr:uid="{00000000-0005-0000-0000-00003F290000}"/>
    <cellStyle name="T_Cost for DD (summary)_DaiPhuoc_DM24buocTKCSl4d" xfId="11083" xr:uid="{00000000-0005-0000-0000-000040290000}"/>
    <cellStyle name="T_Cost for DD (summary)_DTGoi2-T12ngay14sualuong" xfId="11084" xr:uid="{00000000-0005-0000-0000-000041290000}"/>
    <cellStyle name="T_Cost for DD (summary)_dtK0-K3 _22_11_07" xfId="11085" xr:uid="{00000000-0005-0000-0000-000042290000}"/>
    <cellStyle name="T_Cost for DD (summary)_DTKScamcocMT-Cantho" xfId="11086" xr:uid="{00000000-0005-0000-0000-000043290000}"/>
    <cellStyle name="T_Cost for DD (summary)_DTKSTK MT-CT" xfId="11087" xr:uid="{00000000-0005-0000-0000-000044290000}"/>
    <cellStyle name="T_Cost for DD (summary)_Dutoan-10-6-08-tinh lai chi phi kiem toan" xfId="11088" xr:uid="{00000000-0005-0000-0000-000045290000}"/>
    <cellStyle name="T_Cost for DD (summary)_KL HOTHU" xfId="11090" xr:uid="{00000000-0005-0000-0000-000046290000}"/>
    <cellStyle name="T_Cost for DD (summary)_KL nen_s" xfId="11091" xr:uid="{00000000-0005-0000-0000-000047290000}"/>
    <cellStyle name="T_Cost for DD (summary)_Khoiluongcongf100-D2" xfId="11089" xr:uid="{00000000-0005-0000-0000-000048290000}"/>
    <cellStyle name="T_Cost for DD (summary)_pkhai-kl-8" xfId="11092" xr:uid="{00000000-0005-0000-0000-000049290000}"/>
    <cellStyle name="T_Cost for DD (summary)_pkhai-kl-8_Cầu Cựa Gà" xfId="11093" xr:uid="{00000000-0005-0000-0000-00004A290000}"/>
    <cellStyle name="T_Cost for DD (summary)_pkhai-kl-8_Du toan san lap - 23-12-2008" xfId="11094" xr:uid="{00000000-0005-0000-0000-00004B290000}"/>
    <cellStyle name="T_Cost for DD (summary)_pkhai-kl-8_Duong BT" xfId="11095" xr:uid="{00000000-0005-0000-0000-00004C290000}"/>
    <cellStyle name="T_Cost for DD (summary)_pkhai-kl-8_Duong R1 - Dai Phuoc (14-04-2009)" xfId="11096" xr:uid="{00000000-0005-0000-0000-00004D290000}"/>
    <cellStyle name="T_Cost for DD (summary)_TMDTDGmoiT10-07L2" xfId="11098" xr:uid="{00000000-0005-0000-0000-00004E290000}"/>
    <cellStyle name="T_Cost for DD (summary)_TMDTDGmoiT10-07L2_Ba Dieu(5-12-07)" xfId="11099" xr:uid="{00000000-0005-0000-0000-00004F290000}"/>
    <cellStyle name="T_Cost for DD (summary)_TMDTDGmoiT10-07L2_Cầu Cựa Gà" xfId="11100" xr:uid="{00000000-0005-0000-0000-000050290000}"/>
    <cellStyle name="T_Cost for DD (summary)_TMDTDGmoiT10-07L2_Du toan san lap - 23-12-2008" xfId="11101" xr:uid="{00000000-0005-0000-0000-000051290000}"/>
    <cellStyle name="T_Cost for DD (summary)_TMDTDGmoiT10-07L2_Duong BT" xfId="11102" xr:uid="{00000000-0005-0000-0000-000052290000}"/>
    <cellStyle name="T_Cost for DD (summary)_TMDTDGmoiT10-07L2_Duong R1 - Dai Phuoc (14-04-2009)" xfId="11103" xr:uid="{00000000-0005-0000-0000-000053290000}"/>
    <cellStyle name="T_Cost for DD (summary)_Tonghopklp" xfId="11104" xr:uid="{00000000-0005-0000-0000-000054290000}"/>
    <cellStyle name="T_Cost for DD (summary)_Tonghopklp_Ba Dieu(5-12-07)" xfId="11105" xr:uid="{00000000-0005-0000-0000-000055290000}"/>
    <cellStyle name="T_Cost for DD (summary)_Tonghopklp_Cầu Cựa Gà" xfId="11106" xr:uid="{00000000-0005-0000-0000-000056290000}"/>
    <cellStyle name="T_Cost for DD (summary)_Tonghopklp_Du toan san lap - 23-12-2008" xfId="11107" xr:uid="{00000000-0005-0000-0000-000057290000}"/>
    <cellStyle name="T_Cost for DD (summary)_Tonghopklp_Duong BT" xfId="11108" xr:uid="{00000000-0005-0000-0000-000058290000}"/>
    <cellStyle name="T_Cost for DD (summary)_Tonghopklp_Duong R1 - Dai Phuoc (14-04-2009)" xfId="11109" xr:uid="{00000000-0005-0000-0000-000059290000}"/>
    <cellStyle name="T_Cost for DD (summary)_THKL-BCDKlan1" xfId="11097" xr:uid="{00000000-0005-0000-0000-00005A290000}"/>
    <cellStyle name="T_Cot thep san mai" xfId="11110" xr:uid="{00000000-0005-0000-0000-00005B290000}"/>
    <cellStyle name="T_Cot thep san mai_Phu luc hop dong nuoc thai" xfId="11111" xr:uid="{00000000-0005-0000-0000-00005C290000}"/>
    <cellStyle name="T_CotCo.No.02" xfId="4068" xr:uid="{00000000-0005-0000-0000-00005D290000}"/>
    <cellStyle name="T_CPK" xfId="4069" xr:uid="{00000000-0005-0000-0000-00005E290000}"/>
    <cellStyle name="T_CPK_Dutoan-10-6-08-tinh lai chi phi kiem toan" xfId="11112" xr:uid="{00000000-0005-0000-0000-00005F290000}"/>
    <cellStyle name="T_CPK_Phan duong _BVTC_T7-08" xfId="11113" xr:uid="{00000000-0005-0000-0000-000060290000}"/>
    <cellStyle name="T_cham diem Milk chu ky2-ANH MINH" xfId="4056" xr:uid="{00000000-0005-0000-0000-000061290000}"/>
    <cellStyle name="T_cham diem Milk chu ky2-ANH MINH_Book1" xfId="4057" xr:uid="{00000000-0005-0000-0000-000062290000}"/>
    <cellStyle name="T_cham diem Milk chu ky2-ANH MINH_Form_bao_cao_XNT_kho_cK7" xfId="4058" xr:uid="{00000000-0005-0000-0000-000063290000}"/>
    <cellStyle name="T_cham trung bay ck 1 m.Bac milk co ke 2" xfId="4059" xr:uid="{00000000-0005-0000-0000-000064290000}"/>
    <cellStyle name="T_cham trung bay ck 1 m.Bac milk co ke 2_Book1" xfId="4060" xr:uid="{00000000-0005-0000-0000-000065290000}"/>
    <cellStyle name="T_cham trung bay ck 1 m.Bac milk co ke 2_Form_bao_cao_XNT_kho_cK7" xfId="4061" xr:uid="{00000000-0005-0000-0000-000066290000}"/>
    <cellStyle name="T_cham trung bay yao smart milk ck 2 mien Bac" xfId="4062" xr:uid="{00000000-0005-0000-0000-000067290000}"/>
    <cellStyle name="T_cham trung bay yao smart milk ck 2 mien Bac_Book1" xfId="4063" xr:uid="{00000000-0005-0000-0000-000068290000}"/>
    <cellStyle name="T_cham trung bay yao smart milk ck 2 mien Bac_Form_bao_cao_XNT_kho_cK7" xfId="4064" xr:uid="{00000000-0005-0000-0000-000069290000}"/>
    <cellStyle name="T_Chao gia But Son chinh" xfId="11050" xr:uid="{00000000-0005-0000-0000-00006A290000}"/>
    <cellStyle name="T_Chao gia cau Thai nguyen" xfId="11051" xr:uid="{00000000-0005-0000-0000-00006B290000}"/>
    <cellStyle name="T_Chao gia nha nghien" xfId="11052" xr:uid="{00000000-0005-0000-0000-00006C290000}"/>
    <cellStyle name="T_Chenh lech vat tu" xfId="11053" xr:uid="{00000000-0005-0000-0000-00006D290000}"/>
    <cellStyle name="T_Chi tiet 1388 cac cong trinh" xfId="4065" xr:uid="{00000000-0005-0000-0000-00006E290000}"/>
    <cellStyle name="T_Chiet tinh" xfId="11054" xr:uid="{00000000-0005-0000-0000-00006F290000}"/>
    <cellStyle name="T_chiet tinh don gia(yen)" xfId="11055" xr:uid="{00000000-0005-0000-0000-000070290000}"/>
    <cellStyle name="T_chiet tinh don gia(yen)_Du thau HM noi hoi dong luc " xfId="11056" xr:uid="{00000000-0005-0000-0000-000071290000}"/>
    <cellStyle name="T_chiet tinh don gia(yen)_Du thau HM noi hoi dong luc(sửa theo CV 130 CĐT) ghi dia " xfId="11057" xr:uid="{00000000-0005-0000-0000-000072290000}"/>
    <cellStyle name="T_chiet tinh don gia(yen)_Du thau HM noi hoi nha xeo trang phan sua phong" xfId="11058" xr:uid="{00000000-0005-0000-0000-000073290000}"/>
    <cellStyle name="T_chiet tinh don gia(yen)_HM moi" xfId="11059" xr:uid="{00000000-0005-0000-0000-000074290000}"/>
    <cellStyle name="T_chiet tinh don gia(yen)_Phu luc hop dong" xfId="11060" xr:uid="{00000000-0005-0000-0000-000075290000}"/>
    <cellStyle name="T_chiet tinh don gia(yen)_Phu luc hop dong nuoc thai" xfId="11061" xr:uid="{00000000-0005-0000-0000-000076290000}"/>
    <cellStyle name="T_chieusang" xfId="11062" xr:uid="{00000000-0005-0000-0000-000077290000}"/>
    <cellStyle name="T_D-80-89" xfId="4070" xr:uid="{00000000-0005-0000-0000-000078290000}"/>
    <cellStyle name="T_DADT-16-11" xfId="11114" xr:uid="{00000000-0005-0000-0000-000079290000}"/>
    <cellStyle name="T_DaiPhuoc_DM24_BVTC(rev)" xfId="11115" xr:uid="{00000000-0005-0000-0000-00007A290000}"/>
    <cellStyle name="T_danh sach" xfId="4071" xr:uid="{00000000-0005-0000-0000-00007B290000}"/>
    <cellStyle name="T_danh sach chua nop bcao trung bay sua chua  tinh den 1-3-06" xfId="4072" xr:uid="{00000000-0005-0000-0000-00007C290000}"/>
    <cellStyle name="T_danh sach chua nop bcao trung bay sua chua  tinh den 1-3-06_Book1" xfId="4073" xr:uid="{00000000-0005-0000-0000-00007D290000}"/>
    <cellStyle name="T_danh sach chua nop bcao trung bay sua chua  tinh den 1-3-06_Form_bao_cao_XNT_kho_cK7" xfId="4074" xr:uid="{00000000-0005-0000-0000-00007E290000}"/>
    <cellStyle name="T_Danh sach KH TB MilkYomilk Yao  Smart chu ky 2-Vinh Thang" xfId="4075" xr:uid="{00000000-0005-0000-0000-00007F290000}"/>
    <cellStyle name="T_Danh sach KH TB MilkYomilk Yao  Smart chu ky 2-Vinh Thang_Book1" xfId="4076" xr:uid="{00000000-0005-0000-0000-000080290000}"/>
    <cellStyle name="T_Danh sach KH TB MilkYomilk Yao  Smart chu ky 2-Vinh Thang_Form_bao_cao_XNT_kho_cK7" xfId="4077" xr:uid="{00000000-0005-0000-0000-000081290000}"/>
    <cellStyle name="T_Danh sach KH trung bay MilkYomilk co ke chu ky 2-Vinh Thang" xfId="4078" xr:uid="{00000000-0005-0000-0000-000082290000}"/>
    <cellStyle name="T_Danh sach KH trung bay MilkYomilk co ke chu ky 2-Vinh Thang_Book1" xfId="4079" xr:uid="{00000000-0005-0000-0000-000083290000}"/>
    <cellStyle name="T_Danh sach KH trung bay MilkYomilk co ke chu ky 2-Vinh Thang_Form_bao_cao_XNT_kho_cK7" xfId="4080" xr:uid="{00000000-0005-0000-0000-000084290000}"/>
    <cellStyle name="T_Danh Sach Trung Bay Sua Dac CK 5 - Mien Trung" xfId="4081" xr:uid="{00000000-0005-0000-0000-000085290000}"/>
    <cellStyle name="T_De xuat chao gia" xfId="11116" xr:uid="{00000000-0005-0000-0000-000086290000}"/>
    <cellStyle name="T_denbu" xfId="4082" xr:uid="{00000000-0005-0000-0000-000087290000}"/>
    <cellStyle name="T_denbu_KL Nen duong" xfId="11117" xr:uid="{00000000-0005-0000-0000-000088290000}"/>
    <cellStyle name="T_DM1242" xfId="11118" xr:uid="{00000000-0005-0000-0000-000089290000}"/>
    <cellStyle name="T_DM1242_KL Nen duong" xfId="11119" xr:uid="{00000000-0005-0000-0000-00008A290000}"/>
    <cellStyle name="T_doi than" xfId="4083" xr:uid="{00000000-0005-0000-0000-00008B290000}"/>
    <cellStyle name="T_DSACH MILK YO MILK CK 2 M.BAC" xfId="4084" xr:uid="{00000000-0005-0000-0000-00008C290000}"/>
    <cellStyle name="T_DSACH MILK YO MILK CK 2 M.BAC_Book1" xfId="4085" xr:uid="{00000000-0005-0000-0000-00008D290000}"/>
    <cellStyle name="T_DSACH MILK YO MILK CK 2 M.BAC_Form_bao_cao_XNT_kho_cK7" xfId="4086" xr:uid="{00000000-0005-0000-0000-00008E290000}"/>
    <cellStyle name="T_DSKH Tbay Milk , Yomilk CK 2 Vu Thi Hanh" xfId="4087" xr:uid="{00000000-0005-0000-0000-00008F290000}"/>
    <cellStyle name="T_DSKH Tbay Milk , Yomilk CK 2 Vu Thi Hanh_Book1" xfId="4088" xr:uid="{00000000-0005-0000-0000-000090290000}"/>
    <cellStyle name="T_DSKH Tbay Milk , Yomilk CK 2 Vu Thi Hanh_Form_bao_cao_XNT_kho_cK7" xfId="4089" xr:uid="{00000000-0005-0000-0000-000091290000}"/>
    <cellStyle name="T_DT goi 9" xfId="11120" xr:uid="{00000000-0005-0000-0000-000092290000}"/>
    <cellStyle name="T_DT phan dam theo TDT dc duyet" xfId="11121" xr:uid="{00000000-0005-0000-0000-000093290000}"/>
    <cellStyle name="T_DT_CauKm 25+377.196" xfId="11122" xr:uid="{00000000-0005-0000-0000-000094290000}"/>
    <cellStyle name="T_DT§Z110VinhYen" xfId="4090" xr:uid="{00000000-0005-0000-0000-000095290000}"/>
    <cellStyle name="T_DT§Z110VinhYen_danh sach" xfId="4091" xr:uid="{00000000-0005-0000-0000-000096290000}"/>
    <cellStyle name="T_DT§Z110VinhYen_Phu luc hop dong nuoc thai" xfId="11123" xr:uid="{00000000-0005-0000-0000-000097290000}"/>
    <cellStyle name="T_DT200T8-07BVTC_lan2" xfId="11124" xr:uid="{00000000-0005-0000-0000-000098290000}"/>
    <cellStyle name="T_DT720&amp;DT766(K0-35)" xfId="11125" xr:uid="{00000000-0005-0000-0000-000099290000}"/>
    <cellStyle name="T_DTCS_san bay lien khuong_dinhsua" xfId="11126" xr:uid="{00000000-0005-0000-0000-00009A290000}"/>
    <cellStyle name="T_DTCT_ CAU" xfId="11127" xr:uid="{00000000-0005-0000-0000-00009B290000}"/>
    <cellStyle name="T_dtK0-K3 _22_11_07" xfId="11128" xr:uid="{00000000-0005-0000-0000-00009C290000}"/>
    <cellStyle name="T_DTKScamcocMT-Cantho" xfId="11129" xr:uid="{00000000-0005-0000-0000-00009D290000}"/>
    <cellStyle name="T_DTKSldaklakL5" xfId="11130" xr:uid="{00000000-0005-0000-0000-00009E290000}"/>
    <cellStyle name="T_DTKSTK MT-CT" xfId="11131" xr:uid="{00000000-0005-0000-0000-00009F290000}"/>
    <cellStyle name="T_DT-OKhoi 323-T9-06" xfId="11132" xr:uid="{00000000-0005-0000-0000-0000A0290000}"/>
    <cellStyle name="T_DT-SLO CLINKE 484-T9-06" xfId="11133" xr:uid="{00000000-0005-0000-0000-0000A1290000}"/>
    <cellStyle name="T_du toan B1" xfId="11134" xr:uid="{00000000-0005-0000-0000-0000A2290000}"/>
    <cellStyle name="T_Du toan bien phap" xfId="11135" xr:uid="{00000000-0005-0000-0000-0000A3290000}"/>
    <cellStyle name="T_du toan Ct (05-04-2008)" xfId="11136" xr:uid="{00000000-0005-0000-0000-0000A4290000}"/>
    <cellStyle name="T_Du toan Ct (14-04-2008)" xfId="11137" xr:uid="{00000000-0005-0000-0000-0000A5290000}"/>
    <cellStyle name="T_Du toan Ct (17-06-2008)" xfId="11138" xr:uid="{00000000-0005-0000-0000-0000A6290000}"/>
    <cellStyle name="T_du toan khoan TVH" xfId="11139" xr:uid="{00000000-0005-0000-0000-0000A7290000}"/>
    <cellStyle name="T_Du toan lan trai (160107)" xfId="11140" xr:uid="{00000000-0005-0000-0000-0000A8290000}"/>
    <cellStyle name="T_Du toan san lap - 23-12-2008" xfId="11141" xr:uid="{00000000-0005-0000-0000-0000A9290000}"/>
    <cellStyle name="T_Duong" xfId="11142" xr:uid="{00000000-0005-0000-0000-0000AA290000}"/>
    <cellStyle name="T_Duong BT" xfId="11143" xr:uid="{00000000-0005-0000-0000-0000AB290000}"/>
    <cellStyle name="T_Duong K10" xfId="11144" xr:uid="{00000000-0005-0000-0000-0000AC290000}"/>
    <cellStyle name="T_Duong KM 22-29" xfId="11145" xr:uid="{00000000-0005-0000-0000-0000AD290000}"/>
    <cellStyle name="T_Duong KM 22-29_Du thau HM noi hoi dong luc " xfId="11146" xr:uid="{00000000-0005-0000-0000-0000AE290000}"/>
    <cellStyle name="T_Duong KM 22-29_Du thau HM noi hoi dong luc(sửa theo CV 130 CĐT) ghi dia " xfId="11147" xr:uid="{00000000-0005-0000-0000-0000AF290000}"/>
    <cellStyle name="T_Duong KM 22-29_Du thau HM noi hoi nha xeo trang phan sua phong" xfId="11148" xr:uid="{00000000-0005-0000-0000-0000B0290000}"/>
    <cellStyle name="T_Duong KM 22-29_HM moi" xfId="11149" xr:uid="{00000000-0005-0000-0000-0000B1290000}"/>
    <cellStyle name="T_Duong KM 22-29_Phu luc hop dong" xfId="11150" xr:uid="{00000000-0005-0000-0000-0000B2290000}"/>
    <cellStyle name="T_Duong KM 22-29_Phu luc hop dong nuoc thai" xfId="11151" xr:uid="{00000000-0005-0000-0000-0000B3290000}"/>
    <cellStyle name="T_Duong R1 - Dai Phuoc (14-04-2009)" xfId="11152" xr:uid="{00000000-0005-0000-0000-0000B4290000}"/>
    <cellStyle name="T_Duong_Du thau HM noi hoi dong luc " xfId="11153" xr:uid="{00000000-0005-0000-0000-0000B5290000}"/>
    <cellStyle name="T_Duong_Du thau HM noi hoi dong luc(sửa theo CV 130 CĐT) ghi dia " xfId="11154" xr:uid="{00000000-0005-0000-0000-0000B6290000}"/>
    <cellStyle name="T_Duong_Du thau HM noi hoi nha xeo trang phan sua phong" xfId="11155" xr:uid="{00000000-0005-0000-0000-0000B7290000}"/>
    <cellStyle name="T_Duong_HM moi" xfId="11156" xr:uid="{00000000-0005-0000-0000-0000B8290000}"/>
    <cellStyle name="T_Duong_Phu luc hop dong" xfId="11157" xr:uid="{00000000-0005-0000-0000-0000B9290000}"/>
    <cellStyle name="T_Duong_Phu luc hop dong nuoc thai" xfId="11158" xr:uid="{00000000-0005-0000-0000-0000BA290000}"/>
    <cellStyle name="T_Dutoan mua sam-dien" xfId="11159" xr:uid="{00000000-0005-0000-0000-0000BB290000}"/>
    <cellStyle name="T_Dutoan mua sam-dien_Phu luc hop dong nuoc thai" xfId="11160" xr:uid="{00000000-0005-0000-0000-0000BC290000}"/>
    <cellStyle name="T_Dutoan(6_07)" xfId="11161" xr:uid="{00000000-0005-0000-0000-0000BD290000}"/>
    <cellStyle name="T_DUTOAN1" xfId="4092" xr:uid="{00000000-0005-0000-0000-0000BE290000}"/>
    <cellStyle name="T_Dutoan-10-6-08-tinh lai chi phi kiem toan" xfId="11162" xr:uid="{00000000-0005-0000-0000-0000BF290000}"/>
    <cellStyle name="T_dutoan-dien" xfId="11163" xr:uid="{00000000-0005-0000-0000-0000C0290000}"/>
    <cellStyle name="T_dutoan-dien_Phu luc hop dong nuoc thai" xfId="11164" xr:uid="{00000000-0005-0000-0000-0000C1290000}"/>
    <cellStyle name="T_dutoanvinaconex" xfId="4093" xr:uid="{00000000-0005-0000-0000-0000C2290000}"/>
    <cellStyle name="T_dutoanvinaconex_bao cao thang12" xfId="4094" xr:uid="{00000000-0005-0000-0000-0000C3290000}"/>
    <cellStyle name="T_dutoanvinaconex_bao cao thang3.2009" xfId="4095" xr:uid="{00000000-0005-0000-0000-0000C4290000}"/>
    <cellStyle name="T_dutoanvinaconex_Mong nha D01" xfId="4096" xr:uid="{00000000-0005-0000-0000-0000C5290000}"/>
    <cellStyle name="T_f5" xfId="4097" xr:uid="{00000000-0005-0000-0000-0000C6290000}"/>
    <cellStyle name="T_FORM DU TOAN" xfId="11165" xr:uid="{00000000-0005-0000-0000-0000C7290000}"/>
    <cellStyle name="T_form ton kho CK 2 tuan 8" xfId="4098" xr:uid="{00000000-0005-0000-0000-0000C8290000}"/>
    <cellStyle name="T_form ton kho CK 2 tuan 8_Book1" xfId="4099" xr:uid="{00000000-0005-0000-0000-0000C9290000}"/>
    <cellStyle name="T_form ton kho CK 2 tuan 8_Form_bao_cao_XNT_kho_cK7" xfId="4100" xr:uid="{00000000-0005-0000-0000-0000CA290000}"/>
    <cellStyle name="T_Form_bao_cao_XNT_kho_cK7" xfId="4101" xr:uid="{00000000-0005-0000-0000-0000CB290000}"/>
    <cellStyle name="T_form_tra_thuong_coupon_trung_bay_sua_bot" xfId="4102" xr:uid="{00000000-0005-0000-0000-0000CC290000}"/>
    <cellStyle name="T_foundation" xfId="4103" xr:uid="{00000000-0005-0000-0000-0000CD290000}"/>
    <cellStyle name="T_foundation_bao cao thang12" xfId="4104" xr:uid="{00000000-0005-0000-0000-0000CE290000}"/>
    <cellStyle name="T_foundation_bao cao thang3.2009" xfId="4105" xr:uid="{00000000-0005-0000-0000-0000CF290000}"/>
    <cellStyle name="T_foundation_Mong nha D01" xfId="4106" xr:uid="{00000000-0005-0000-0000-0000D0290000}"/>
    <cellStyle name="T_foundation_phichiban" xfId="4107" xr:uid="{00000000-0005-0000-0000-0000D1290000}"/>
    <cellStyle name="T_Goi 06-TL127 cau (12.06.07)" xfId="11175" xr:uid="{00000000-0005-0000-0000-0000D2290000}"/>
    <cellStyle name="T_goi 2" xfId="11176" xr:uid="{00000000-0005-0000-0000-0000D3290000}"/>
    <cellStyle name="T_Goi 5 A tham tra" xfId="11177" xr:uid="{00000000-0005-0000-0000-0000D4290000}"/>
    <cellStyle name="T_Goi so 5" xfId="11178" xr:uid="{00000000-0005-0000-0000-0000D5290000}"/>
    <cellStyle name="T_Goi_thau_so35.2( gui 19.03.2007)" xfId="11179" xr:uid="{00000000-0005-0000-0000-0000D6290000}"/>
    <cellStyle name="T_Goi2(sua)-2.3.07" xfId="4110" xr:uid="{00000000-0005-0000-0000-0000D7290000}"/>
    <cellStyle name="T_gpmbk2k3" xfId="11180" xr:uid="{00000000-0005-0000-0000-0000D8290000}"/>
    <cellStyle name="T_GTHD" xfId="11181" xr:uid="{00000000-0005-0000-0000-0000D9290000}"/>
    <cellStyle name="T_GTHD_Phu luc hop dong nuoc thai" xfId="11182" xr:uid="{00000000-0005-0000-0000-0000DA290000}"/>
    <cellStyle name="T_GTHDKT Kho TH (Cty 12)" xfId="11183" xr:uid="{00000000-0005-0000-0000-0000DB290000}"/>
    <cellStyle name="T_gia ca may" xfId="4108" xr:uid="{00000000-0005-0000-0000-0000DC290000}"/>
    <cellStyle name="T_Gia ca may cac tinh" xfId="11166" xr:uid="{00000000-0005-0000-0000-0000DD290000}"/>
    <cellStyle name="T_Gia ca may va thiet bi TT06(Ha Nam)" xfId="11167" xr:uid="{00000000-0005-0000-0000-0000DE290000}"/>
    <cellStyle name="T_Gia chao cau_01.08.05_Gui Ban" xfId="11168" xr:uid="{00000000-0005-0000-0000-0000DF290000}"/>
    <cellStyle name="T_Gia chao duong_01.08.05_Gui Ban_Sualai2" xfId="11169" xr:uid="{00000000-0005-0000-0000-0000E0290000}"/>
    <cellStyle name="T_Gia dang lam" xfId="11170" xr:uid="{00000000-0005-0000-0000-0000E1290000}"/>
    <cellStyle name="T_Gia de xuat lap dat TB &amp; KCT XM Bim Son DC moi(DGBS).LM10" xfId="11171" xr:uid="{00000000-0005-0000-0000-0000E2290000}"/>
    <cellStyle name="T_Gia_tri_sua" xfId="11172" xr:uid="{00000000-0005-0000-0000-0000E3290000}"/>
    <cellStyle name="T_giatonghop thanhtoan d1" xfId="4109" xr:uid="{00000000-0005-0000-0000-0000E4290000}"/>
    <cellStyle name="T_GIAVLXD-THANG 9-07tinhangiang" xfId="11173" xr:uid="{00000000-0005-0000-0000-0000E5290000}"/>
    <cellStyle name="T_GIAVLXD-THANG 9-07tinhangiang_Ba Dieu(5-12-07)" xfId="11174" xr:uid="{00000000-0005-0000-0000-0000E6290000}"/>
    <cellStyle name="T_HANOI FORM BOQ" xfId="4111" xr:uid="{00000000-0005-0000-0000-0000E7290000}"/>
    <cellStyle name="T_HANOI FORM BOQ_JTEC Factory comparision footing " xfId="4112" xr:uid="{00000000-0005-0000-0000-0000E8290000}"/>
    <cellStyle name="T_HANOI FORM BOQ_JTEC Hanoi- Submision BoQ October 26th, 2007 for Contract" xfId="4113" xr:uid="{00000000-0005-0000-0000-0000E9290000}"/>
    <cellStyle name="T_Hong - nga tu so 03-01-05" xfId="4114" xr:uid="{00000000-0005-0000-0000-0000EA290000}"/>
    <cellStyle name="T_HR" xfId="4115" xr:uid="{00000000-0005-0000-0000-0000EB290000}"/>
    <cellStyle name="T_HR-1" xfId="4116" xr:uid="{00000000-0005-0000-0000-0000EC290000}"/>
    <cellStyle name="T_JTEC Factory comparision footing " xfId="4117" xr:uid="{00000000-0005-0000-0000-0000ED290000}"/>
    <cellStyle name="T_JTEC Hanoi- Submision BoQ October 26th, 2007 for Contract" xfId="4118" xr:uid="{00000000-0005-0000-0000-0000EE290000}"/>
    <cellStyle name="T_KC No.04B-1" xfId="4119" xr:uid="{00000000-0005-0000-0000-0000EF290000}"/>
    <cellStyle name="T_KL BIEN PHAP MAI BINH PHUOC" xfId="11228" xr:uid="{00000000-0005-0000-0000-0000F0290000}"/>
    <cellStyle name="T_KL BIEN PHAP TC M-gian phu" xfId="11229" xr:uid="{00000000-0005-0000-0000-0000F1290000}"/>
    <cellStyle name="T_KL HOTHU" xfId="11230" xr:uid="{00000000-0005-0000-0000-0000F2290000}"/>
    <cellStyle name="T_KL Nen duong" xfId="11231" xr:uid="{00000000-0005-0000-0000-0000F3290000}"/>
    <cellStyle name="T_KL nen_s" xfId="11232" xr:uid="{00000000-0005-0000-0000-0000F4290000}"/>
    <cellStyle name="T_Kl Tuong chan mai" xfId="11233" xr:uid="{00000000-0005-0000-0000-0000F5290000}"/>
    <cellStyle name="T_Kl Tuong chan mai_Phu luc hop dong nuoc thai" xfId="11234" xr:uid="{00000000-0005-0000-0000-0000F6290000}"/>
    <cellStyle name="T_Khao satD1" xfId="11184" xr:uid="{00000000-0005-0000-0000-0000F7290000}"/>
    <cellStyle name="T_Khao satD1_06.THOPkluongTINH LAI thang11-2007-2" xfId="11185" xr:uid="{00000000-0005-0000-0000-0000F8290000}"/>
    <cellStyle name="T_Khao satD1_06.THOPkluongTINH LAI thang11-2007-2_Cầu Cựa Gà" xfId="11186" xr:uid="{00000000-0005-0000-0000-0000F9290000}"/>
    <cellStyle name="T_Khao satD1_06.THOPkluongTINH LAI thang11-2007-2_Du toan san lap - 23-12-2008" xfId="11187" xr:uid="{00000000-0005-0000-0000-0000FA290000}"/>
    <cellStyle name="T_Khao satD1_06.THOPkluongTINH LAI thang11-2007-2_Duong BT" xfId="11188" xr:uid="{00000000-0005-0000-0000-0000FB290000}"/>
    <cellStyle name="T_Khao satD1_06.THOPkluongTINH LAI thang11-2007-2_Duong R1 - Dai Phuoc (14-04-2009)" xfId="11189" xr:uid="{00000000-0005-0000-0000-0000FC290000}"/>
    <cellStyle name="T_Khao satD1_Ba Dieu(5-12-07)" xfId="11190" xr:uid="{00000000-0005-0000-0000-0000FD290000}"/>
    <cellStyle name="T_Khao satD1_Book1" xfId="11191" xr:uid="{00000000-0005-0000-0000-0000FE290000}"/>
    <cellStyle name="T_Khao satD1_Book1_Cầu Cựa Gà" xfId="11192" xr:uid="{00000000-0005-0000-0000-0000FF290000}"/>
    <cellStyle name="T_Khao satD1_Book1_Du toan san lap - 23-12-2008" xfId="11193" xr:uid="{00000000-0005-0000-0000-0000002A0000}"/>
    <cellStyle name="T_Khao satD1_Book1_Duong BT" xfId="11194" xr:uid="{00000000-0005-0000-0000-0000012A0000}"/>
    <cellStyle name="T_Khao satD1_Book1_Duong R1 - Dai Phuoc (14-04-2009)" xfId="11195" xr:uid="{00000000-0005-0000-0000-0000022A0000}"/>
    <cellStyle name="T_Khao satD1_Book18" xfId="11196" xr:uid="{00000000-0005-0000-0000-0000032A0000}"/>
    <cellStyle name="T_Khao satD1_Cầu Cựa Gà" xfId="11197" xr:uid="{00000000-0005-0000-0000-0000042A0000}"/>
    <cellStyle name="T_Khao satD1_DADT-16-11" xfId="11198" xr:uid="{00000000-0005-0000-0000-0000052A0000}"/>
    <cellStyle name="T_Khao satD1_DaiPhuoc_DM24_BVTC(rev)" xfId="11199" xr:uid="{00000000-0005-0000-0000-0000062A0000}"/>
    <cellStyle name="T_Khao satD1_DT200T8-07BVTC_lan2" xfId="11200" xr:uid="{00000000-0005-0000-0000-0000072A0000}"/>
    <cellStyle name="T_Khao satD1_dtK0-K3 _22_11_07" xfId="11201" xr:uid="{00000000-0005-0000-0000-0000082A0000}"/>
    <cellStyle name="T_Khao satD1_DTKScamcocMT-Cantho" xfId="11202" xr:uid="{00000000-0005-0000-0000-0000092A0000}"/>
    <cellStyle name="T_Khao satD1_DTKSTK MT-CT" xfId="11203" xr:uid="{00000000-0005-0000-0000-00000A2A0000}"/>
    <cellStyle name="T_Khao satD1_Du toan san lap - 23-12-2008" xfId="11204" xr:uid="{00000000-0005-0000-0000-00000B2A0000}"/>
    <cellStyle name="T_Khao satD1_Duong BT" xfId="11205" xr:uid="{00000000-0005-0000-0000-00000C2A0000}"/>
    <cellStyle name="T_Khao satD1_Duong R1 - Dai Phuoc (14-04-2009)" xfId="11206" xr:uid="{00000000-0005-0000-0000-00000D2A0000}"/>
    <cellStyle name="T_Khao satD1_Dutoan-10-6-08-tinh lai chi phi kiem toan" xfId="11207" xr:uid="{00000000-0005-0000-0000-00000E2A0000}"/>
    <cellStyle name="T_Khao satD1_KL HOTHU" xfId="11209" xr:uid="{00000000-0005-0000-0000-00000F2A0000}"/>
    <cellStyle name="T_Khao satD1_KL nen_s" xfId="11210" xr:uid="{00000000-0005-0000-0000-0000102A0000}"/>
    <cellStyle name="T_Khao satD1_Khoiluongcongf100-D2" xfId="11208" xr:uid="{00000000-0005-0000-0000-0000112A0000}"/>
    <cellStyle name="T_Khao satD1_pkhai-kl-8" xfId="11211" xr:uid="{00000000-0005-0000-0000-0000122A0000}"/>
    <cellStyle name="T_Khao satD1_pkhai-kl-8_Cầu Cựa Gà" xfId="11212" xr:uid="{00000000-0005-0000-0000-0000132A0000}"/>
    <cellStyle name="T_Khao satD1_pkhai-kl-8_Du toan san lap - 23-12-2008" xfId="11213" xr:uid="{00000000-0005-0000-0000-0000142A0000}"/>
    <cellStyle name="T_Khao satD1_pkhai-kl-8_Duong BT" xfId="11214" xr:uid="{00000000-0005-0000-0000-0000152A0000}"/>
    <cellStyle name="T_Khao satD1_pkhai-kl-8_Duong R1 - Dai Phuoc (14-04-2009)" xfId="11215" xr:uid="{00000000-0005-0000-0000-0000162A0000}"/>
    <cellStyle name="T_Khao satD1_TONG HOP KHOI LUONG SO BO" xfId="11217" xr:uid="{00000000-0005-0000-0000-0000172A0000}"/>
    <cellStyle name="T_Khao satD1_THKL-BCDKlan1" xfId="11216" xr:uid="{00000000-0005-0000-0000-0000182A0000}"/>
    <cellStyle name="T_Kho Clo - NM giay An Hoa 1" xfId="11218" xr:uid="{00000000-0005-0000-0000-0000192A0000}"/>
    <cellStyle name="T_Khoi luong 15-3-07" xfId="11219" xr:uid="{00000000-0005-0000-0000-00001A2A0000}"/>
    <cellStyle name="T_Khoi luong 15-3-07_Ba Dieu(5-12-07)" xfId="11220" xr:uid="{00000000-0005-0000-0000-00001B2A0000}"/>
    <cellStyle name="T_Khoi luong 15-3-07_Cầu Cựa Gà" xfId="11221" xr:uid="{00000000-0005-0000-0000-00001C2A0000}"/>
    <cellStyle name="T_Khoi luong 15-3-07_Du toan san lap - 23-12-2008" xfId="11222" xr:uid="{00000000-0005-0000-0000-00001D2A0000}"/>
    <cellStyle name="T_Khoi luong 15-3-07_Duong BT" xfId="11223" xr:uid="{00000000-0005-0000-0000-00001E2A0000}"/>
    <cellStyle name="T_Khoi luong 15-3-07_Duong R1 - Dai Phuoc (14-04-2009)" xfId="11224" xr:uid="{00000000-0005-0000-0000-00001F2A0000}"/>
    <cellStyle name="T_Khoi luong Dien chieu sang" xfId="11225" xr:uid="{00000000-0005-0000-0000-0000202A0000}"/>
    <cellStyle name="T_khoi luong ong cap nuoc song da 12-6" xfId="4120" xr:uid="{00000000-0005-0000-0000-0000212A0000}"/>
    <cellStyle name="T_Khoiluongcongf100-D2" xfId="11226" xr:uid="{00000000-0005-0000-0000-0000222A0000}"/>
    <cellStyle name="T_Khu Kalong ( sua lai )" xfId="11227" xr:uid="{00000000-0005-0000-0000-0000232A0000}"/>
    <cellStyle name="T_Lai Ha_Rev1" xfId="11235" xr:uid="{00000000-0005-0000-0000-0000242A0000}"/>
    <cellStyle name="T_Lam ro" xfId="11236" xr:uid="{00000000-0005-0000-0000-0000252A0000}"/>
    <cellStyle name="T_LD Bom" xfId="4121" xr:uid="{00000000-0005-0000-0000-0000262A0000}"/>
    <cellStyle name="T_Luong Ha Noi" xfId="4122" xr:uid="{00000000-0005-0000-0000-0000272A0000}"/>
    <cellStyle name="T_LuuNgay21-06-2007LuuNgay21-06-2007DANH SÁCH KHÁCH HÀNG" xfId="4123" xr:uid="{00000000-0005-0000-0000-0000282A0000}"/>
    <cellStyle name="T_LY LICH XIET BU LONG" xfId="11237" xr:uid="{00000000-0005-0000-0000-0000292A0000}"/>
    <cellStyle name="T_LY LICH XIET BU LONG_Phu luc hop dong nuoc thai" xfId="11238" xr:uid="{00000000-0005-0000-0000-00002A2A0000}"/>
    <cellStyle name="T_Me_Tri_6_07" xfId="11239" xr:uid="{00000000-0005-0000-0000-00002B2A0000}"/>
    <cellStyle name="T_Me_Tri_6_07_Duong BT" xfId="11240" xr:uid="{00000000-0005-0000-0000-00002C2A0000}"/>
    <cellStyle name="T_Me_Tri_6_07_Duong R1 - Dai Phuoc (14-04-2009)" xfId="11241" xr:uid="{00000000-0005-0000-0000-00002D2A0000}"/>
    <cellStyle name="T_Me_Tri_6_07_N6_25-11-2008_PHAN DUONG" xfId="11242" xr:uid="{00000000-0005-0000-0000-00002E2A0000}"/>
    <cellStyle name="T_moi" xfId="4124" xr:uid="{00000000-0005-0000-0000-00002F2A0000}"/>
    <cellStyle name="T_moi_danh sach" xfId="4125" xr:uid="{00000000-0005-0000-0000-0000302A0000}"/>
    <cellStyle name="T_moi_Phu luc hop dong nuoc thai" xfId="11243" xr:uid="{00000000-0005-0000-0000-0000312A0000}"/>
    <cellStyle name="T_mua sam TB" xfId="4126" xr:uid="{00000000-0005-0000-0000-0000322A0000}"/>
    <cellStyle name="T_My thuan- Can Tho _Km2042-2047_sua 27-10tk" xfId="11244" xr:uid="{00000000-0005-0000-0000-0000332A0000}"/>
    <cellStyle name="T_My thuan- Can Tho _Km2042-2047_sua 27-10tk_Ba Dieu(5-12-07)" xfId="11245" xr:uid="{00000000-0005-0000-0000-0000342A0000}"/>
    <cellStyle name="T_My thuan- Can Tho _Km2042-2047_sua 27-10tk_Cầu Cựa Gà" xfId="11246" xr:uid="{00000000-0005-0000-0000-0000352A0000}"/>
    <cellStyle name="T_My thuan- Can Tho _Km2042-2047_sua 27-10tk_Du toan san lap - 23-12-2008" xfId="11247" xr:uid="{00000000-0005-0000-0000-0000362A0000}"/>
    <cellStyle name="T_My thuan- Can Tho _Km2042-2047_sua 27-10tk_Duong BT" xfId="11248" xr:uid="{00000000-0005-0000-0000-0000372A0000}"/>
    <cellStyle name="T_My thuan- Can Tho _Km2042-2047_sua 27-10tk_Duong R1 - Dai Phuoc (14-04-2009)" xfId="11249" xr:uid="{00000000-0005-0000-0000-0000382A0000}"/>
    <cellStyle name="T_Mythuan-CanTho_Fprm du toan" xfId="11250" xr:uid="{00000000-0005-0000-0000-0000392A0000}"/>
    <cellStyle name="T_Mythuan-CanTho_Fprm du toan_Ba Dieu(5-12-07)" xfId="11251" xr:uid="{00000000-0005-0000-0000-00003A2A0000}"/>
    <cellStyle name="T_Mythuan-CanTho_Fprm du toan_Cầu Cựa Gà" xfId="11252" xr:uid="{00000000-0005-0000-0000-00003B2A0000}"/>
    <cellStyle name="T_Mythuan-CanTho_Fprm du toan_Du toan san lap - 23-12-2008" xfId="11253" xr:uid="{00000000-0005-0000-0000-00003C2A0000}"/>
    <cellStyle name="T_Mythuan-CanTho_Fprm du toan_Duong BT" xfId="11254" xr:uid="{00000000-0005-0000-0000-00003D2A0000}"/>
    <cellStyle name="T_Mythuan-CanTho_Fprm du toan_Duong R1 - Dai Phuoc (14-04-2009)" xfId="11255" xr:uid="{00000000-0005-0000-0000-00003E2A0000}"/>
    <cellStyle name="T_N6_25-11-2008_PHAN DUONG" xfId="11256" xr:uid="{00000000-0005-0000-0000-00003F2A0000}"/>
    <cellStyle name="T_N6_8-9-2008_PHAN DUONG" xfId="11257" xr:uid="{00000000-0005-0000-0000-0000402A0000}"/>
    <cellStyle name="T_NC" xfId="11258" xr:uid="{00000000-0005-0000-0000-0000412A0000}"/>
    <cellStyle name="T_NET BQ -Nippon Seiki 9thOct2006(Final) for submision" xfId="4127" xr:uid="{00000000-0005-0000-0000-0000422A0000}"/>
    <cellStyle name="T_NET BQ -Nippon Seiki 9thOct2006(Final) for submision_JTEC Factory comparision footing " xfId="4128" xr:uid="{00000000-0005-0000-0000-0000432A0000}"/>
    <cellStyle name="T_NET BQ -Nippon Seiki 9thOct2006(Final) for submision_JTEC Hanoi- Submision BoQ October 26th, 2007 for Contract" xfId="4129" xr:uid="{00000000-0005-0000-0000-0000442A0000}"/>
    <cellStyle name="T_NIPPON KODO BOQ- Plan A1 NET BoQ 28Aug2006" xfId="4130" xr:uid="{00000000-0005-0000-0000-0000452A0000}"/>
    <cellStyle name="T_NIPPON KODO BOQ- Plan A1 NET BoQ 28Aug2006_JTEC Factory comparision footing " xfId="4131" xr:uid="{00000000-0005-0000-0000-0000462A0000}"/>
    <cellStyle name="T_NIPPON KODO BOQ- Plan A1 NET BoQ 28Aug2006_JTEC Hanoi- Submision BoQ October 26th, 2007 for Contract" xfId="4132" xr:uid="{00000000-0005-0000-0000-0000472A0000}"/>
    <cellStyle name="T_Nippon KODO Quotation 06 -11-06 rev1" xfId="4133" xr:uid="{00000000-0005-0000-0000-0000482A0000}"/>
    <cellStyle name="T_Nippon KODO Quotation 06 -11-06 rev1_JTEC Factory comparision footing " xfId="4134" xr:uid="{00000000-0005-0000-0000-0000492A0000}"/>
    <cellStyle name="T_Nippon KODO Quotation 06 -11-06 rev1_JTEC Hanoi- Submision BoQ October 26th, 2007 for Contract" xfId="4135" xr:uid="{00000000-0005-0000-0000-00004A2A0000}"/>
    <cellStyle name="T_Nippon KODO Quotation 06 -11-06 rev1_JTEC Hanoi- Submision BoQ October 26th, 2007 for Contract_NET BoQ BOSHOKU 15thNov rev2" xfId="4136" xr:uid="{00000000-0005-0000-0000-00004B2A0000}"/>
    <cellStyle name="T_No.01 - Nha xuong san xuat so 1 (15-03-2013)" xfId="4137" xr:uid="{00000000-0005-0000-0000-00004C2A0000}"/>
    <cellStyle name="T_No.01 - Nha xuong san xuat so 1-soat -R1" xfId="4138" xr:uid="{00000000-0005-0000-0000-00004D2A0000}"/>
    <cellStyle name="T_No.01 - Nha xuong san xuat so 1-soat -R2" xfId="4139" xr:uid="{00000000-0005-0000-0000-00004E2A0000}"/>
    <cellStyle name="T_No.01-nha dieu hanh-phan chua chay" xfId="4140" xr:uid="{00000000-0005-0000-0000-00004F2A0000}"/>
    <cellStyle name="T_No.01-XN det - khu phu tro so 3" xfId="4141" xr:uid="{00000000-0005-0000-0000-0000502A0000}"/>
    <cellStyle name="T_No.01-XN det - xuong det-phong dieu ko so 2-1" xfId="4142" xr:uid="{00000000-0005-0000-0000-0000512A0000}"/>
    <cellStyle name="T_No.01-XN det - xuong det-phong dieu ko so 2-2" xfId="4143" xr:uid="{00000000-0005-0000-0000-0000522A0000}"/>
    <cellStyle name="T_No.02 - Nha xuong san xuat so 2" xfId="4144" xr:uid="{00000000-0005-0000-0000-0000532A0000}"/>
    <cellStyle name="T_No.02 - Nha xuong san xuat so 2 - (05-04-2013)-rev02" xfId="4145" xr:uid="{00000000-0005-0000-0000-0000542A0000}"/>
    <cellStyle name="T_No.02 - Nha xuong san xuat so 2 - (05-04-2013)-rev03" xfId="4146" xr:uid="{00000000-0005-0000-0000-0000552A0000}"/>
    <cellStyle name="T_No.02 - Nha xuong san xuat so 2 - (08-04-2013)" xfId="4147" xr:uid="{00000000-0005-0000-0000-0000562A0000}"/>
    <cellStyle name="T_No.02 - Nha xuong san xuat so 2 - (16-03-2013)" xfId="4148" xr:uid="{00000000-0005-0000-0000-0000572A0000}"/>
    <cellStyle name="T_No.02 - Nha xuong san xuat so 2 - (26-02-2013)-Rev01" xfId="4149" xr:uid="{00000000-0005-0000-0000-0000582A0000}"/>
    <cellStyle name="T_No.02 - Nha xuong san xuat so 2 - (28-02-2013)" xfId="4150" xr:uid="{00000000-0005-0000-0000-0000592A0000}"/>
    <cellStyle name="T_No.02 - Nha xuong san xuat so 2 -R3" xfId="4151" xr:uid="{00000000-0005-0000-0000-00005A2A0000}"/>
    <cellStyle name="T_No.02.CotCo" xfId="4152" xr:uid="{00000000-0005-0000-0000-00005B2A0000}"/>
    <cellStyle name="T_No.02.CotCo-1" xfId="4153" xr:uid="{00000000-0005-0000-0000-00005C2A0000}"/>
    <cellStyle name="T_No.02-kho bong 1-phan CTN-phan LDTB" xfId="4154" xr:uid="{00000000-0005-0000-0000-00005D2A0000}"/>
    <cellStyle name="T_No.04 Nha thuong truc" xfId="4155" xr:uid="{00000000-0005-0000-0000-00005E2A0000}"/>
    <cellStyle name="T_No.04 Nha thuong truc - PXD" xfId="4156" xr:uid="{00000000-0005-0000-0000-00005F2A0000}"/>
    <cellStyle name="T_No.04 Nha thuong truc-1" xfId="4157" xr:uid="{00000000-0005-0000-0000-0000602A0000}"/>
    <cellStyle name="T_No.05 - Nha an - PXD - 003" xfId="4158" xr:uid="{00000000-0005-0000-0000-0000612A0000}"/>
    <cellStyle name="T_No.05 - Nha an - PXD - 004" xfId="4159" xr:uid="{00000000-0005-0000-0000-0000622A0000}"/>
    <cellStyle name="T_No.05.Nhabve-4" xfId="4160" xr:uid="{00000000-0005-0000-0000-0000632A0000}"/>
    <cellStyle name="T_No.05.Nhabve-5" xfId="4161" xr:uid="{00000000-0005-0000-0000-0000642A0000}"/>
    <cellStyle name="T_No.05.Nhabve-6" xfId="4162" xr:uid="{00000000-0005-0000-0000-0000652A0000}"/>
    <cellStyle name="T_No.07 - Nha ve sinh" xfId="4163" xr:uid="{00000000-0005-0000-0000-0000662A0000}"/>
    <cellStyle name="T_No.09-Canteen.2" xfId="4164" xr:uid="{00000000-0005-0000-0000-0000672A0000}"/>
    <cellStyle name="T_No.13-Nha luyen tap.2" xfId="4165" xr:uid="{00000000-0005-0000-0000-0000682A0000}"/>
    <cellStyle name="T_No.13-Nha luyen tap.3" xfId="4166" xr:uid="{00000000-0005-0000-0000-0000692A0000}"/>
    <cellStyle name="T_No.Xuong May-ND-8" xfId="4167" xr:uid="{00000000-0005-0000-0000-00006A2A0000}"/>
    <cellStyle name="T_No04A - Xuong may so 1- Rev.01" xfId="4168" xr:uid="{00000000-0005-0000-0000-00006B2A0000}"/>
    <cellStyle name="T_No04A - Xuong may so 1- Rev.02" xfId="4169" xr:uid="{00000000-0005-0000-0000-00006C2A0000}"/>
    <cellStyle name="T_No04A - Xuong may so 1- Rev.03" xfId="4170" xr:uid="{00000000-0005-0000-0000-00006D2A0000}"/>
    <cellStyle name="T_No04A - Xuong may so 1- Rev.05" xfId="4171" xr:uid="{00000000-0005-0000-0000-00006E2A0000}"/>
    <cellStyle name="T_No04A - Xuong may so 1- Sua tham tra-01" xfId="4172" xr:uid="{00000000-0005-0000-0000-00006F2A0000}"/>
    <cellStyle name="T_NP Seiki NET Rate" xfId="4173" xr:uid="{00000000-0005-0000-0000-0000702A0000}"/>
    <cellStyle name="T_NP Seiki NET Rate_3-30NET___96Mil__T-pro NET Summary revise for kettei" xfId="4174" xr:uid="{00000000-0005-0000-0000-0000712A0000}"/>
    <cellStyle name="T_NP Seiki NET Rate_3-30NET___96Mil__T-pro NET Summary revise for kettei_JTEC Factory comparision footing " xfId="4175" xr:uid="{00000000-0005-0000-0000-0000722A0000}"/>
    <cellStyle name="T_NP Seiki NET Rate_3-30NET___96Mil__T-pro NET Summary revise for kettei_JTEC Hanoi- Submision BoQ October 26th, 2007 for Contract" xfId="4176" xr:uid="{00000000-0005-0000-0000-0000732A0000}"/>
    <cellStyle name="T_NP Seiki NET Rate_JTEC Factory comparision footing " xfId="4177" xr:uid="{00000000-0005-0000-0000-0000742A0000}"/>
    <cellStyle name="T_NP Seiki NET Rate_JTEC Hanoi- Submision BoQ October 26th, 2007 for Contract" xfId="4178" xr:uid="{00000000-0005-0000-0000-0000752A0000}"/>
    <cellStyle name="T_NP Seiki NET Rate_Terumo Net BOQ 2ndFeb06Base(PLAN B2FLNoVoid)" xfId="4179" xr:uid="{00000000-0005-0000-0000-0000762A0000}"/>
    <cellStyle name="T_NP Seiki NET Rate_Terumo Net BOQ 2ndFeb06Base(PLAN B2FLNoVoid)_JTEC Factory comparision footing " xfId="4180" xr:uid="{00000000-0005-0000-0000-0000772A0000}"/>
    <cellStyle name="T_NP Seiki NET Rate_Terumo Net BOQ 2ndFeb06Base(PLAN B2FLNoVoid)_JTEC Hanoi- Submision BoQ October 26th, 2007 for Contract" xfId="4181" xr:uid="{00000000-0005-0000-0000-0000782A0000}"/>
    <cellStyle name="T_NP Seiki NET Rate_Terumo Proposal Summary-Final to Contract" xfId="4182" xr:uid="{00000000-0005-0000-0000-0000792A0000}"/>
    <cellStyle name="T_NP Seiki NET Rate_Terumo Proposal Summary-Final to Contract_JTEC Factory comparision footing " xfId="4183" xr:uid="{00000000-0005-0000-0000-00007A2A0000}"/>
    <cellStyle name="T_NP Seiki NET Rate_Terumo Proposal Summary-Final to Contract_JTEC Hanoi- Submision BoQ October 26th, 2007 for Contract" xfId="4184" xr:uid="{00000000-0005-0000-0000-00007B2A0000}"/>
    <cellStyle name="T_NPP Khanh Vinh Thai Nguyen - BC KTTB_CTrinh_TB__20_loc__Milk_Yomilk_CK1" xfId="4185" xr:uid="{00000000-0005-0000-0000-00007C2A0000}"/>
    <cellStyle name="T_NPP Khanh Vinh Thai Nguyen - BC KTTB_CTrinh_TB__20_loc__Milk_Yomilk_CK1_Book1" xfId="4186" xr:uid="{00000000-0005-0000-0000-00007D2A0000}"/>
    <cellStyle name="T_NPP Khanh Vinh Thai Nguyen - BC KTTB_CTrinh_TB__20_loc__Milk_Yomilk_CK1_Form_bao_cao_XNT_kho_cK7" xfId="4187" xr:uid="{00000000-0005-0000-0000-00007E2A0000}"/>
    <cellStyle name="T_NTT_T06-2007_GB" xfId="11261" xr:uid="{00000000-0005-0000-0000-00007F2A0000}"/>
    <cellStyle name="T_NGOC THAO_ bo be duc1_suabecangcap" xfId="11259" xr:uid="{00000000-0005-0000-0000-0000802A0000}"/>
    <cellStyle name="T_Nha hanh chinh dot 5 (15-12-2005)" xfId="11260" xr:uid="{00000000-0005-0000-0000-0000812A0000}"/>
    <cellStyle name="T_Opensoure" xfId="4188" xr:uid="{00000000-0005-0000-0000-0000822A0000}"/>
    <cellStyle name="T_Opensoure_Luong Ha Noi" xfId="4189" xr:uid="{00000000-0005-0000-0000-0000832A0000}"/>
    <cellStyle name="T_print" xfId="11266" xr:uid="{00000000-0005-0000-0000-0000842A0000}"/>
    <cellStyle name="T_phan duong_von ns" xfId="11262" xr:uid="{00000000-0005-0000-0000-0000852A0000}"/>
    <cellStyle name="T_phichiban" xfId="4190" xr:uid="{00000000-0005-0000-0000-0000862A0000}"/>
    <cellStyle name="T_Phieu TT C.TY BAO NO" xfId="11263" xr:uid="{00000000-0005-0000-0000-0000872A0000}"/>
    <cellStyle name="T_Phu luc HD1" xfId="11264" xr:uid="{00000000-0005-0000-0000-0000882A0000}"/>
    <cellStyle name="T_Phuong an kinh te XM Thang Long" xfId="11265" xr:uid="{00000000-0005-0000-0000-0000892A0000}"/>
    <cellStyle name="T_QTQuy2-2005" xfId="11267" xr:uid="{00000000-0005-0000-0000-00008A2A0000}"/>
    <cellStyle name="T_QTQuy2-2005_Ba Dieu(5-12-07)" xfId="11268" xr:uid="{00000000-0005-0000-0000-00008B2A0000}"/>
    <cellStyle name="T_quettoan 5A (moi)" xfId="11269" xr:uid="{00000000-0005-0000-0000-00008C2A0000}"/>
    <cellStyle name="T_Quyet toan 5D (dungi)" xfId="11270" xr:uid="{00000000-0005-0000-0000-00008D2A0000}"/>
    <cellStyle name="T_San sat hach moi" xfId="11271" xr:uid="{00000000-0005-0000-0000-00008E2A0000}"/>
    <cellStyle name="T_San sat hach moi_Ba Dieu(5-12-07)" xfId="11272" xr:uid="{00000000-0005-0000-0000-00008F2A0000}"/>
    <cellStyle name="T_San sat hach moi_Cầu Cựa Gà" xfId="11273" xr:uid="{00000000-0005-0000-0000-0000902A0000}"/>
    <cellStyle name="T_San sat hach moi_Du toan san lap - 23-12-2008" xfId="11274" xr:uid="{00000000-0005-0000-0000-0000912A0000}"/>
    <cellStyle name="T_San sat hach moi_Duong BT" xfId="11275" xr:uid="{00000000-0005-0000-0000-0000922A0000}"/>
    <cellStyle name="T_San sat hach moi_Duong R1 - Dai Phuoc (14-04-2009)" xfId="11276" xr:uid="{00000000-0005-0000-0000-0000932A0000}"/>
    <cellStyle name="T_Seagame(BTL)" xfId="11277" xr:uid="{00000000-0005-0000-0000-0000942A0000}"/>
    <cellStyle name="T_Sheet1" xfId="4191" xr:uid="{00000000-0005-0000-0000-0000952A0000}"/>
    <cellStyle name="T_Sheet1_Book1" xfId="4192" xr:uid="{00000000-0005-0000-0000-0000962A0000}"/>
    <cellStyle name="T_Sheet1_Form_bao_cao_XNT_kho_cK7" xfId="4193" xr:uid="{00000000-0005-0000-0000-0000972A0000}"/>
    <cellStyle name="T_Sheet2" xfId="4194" xr:uid="{00000000-0005-0000-0000-0000982A0000}"/>
    <cellStyle name="T_Silo Vung Ang" xfId="11278" xr:uid="{00000000-0005-0000-0000-0000992A0000}"/>
    <cellStyle name="T_SiloximangBimSon-thautheoCT9" xfId="11279" xr:uid="{00000000-0005-0000-0000-00009A2A0000}"/>
    <cellStyle name="T_siloximang-thau in" xfId="11280" xr:uid="{00000000-0005-0000-0000-00009B2A0000}"/>
    <cellStyle name="T_SS BVTC cau va cong tuyen Le Chan" xfId="11281" xr:uid="{00000000-0005-0000-0000-00009C2A0000}"/>
    <cellStyle name="T_SS BVTC cau va cong tuyen Le Chan_Ba Dieu(5-12-07)" xfId="11282" xr:uid="{00000000-0005-0000-0000-00009D2A0000}"/>
    <cellStyle name="T_SS BVTC cau va cong tuyen Le Chan_Cầu Cựa Gà" xfId="11283" xr:uid="{00000000-0005-0000-0000-00009E2A0000}"/>
    <cellStyle name="T_SS BVTC cau va cong tuyen Le Chan_Du toan san lap - 23-12-2008" xfId="11284" xr:uid="{00000000-0005-0000-0000-00009F2A0000}"/>
    <cellStyle name="T_SS BVTC cau va cong tuyen Le Chan_Duong BT" xfId="11285" xr:uid="{00000000-0005-0000-0000-0000A02A0000}"/>
    <cellStyle name="T_SS BVTC cau va cong tuyen Le Chan_Duong R1 - Dai Phuoc (14-04-2009)" xfId="11286" xr:uid="{00000000-0005-0000-0000-0000A12A0000}"/>
    <cellStyle name="T_Steel REVISE 2" xfId="4195" xr:uid="{00000000-0005-0000-0000-0000A22A0000}"/>
    <cellStyle name="T_Structrure qty final" xfId="4196" xr:uid="{00000000-0005-0000-0000-0000A32A0000}"/>
    <cellStyle name="T_Structrure qty final_3-30NET___96Mil__T-pro NET Summary revise for kettei" xfId="4197" xr:uid="{00000000-0005-0000-0000-0000A42A0000}"/>
    <cellStyle name="T_Structrure qty final_3-30NET___96Mil__T-pro NET Summary revise for kettei_JTEC Factory comparision footing " xfId="4198" xr:uid="{00000000-0005-0000-0000-0000A52A0000}"/>
    <cellStyle name="T_Structrure qty final_3-30NET___96Mil__T-pro NET Summary revise for kettei_JTEC Hanoi- Submision BoQ October 26th, 2007 for Contract" xfId="4199" xr:uid="{00000000-0005-0000-0000-0000A62A0000}"/>
    <cellStyle name="T_Structrure qty final_JTEC Factory comparision footing " xfId="4200" xr:uid="{00000000-0005-0000-0000-0000A72A0000}"/>
    <cellStyle name="T_Structrure qty final_JTEC Hanoi- Submision BoQ October 26th, 2007 for Contract" xfId="4201" xr:uid="{00000000-0005-0000-0000-0000A82A0000}"/>
    <cellStyle name="T_Structrure qty final_Terumo Net BOQ 2ndFeb06Base(PLAN B2FLNoVoid)" xfId="4202" xr:uid="{00000000-0005-0000-0000-0000A92A0000}"/>
    <cellStyle name="T_Structrure qty final_Terumo Net BOQ 2ndFeb06Base(PLAN B2FLNoVoid)_JTEC Factory comparision footing " xfId="4203" xr:uid="{00000000-0005-0000-0000-0000AA2A0000}"/>
    <cellStyle name="T_Structrure qty final_Terumo Net BOQ 2ndFeb06Base(PLAN B2FLNoVoid)_JTEC Hanoi- Submision BoQ October 26th, 2007 for Contract" xfId="4204" xr:uid="{00000000-0005-0000-0000-0000AB2A0000}"/>
    <cellStyle name="T_Structrure qty final_Terumo Proposal Summary-Final to Contract" xfId="4205" xr:uid="{00000000-0005-0000-0000-0000AC2A0000}"/>
    <cellStyle name="T_Structrure qty final_Terumo Proposal Summary-Final to Contract_JTEC Factory comparision footing " xfId="4206" xr:uid="{00000000-0005-0000-0000-0000AD2A0000}"/>
    <cellStyle name="T_Structrure qty final_Terumo Proposal Summary-Final to Contract_JTEC Hanoi- Submision BoQ October 26th, 2007 for Contract" xfId="4207" xr:uid="{00000000-0005-0000-0000-0000AE2A0000}"/>
    <cellStyle name="T_Structrure qty-sum 29jul" xfId="4208" xr:uid="{00000000-0005-0000-0000-0000AF2A0000}"/>
    <cellStyle name="T_Structrure qty-sum 29jul_JTEC Factory comparision footing " xfId="4209" xr:uid="{00000000-0005-0000-0000-0000B02A0000}"/>
    <cellStyle name="T_Structrure qty-sum 29jul_JTEC Hanoi- Submision BoQ October 26th, 2007 for Contract" xfId="4210" xr:uid="{00000000-0005-0000-0000-0000B12A0000}"/>
    <cellStyle name="T_sua chua cham trung bay  mien Bac" xfId="4211" xr:uid="{00000000-0005-0000-0000-0000B22A0000}"/>
    <cellStyle name="T_sua chua cham trung bay  mien Bac_Book1" xfId="4212" xr:uid="{00000000-0005-0000-0000-0000B32A0000}"/>
    <cellStyle name="T_sua chua cham trung bay  mien Bac_Form_bao_cao_XNT_kho_cK7" xfId="4213" xr:uid="{00000000-0005-0000-0000-0000B42A0000}"/>
    <cellStyle name="T_SuoiTon" xfId="11287" xr:uid="{00000000-0005-0000-0000-0000B52A0000}"/>
    <cellStyle name="T_Tamsan" xfId="11288" xr:uid="{00000000-0005-0000-0000-0000B62A0000}"/>
    <cellStyle name="T_Tamsan_Phu luc hop dong nuoc thai" xfId="11289" xr:uid="{00000000-0005-0000-0000-0000B72A0000}"/>
    <cellStyle name="T_Tan My" xfId="11290" xr:uid="{00000000-0005-0000-0000-0000B82A0000}"/>
    <cellStyle name="T_TDT(HTKT.HoTay)" xfId="11291" xr:uid="{00000000-0005-0000-0000-0000B92A0000}"/>
    <cellStyle name="T_TDTXMCampha-NMC-thietbi" xfId="11292" xr:uid="{00000000-0005-0000-0000-0000BA2A0000}"/>
    <cellStyle name="T_TIEN DO CHI TIET" xfId="4223" xr:uid="{00000000-0005-0000-0000-0000BB2A0000}"/>
    <cellStyle name="T_tien2004" xfId="4224" xr:uid="{00000000-0005-0000-0000-0000BC2A0000}"/>
    <cellStyle name="T_tien2004_06.THOPkluongTINH LAI thang11-2007-2" xfId="11342" xr:uid="{00000000-0005-0000-0000-0000BD2A0000}"/>
    <cellStyle name="T_tien2004_06.THOPkluongTINH LAI thang11-2007-2_Cầu Cựa Gà" xfId="11343" xr:uid="{00000000-0005-0000-0000-0000BE2A0000}"/>
    <cellStyle name="T_tien2004_06.THOPkluongTINH LAI thang11-2007-2_Du toan san lap - 23-12-2008" xfId="11344" xr:uid="{00000000-0005-0000-0000-0000BF2A0000}"/>
    <cellStyle name="T_tien2004_06.THOPkluongTINH LAI thang11-2007-2_Duong BT" xfId="11345" xr:uid="{00000000-0005-0000-0000-0000C02A0000}"/>
    <cellStyle name="T_tien2004_06.THOPkluongTINH LAI thang11-2007-2_Duong R1 - Dai Phuoc (14-04-2009)" xfId="11346" xr:uid="{00000000-0005-0000-0000-0000C12A0000}"/>
    <cellStyle name="T_tien2004_Ba Dieu(5-12-07)" xfId="11347" xr:uid="{00000000-0005-0000-0000-0000C22A0000}"/>
    <cellStyle name="T_tien2004_Book1" xfId="11348" xr:uid="{00000000-0005-0000-0000-0000C32A0000}"/>
    <cellStyle name="T_tien2004_Book1_Cầu Cựa Gà" xfId="11349" xr:uid="{00000000-0005-0000-0000-0000C42A0000}"/>
    <cellStyle name="T_tien2004_Book1_Du toan san lap - 23-12-2008" xfId="11350" xr:uid="{00000000-0005-0000-0000-0000C52A0000}"/>
    <cellStyle name="T_tien2004_Book1_Duong BT" xfId="11351" xr:uid="{00000000-0005-0000-0000-0000C62A0000}"/>
    <cellStyle name="T_tien2004_Book1_Duong R1 - Dai Phuoc (14-04-2009)" xfId="11352" xr:uid="{00000000-0005-0000-0000-0000C72A0000}"/>
    <cellStyle name="T_tien2004_Book18" xfId="11353" xr:uid="{00000000-0005-0000-0000-0000C82A0000}"/>
    <cellStyle name="T_tien2004_Cầu Cựa Gà" xfId="11354" xr:uid="{00000000-0005-0000-0000-0000C92A0000}"/>
    <cellStyle name="T_tien2004_DADT-16-11" xfId="11355" xr:uid="{00000000-0005-0000-0000-0000CA2A0000}"/>
    <cellStyle name="T_tien2004_DaiPhuoc_DM24_BVTC(rev)" xfId="11356" xr:uid="{00000000-0005-0000-0000-0000CB2A0000}"/>
    <cellStyle name="T_tien2004_DT200T8-07BVTC_lan2" xfId="11357" xr:uid="{00000000-0005-0000-0000-0000CC2A0000}"/>
    <cellStyle name="T_tien2004_dtK0-K3 _22_11_07" xfId="11358" xr:uid="{00000000-0005-0000-0000-0000CD2A0000}"/>
    <cellStyle name="T_tien2004_DTKScamcocMT-Cantho" xfId="11359" xr:uid="{00000000-0005-0000-0000-0000CE2A0000}"/>
    <cellStyle name="T_tien2004_DTKSTK MT-CT" xfId="11360" xr:uid="{00000000-0005-0000-0000-0000CF2A0000}"/>
    <cellStyle name="T_tien2004_Du toan san lap - 23-12-2008" xfId="11361" xr:uid="{00000000-0005-0000-0000-0000D02A0000}"/>
    <cellStyle name="T_tien2004_Duong BT" xfId="11362" xr:uid="{00000000-0005-0000-0000-0000D12A0000}"/>
    <cellStyle name="T_tien2004_Duong R1 - Dai Phuoc (14-04-2009)" xfId="11363" xr:uid="{00000000-0005-0000-0000-0000D22A0000}"/>
    <cellStyle name="T_tien2004_Dutoan-10-6-08-tinh lai chi phi kiem toan" xfId="11364" xr:uid="{00000000-0005-0000-0000-0000D32A0000}"/>
    <cellStyle name="T_tien2004_KL HOTHU" xfId="11366" xr:uid="{00000000-0005-0000-0000-0000D42A0000}"/>
    <cellStyle name="T_tien2004_KL nen_s" xfId="11367" xr:uid="{00000000-0005-0000-0000-0000D52A0000}"/>
    <cellStyle name="T_tien2004_Khoiluongcongf100-D2" xfId="11365" xr:uid="{00000000-0005-0000-0000-0000D62A0000}"/>
    <cellStyle name="T_tien2004_pkhai-kl-8" xfId="11368" xr:uid="{00000000-0005-0000-0000-0000D72A0000}"/>
    <cellStyle name="T_tien2004_pkhai-kl-8_Cầu Cựa Gà" xfId="11369" xr:uid="{00000000-0005-0000-0000-0000D82A0000}"/>
    <cellStyle name="T_tien2004_pkhai-kl-8_Du toan san lap - 23-12-2008" xfId="11370" xr:uid="{00000000-0005-0000-0000-0000D92A0000}"/>
    <cellStyle name="T_tien2004_pkhai-kl-8_Duong BT" xfId="11371" xr:uid="{00000000-0005-0000-0000-0000DA2A0000}"/>
    <cellStyle name="T_tien2004_pkhai-kl-8_Duong R1 - Dai Phuoc (14-04-2009)" xfId="11372" xr:uid="{00000000-0005-0000-0000-0000DB2A0000}"/>
    <cellStyle name="T_tien2004_TONG HOP KHOI LUONG SO BO" xfId="11374" xr:uid="{00000000-0005-0000-0000-0000DC2A0000}"/>
    <cellStyle name="T_tien2004_THKL-BCDKlan1" xfId="11373" xr:uid="{00000000-0005-0000-0000-0000DD2A0000}"/>
    <cellStyle name="T_tinh chi phi quan ly" xfId="11375" xr:uid="{00000000-0005-0000-0000-0000DE2A0000}"/>
    <cellStyle name="T_TK_HT" xfId="11376" xr:uid="{00000000-0005-0000-0000-0000DF2A0000}"/>
    <cellStyle name="T_TKE-ChoDon-sua" xfId="11377" xr:uid="{00000000-0005-0000-0000-0000E02A0000}"/>
    <cellStyle name="T_TKE-ChoDon-sua_06.THOPkluongTINH LAI thang11-2007-2" xfId="11378" xr:uid="{00000000-0005-0000-0000-0000E12A0000}"/>
    <cellStyle name="T_TKE-ChoDon-sua_06.THOPkluongTINH LAI thang11-2007-2_Cầu Cựa Gà" xfId="11379" xr:uid="{00000000-0005-0000-0000-0000E22A0000}"/>
    <cellStyle name="T_TKE-ChoDon-sua_06.THOPkluongTINH LAI thang11-2007-2_Du toan san lap - 23-12-2008" xfId="11380" xr:uid="{00000000-0005-0000-0000-0000E32A0000}"/>
    <cellStyle name="T_TKE-ChoDon-sua_06.THOPkluongTINH LAI thang11-2007-2_Duong BT" xfId="11381" xr:uid="{00000000-0005-0000-0000-0000E42A0000}"/>
    <cellStyle name="T_TKE-ChoDon-sua_06.THOPkluongTINH LAI thang11-2007-2_Duong R1 - Dai Phuoc (14-04-2009)" xfId="11382" xr:uid="{00000000-0005-0000-0000-0000E52A0000}"/>
    <cellStyle name="T_TKE-ChoDon-sua_Ba Dieu(5-12-07)" xfId="11383" xr:uid="{00000000-0005-0000-0000-0000E62A0000}"/>
    <cellStyle name="T_TKE-ChoDon-sua_Book1" xfId="11384" xr:uid="{00000000-0005-0000-0000-0000E72A0000}"/>
    <cellStyle name="T_TKE-ChoDon-sua_Book1_Cầu Cựa Gà" xfId="11385" xr:uid="{00000000-0005-0000-0000-0000E82A0000}"/>
    <cellStyle name="T_TKE-ChoDon-sua_Book1_Du toan san lap - 23-12-2008" xfId="11386" xr:uid="{00000000-0005-0000-0000-0000E92A0000}"/>
    <cellStyle name="T_TKE-ChoDon-sua_Book1_Duong BT" xfId="11387" xr:uid="{00000000-0005-0000-0000-0000EA2A0000}"/>
    <cellStyle name="T_TKE-ChoDon-sua_Book1_Duong R1 - Dai Phuoc (14-04-2009)" xfId="11388" xr:uid="{00000000-0005-0000-0000-0000EB2A0000}"/>
    <cellStyle name="T_TKE-ChoDon-sua_Book18" xfId="11389" xr:uid="{00000000-0005-0000-0000-0000EC2A0000}"/>
    <cellStyle name="T_TKE-ChoDon-sua_chieusang" xfId="11390" xr:uid="{00000000-0005-0000-0000-0000ED2A0000}"/>
    <cellStyle name="T_TKE-ChoDon-sua_DADT-16-11" xfId="11391" xr:uid="{00000000-0005-0000-0000-0000EE2A0000}"/>
    <cellStyle name="T_TKE-ChoDon-sua_DaiPhuoc_DM24buocTKCSl4d" xfId="11392" xr:uid="{00000000-0005-0000-0000-0000EF2A0000}"/>
    <cellStyle name="T_TKE-ChoDon-sua_DTGoi2-T12ngay14sualuong" xfId="11393" xr:uid="{00000000-0005-0000-0000-0000F02A0000}"/>
    <cellStyle name="T_TKE-ChoDon-sua_dtK0-K3 _22_11_07" xfId="11394" xr:uid="{00000000-0005-0000-0000-0000F12A0000}"/>
    <cellStyle name="T_TKE-ChoDon-sua_DTKScamcocMT-Cantho" xfId="11395" xr:uid="{00000000-0005-0000-0000-0000F22A0000}"/>
    <cellStyle name="T_TKE-ChoDon-sua_DTKSTK MT-CT" xfId="11396" xr:uid="{00000000-0005-0000-0000-0000F32A0000}"/>
    <cellStyle name="T_TKE-ChoDon-sua_Dutoan-10-6-08-tinh lai chi phi kiem toan" xfId="11397" xr:uid="{00000000-0005-0000-0000-0000F42A0000}"/>
    <cellStyle name="T_TKE-ChoDon-sua_KL HOTHU" xfId="11399" xr:uid="{00000000-0005-0000-0000-0000F52A0000}"/>
    <cellStyle name="T_TKE-ChoDon-sua_KL nen_s" xfId="11400" xr:uid="{00000000-0005-0000-0000-0000F62A0000}"/>
    <cellStyle name="T_TKE-ChoDon-sua_Khoiluongcongf100-D2" xfId="11398" xr:uid="{00000000-0005-0000-0000-0000F72A0000}"/>
    <cellStyle name="T_TKE-ChoDon-sua_pkhai-kl-8" xfId="11401" xr:uid="{00000000-0005-0000-0000-0000F82A0000}"/>
    <cellStyle name="T_TKE-ChoDon-sua_pkhai-kl-8_Cầu Cựa Gà" xfId="11402" xr:uid="{00000000-0005-0000-0000-0000F92A0000}"/>
    <cellStyle name="T_TKE-ChoDon-sua_pkhai-kl-8_Du toan san lap - 23-12-2008" xfId="11403" xr:uid="{00000000-0005-0000-0000-0000FA2A0000}"/>
    <cellStyle name="T_TKE-ChoDon-sua_pkhai-kl-8_Duong BT" xfId="11404" xr:uid="{00000000-0005-0000-0000-0000FB2A0000}"/>
    <cellStyle name="T_TKE-ChoDon-sua_pkhai-kl-8_Duong R1 - Dai Phuoc (14-04-2009)" xfId="11405" xr:uid="{00000000-0005-0000-0000-0000FC2A0000}"/>
    <cellStyle name="T_TKE-ChoDon-sua_TMDTDGmoiT10-07L2" xfId="11407" xr:uid="{00000000-0005-0000-0000-0000FD2A0000}"/>
    <cellStyle name="T_TKE-ChoDon-sua_TMDTDGmoiT10-07L2_Ba Dieu(5-12-07)" xfId="11408" xr:uid="{00000000-0005-0000-0000-0000FE2A0000}"/>
    <cellStyle name="T_TKE-ChoDon-sua_TMDTDGmoiT10-07L2_Cầu Cựa Gà" xfId="11409" xr:uid="{00000000-0005-0000-0000-0000FF2A0000}"/>
    <cellStyle name="T_TKE-ChoDon-sua_TMDTDGmoiT10-07L2_Du toan san lap - 23-12-2008" xfId="11410" xr:uid="{00000000-0005-0000-0000-0000002B0000}"/>
    <cellStyle name="T_TKE-ChoDon-sua_Tonghopklp" xfId="11411" xr:uid="{00000000-0005-0000-0000-0000012B0000}"/>
    <cellStyle name="T_TKE-ChoDon-sua_Tonghopklp_Ba Dieu(5-12-07)" xfId="11412" xr:uid="{00000000-0005-0000-0000-0000022B0000}"/>
    <cellStyle name="T_TKE-ChoDon-sua_Tonghopklp_Cầu Cựa Gà" xfId="11413" xr:uid="{00000000-0005-0000-0000-0000032B0000}"/>
    <cellStyle name="T_TKE-ChoDon-sua_Tonghopklp_Du toan san lap - 23-12-2008" xfId="11414" xr:uid="{00000000-0005-0000-0000-0000042B0000}"/>
    <cellStyle name="T_TKE-ChoDon-sua_THKL-BCDKlan1" xfId="11406" xr:uid="{00000000-0005-0000-0000-0000052B0000}"/>
    <cellStyle name="T_TMDT mau" xfId="11415" xr:uid="{00000000-0005-0000-0000-0000062B0000}"/>
    <cellStyle name="T_To bia" xfId="4225" xr:uid="{00000000-0005-0000-0000-0000072B0000}"/>
    <cellStyle name="T_TONG HOP KINH PHI - ND 99" xfId="11417" xr:uid="{00000000-0005-0000-0000-0000082B0000}"/>
    <cellStyle name="T_TONG HOP KHOI LUONG SO BO" xfId="11416" xr:uid="{00000000-0005-0000-0000-0000092B0000}"/>
    <cellStyle name="T_TONGHOPKHOILUONGSUA1" xfId="11418" xr:uid="{00000000-0005-0000-0000-00000A2B0000}"/>
    <cellStyle name="T_Tuyen ong cap nuoc d400 Lan thap - Uong Bi" xfId="11419" xr:uid="{00000000-0005-0000-0000-00000B2B0000}"/>
    <cellStyle name="T_Tuyen_thoat nuoc_Phan doan 2" xfId="11420" xr:uid="{00000000-0005-0000-0000-00000C2B0000}"/>
    <cellStyle name="T_TH-" xfId="4214" xr:uid="{00000000-0005-0000-0000-00000D2B0000}"/>
    <cellStyle name="T_TH theo doi Thanh toan" xfId="11293" xr:uid="{00000000-0005-0000-0000-00000E2B0000}"/>
    <cellStyle name="T_TH-14-01-05" xfId="4215" xr:uid="{00000000-0005-0000-0000-00000F2B0000}"/>
    <cellStyle name="T_Than silo XM-9607 (version 2)" xfId="11294" xr:uid="{00000000-0005-0000-0000-0000102B0000}"/>
    <cellStyle name="T_THANG NGOAI+PHU TRO DUOI+THANG LEO BO" xfId="11295" xr:uid="{00000000-0005-0000-0000-0000112B0000}"/>
    <cellStyle name="T_THANG NGOAI+PHU TRO DUOI+THANG LEO BO_Phu luc hop dong nuoc thai" xfId="11296" xr:uid="{00000000-0005-0000-0000-0000122B0000}"/>
    <cellStyle name="T_Thanh toan  D1600 dot 3 -2006" xfId="4216" xr:uid="{00000000-0005-0000-0000-0000132B0000}"/>
    <cellStyle name="T_THANH TOAN CAM PHA(to ngoc)" xfId="11297" xr:uid="{00000000-0005-0000-0000-0000142B0000}"/>
    <cellStyle name="T_THANH TOAN CAM PHA(to ngoc)_Phu luc hop dong nuoc thai" xfId="11298" xr:uid="{00000000-0005-0000-0000-0000152B0000}"/>
    <cellStyle name="T_Thanh toan gia cong va bien phap Cam Pha - Doi 12" xfId="11299" xr:uid="{00000000-0005-0000-0000-0000162B0000}"/>
    <cellStyle name="T_THANH TOAN T1-T5 ,05" xfId="11300" xr:uid="{00000000-0005-0000-0000-0000172B0000}"/>
    <cellStyle name="T_Thanh toan to van hanh" xfId="11301" xr:uid="{00000000-0005-0000-0000-0000182B0000}"/>
    <cellStyle name="T_Theo doi NT" xfId="4217" xr:uid="{00000000-0005-0000-0000-0000192B0000}"/>
    <cellStyle name="T_Thiet bi" xfId="4218" xr:uid="{00000000-0005-0000-0000-00001A2B0000}"/>
    <cellStyle name="T_Thiet bi_Dutoan-10-6-08-tinh lai chi phi kiem toan" xfId="11302" xr:uid="{00000000-0005-0000-0000-00001B2B0000}"/>
    <cellStyle name="T_Thiet bi_Phan duong _BVTC_T7-08" xfId="11303" xr:uid="{00000000-0005-0000-0000-00001C2B0000}"/>
    <cellStyle name="T_THKL G2" xfId="11304" xr:uid="{00000000-0005-0000-0000-00001D2B0000}"/>
    <cellStyle name="T_THKL NUTQL14" xfId="11305" xr:uid="{00000000-0005-0000-0000-00001E2B0000}"/>
    <cellStyle name="T_THKL-BCDKlan1" xfId="11306" xr:uid="{00000000-0005-0000-0000-00001F2B0000}"/>
    <cellStyle name="T_THKLCAU_SD" xfId="11307" xr:uid="{00000000-0005-0000-0000-0000202B0000}"/>
    <cellStyle name="T_THKLG1" xfId="11308" xr:uid="{00000000-0005-0000-0000-0000212B0000}"/>
    <cellStyle name="T_TH-NO.00" xfId="4219" xr:uid="{00000000-0005-0000-0000-0000222B0000}"/>
    <cellStyle name="T_TH-NO.09" xfId="4220" xr:uid="{00000000-0005-0000-0000-0000232B0000}"/>
    <cellStyle name="T_Thong ke" xfId="11309" xr:uid="{00000000-0005-0000-0000-0000242B0000}"/>
    <cellStyle name="T_Thong ke thep-STT" xfId="4221" xr:uid="{00000000-0005-0000-0000-0000252B0000}"/>
    <cellStyle name="T_Thong ke_06.THOPkluongTINH LAI thang11-2007-2" xfId="11310" xr:uid="{00000000-0005-0000-0000-0000262B0000}"/>
    <cellStyle name="T_Thong ke_06.THOPkluongTINH LAI thang11-2007-2_Cầu Cựa Gà" xfId="11311" xr:uid="{00000000-0005-0000-0000-0000272B0000}"/>
    <cellStyle name="T_Thong ke_06.THOPkluongTINH LAI thang11-2007-2_Du toan san lap - 23-12-2008" xfId="11312" xr:uid="{00000000-0005-0000-0000-0000282B0000}"/>
    <cellStyle name="T_Thong ke_06.THOPkluongTINH LAI thang11-2007-2_Duong BT" xfId="11313" xr:uid="{00000000-0005-0000-0000-0000292B0000}"/>
    <cellStyle name="T_Thong ke_06.THOPkluongTINH LAI thang11-2007-2_Duong R1 - Dai Phuoc (14-04-2009)" xfId="11314" xr:uid="{00000000-0005-0000-0000-00002A2B0000}"/>
    <cellStyle name="T_Thong ke_Ba Dieu(5-12-07)" xfId="11315" xr:uid="{00000000-0005-0000-0000-00002B2B0000}"/>
    <cellStyle name="T_Thong ke_Book1" xfId="11316" xr:uid="{00000000-0005-0000-0000-00002C2B0000}"/>
    <cellStyle name="T_Thong ke_Book1_Cầu Cựa Gà" xfId="11317" xr:uid="{00000000-0005-0000-0000-00002D2B0000}"/>
    <cellStyle name="T_Thong ke_Book1_Du toan san lap - 23-12-2008" xfId="11318" xr:uid="{00000000-0005-0000-0000-00002E2B0000}"/>
    <cellStyle name="T_Thong ke_Book1_Duong BT" xfId="11319" xr:uid="{00000000-0005-0000-0000-00002F2B0000}"/>
    <cellStyle name="T_Thong ke_Book1_Duong R1 - Dai Phuoc (14-04-2009)" xfId="11320" xr:uid="{00000000-0005-0000-0000-0000302B0000}"/>
    <cellStyle name="T_Thong ke_Book18" xfId="11321" xr:uid="{00000000-0005-0000-0000-0000312B0000}"/>
    <cellStyle name="T_Thong ke_Cầu Cựa Gà" xfId="11322" xr:uid="{00000000-0005-0000-0000-0000322B0000}"/>
    <cellStyle name="T_Thong ke_DADT-16-11" xfId="11323" xr:uid="{00000000-0005-0000-0000-0000332B0000}"/>
    <cellStyle name="T_Thong ke_DaiPhuoc_DM24_BVTC(rev)" xfId="11324" xr:uid="{00000000-0005-0000-0000-0000342B0000}"/>
    <cellStyle name="T_Thong ke_DT200T8-07BVTC_lan2" xfId="11325" xr:uid="{00000000-0005-0000-0000-0000352B0000}"/>
    <cellStyle name="T_Thong ke_dtK0-K3 _22_11_07" xfId="11326" xr:uid="{00000000-0005-0000-0000-0000362B0000}"/>
    <cellStyle name="T_Thong ke_DTKScamcocMT-Cantho" xfId="11327" xr:uid="{00000000-0005-0000-0000-0000372B0000}"/>
    <cellStyle name="T_Thong ke_DTKSTK MT-CT" xfId="11328" xr:uid="{00000000-0005-0000-0000-0000382B0000}"/>
    <cellStyle name="T_Thong ke_Du toan san lap - 23-12-2008" xfId="11329" xr:uid="{00000000-0005-0000-0000-0000392B0000}"/>
    <cellStyle name="T_Thong ke_Duong BT" xfId="11330" xr:uid="{00000000-0005-0000-0000-00003A2B0000}"/>
    <cellStyle name="T_Thong ke_Duong R1 - Dai Phuoc (14-04-2009)" xfId="11331" xr:uid="{00000000-0005-0000-0000-00003B2B0000}"/>
    <cellStyle name="T_Thong ke_Dutoan-10-6-08-tinh lai chi phi kiem toan" xfId="11332" xr:uid="{00000000-0005-0000-0000-00003C2B0000}"/>
    <cellStyle name="T_Thong ke_KL HOTHU" xfId="11334" xr:uid="{00000000-0005-0000-0000-00003D2B0000}"/>
    <cellStyle name="T_Thong ke_KL nen_s" xfId="11335" xr:uid="{00000000-0005-0000-0000-00003E2B0000}"/>
    <cellStyle name="T_Thong ke_Khoiluongcongf100-D2" xfId="11333" xr:uid="{00000000-0005-0000-0000-00003F2B0000}"/>
    <cellStyle name="T_Thong ke_pkhai-kl-8" xfId="11336" xr:uid="{00000000-0005-0000-0000-0000402B0000}"/>
    <cellStyle name="T_Thong ke_pkhai-kl-8_Cầu Cựa Gà" xfId="11337" xr:uid="{00000000-0005-0000-0000-0000412B0000}"/>
    <cellStyle name="T_Thong ke_pkhai-kl-8_Du toan san lap - 23-12-2008" xfId="11338" xr:uid="{00000000-0005-0000-0000-0000422B0000}"/>
    <cellStyle name="T_Thong ke_pkhai-kl-8_Duong BT" xfId="11339" xr:uid="{00000000-0005-0000-0000-0000432B0000}"/>
    <cellStyle name="T_Thong ke_pkhai-kl-8_Duong R1 - Dai Phuoc (14-04-2009)" xfId="11340" xr:uid="{00000000-0005-0000-0000-0000442B0000}"/>
    <cellStyle name="T_Thong ke_THKL-BCDKlan1" xfId="11341" xr:uid="{00000000-0005-0000-0000-0000452B0000}"/>
    <cellStyle name="T_THop" xfId="4222" xr:uid="{00000000-0005-0000-0000-0000462B0000}"/>
    <cellStyle name="T_TramBienap-No.03-1-Viet + Eng" xfId="4226" xr:uid="{00000000-0005-0000-0000-0000472B0000}"/>
    <cellStyle name="T_vc Hang Tom" xfId="11421" xr:uid="{00000000-0005-0000-0000-0000482B0000}"/>
    <cellStyle name="T_VGI-Main Building 8thAUG-Submision BOQ" xfId="4227" xr:uid="{00000000-0005-0000-0000-0000492B0000}"/>
    <cellStyle name="T_VGI-Main Building 8thAUG-Submision BOQ_JTEC Factory comparision footing " xfId="4228" xr:uid="{00000000-0005-0000-0000-00004A2B0000}"/>
    <cellStyle name="T_VGI-Main Building 8thAUG-Submision BOQ_JTEC Hanoi- Submision BoQ October 26th, 2007 for Contract" xfId="4229" xr:uid="{00000000-0005-0000-0000-00004B2B0000}"/>
    <cellStyle name="T_VGI-Main Building NET BOQ 8thAUG(Final)" xfId="4230" xr:uid="{00000000-0005-0000-0000-00004C2B0000}"/>
    <cellStyle name="T_VGI-Main Building NET BOQ 8thAUG(Final)_JTEC Factory comparision footing " xfId="4231" xr:uid="{00000000-0005-0000-0000-00004D2B0000}"/>
    <cellStyle name="T_VGI-Main Building NET BOQ 8thAUG(Final)_JTEC Hanoi- Submision BoQ October 26th, 2007 for Contract" xfId="4232" xr:uid="{00000000-0005-0000-0000-00004E2B0000}"/>
    <cellStyle name="T_xuong may va nha an ca - No.01-3" xfId="4233" xr:uid="{00000000-0005-0000-0000-00004F2B0000}"/>
    <cellStyle name="Table  - Style5" xfId="4234" xr:uid="{00000000-0005-0000-0000-0000502B0000}"/>
    <cellStyle name="Table  - Style6" xfId="4235" xr:uid="{00000000-0005-0000-0000-0000512B0000}"/>
    <cellStyle name="tde" xfId="11422" xr:uid="{00000000-0005-0000-0000-0000522B0000}"/>
    <cellStyle name="testtitle" xfId="11423" xr:uid="{00000000-0005-0000-0000-0000532B0000}"/>
    <cellStyle name="Text" xfId="11424" xr:uid="{00000000-0005-0000-0000-0000542B0000}"/>
    <cellStyle name="Text Indent A" xfId="4236" xr:uid="{00000000-0005-0000-0000-0000552B0000}"/>
    <cellStyle name="Text Indent B" xfId="4237" xr:uid="{00000000-0005-0000-0000-0000562B0000}"/>
    <cellStyle name="Text Indent B 10" xfId="4238" xr:uid="{00000000-0005-0000-0000-0000572B0000}"/>
    <cellStyle name="Text Indent B 11" xfId="4239" xr:uid="{00000000-0005-0000-0000-0000582B0000}"/>
    <cellStyle name="Text Indent B 12" xfId="4240" xr:uid="{00000000-0005-0000-0000-0000592B0000}"/>
    <cellStyle name="Text Indent B 13" xfId="4241" xr:uid="{00000000-0005-0000-0000-00005A2B0000}"/>
    <cellStyle name="Text Indent B 14" xfId="4242" xr:uid="{00000000-0005-0000-0000-00005B2B0000}"/>
    <cellStyle name="Text Indent B 15" xfId="4243" xr:uid="{00000000-0005-0000-0000-00005C2B0000}"/>
    <cellStyle name="Text Indent B 16" xfId="4244" xr:uid="{00000000-0005-0000-0000-00005D2B0000}"/>
    <cellStyle name="Text Indent B 17" xfId="4245" xr:uid="{00000000-0005-0000-0000-00005E2B0000}"/>
    <cellStyle name="Text Indent B 18" xfId="4246" xr:uid="{00000000-0005-0000-0000-00005F2B0000}"/>
    <cellStyle name="Text Indent B 19" xfId="4247" xr:uid="{00000000-0005-0000-0000-0000602B0000}"/>
    <cellStyle name="Text Indent B 2" xfId="4248" xr:uid="{00000000-0005-0000-0000-0000612B0000}"/>
    <cellStyle name="Text Indent B 20" xfId="4249" xr:uid="{00000000-0005-0000-0000-0000622B0000}"/>
    <cellStyle name="Text Indent B 21" xfId="4250" xr:uid="{00000000-0005-0000-0000-0000632B0000}"/>
    <cellStyle name="Text Indent B 22" xfId="4251" xr:uid="{00000000-0005-0000-0000-0000642B0000}"/>
    <cellStyle name="Text Indent B 23" xfId="4252" xr:uid="{00000000-0005-0000-0000-0000652B0000}"/>
    <cellStyle name="Text Indent B 24" xfId="4253" xr:uid="{00000000-0005-0000-0000-0000662B0000}"/>
    <cellStyle name="Text Indent B 25" xfId="4254" xr:uid="{00000000-0005-0000-0000-0000672B0000}"/>
    <cellStyle name="Text Indent B 26" xfId="4255" xr:uid="{00000000-0005-0000-0000-0000682B0000}"/>
    <cellStyle name="Text Indent B 27" xfId="4256" xr:uid="{00000000-0005-0000-0000-0000692B0000}"/>
    <cellStyle name="Text Indent B 28" xfId="4257" xr:uid="{00000000-0005-0000-0000-00006A2B0000}"/>
    <cellStyle name="Text Indent B 29" xfId="4258" xr:uid="{00000000-0005-0000-0000-00006B2B0000}"/>
    <cellStyle name="Text Indent B 3" xfId="4259" xr:uid="{00000000-0005-0000-0000-00006C2B0000}"/>
    <cellStyle name="Text Indent B 30" xfId="4260" xr:uid="{00000000-0005-0000-0000-00006D2B0000}"/>
    <cellStyle name="Text Indent B 31" xfId="4261" xr:uid="{00000000-0005-0000-0000-00006E2B0000}"/>
    <cellStyle name="Text Indent B 32" xfId="4262" xr:uid="{00000000-0005-0000-0000-00006F2B0000}"/>
    <cellStyle name="Text Indent B 33" xfId="4263" xr:uid="{00000000-0005-0000-0000-0000702B0000}"/>
    <cellStyle name="Text Indent B 34" xfId="4264" xr:uid="{00000000-0005-0000-0000-0000712B0000}"/>
    <cellStyle name="Text Indent B 35" xfId="4265" xr:uid="{00000000-0005-0000-0000-0000722B0000}"/>
    <cellStyle name="Text Indent B 36" xfId="4266" xr:uid="{00000000-0005-0000-0000-0000732B0000}"/>
    <cellStyle name="Text Indent B 37" xfId="4267" xr:uid="{00000000-0005-0000-0000-0000742B0000}"/>
    <cellStyle name="Text Indent B 38" xfId="4268" xr:uid="{00000000-0005-0000-0000-0000752B0000}"/>
    <cellStyle name="Text Indent B 39" xfId="4269" xr:uid="{00000000-0005-0000-0000-0000762B0000}"/>
    <cellStyle name="Text Indent B 4" xfId="4270" xr:uid="{00000000-0005-0000-0000-0000772B0000}"/>
    <cellStyle name="Text Indent B 40" xfId="4271" xr:uid="{00000000-0005-0000-0000-0000782B0000}"/>
    <cellStyle name="Text Indent B 41" xfId="4272" xr:uid="{00000000-0005-0000-0000-0000792B0000}"/>
    <cellStyle name="Text Indent B 42" xfId="4273" xr:uid="{00000000-0005-0000-0000-00007A2B0000}"/>
    <cellStyle name="Text Indent B 5" xfId="4274" xr:uid="{00000000-0005-0000-0000-00007B2B0000}"/>
    <cellStyle name="Text Indent B 6" xfId="4275" xr:uid="{00000000-0005-0000-0000-00007C2B0000}"/>
    <cellStyle name="Text Indent B 7" xfId="4276" xr:uid="{00000000-0005-0000-0000-00007D2B0000}"/>
    <cellStyle name="Text Indent B 8" xfId="4277" xr:uid="{00000000-0005-0000-0000-00007E2B0000}"/>
    <cellStyle name="Text Indent B 9" xfId="4278" xr:uid="{00000000-0005-0000-0000-00007F2B0000}"/>
    <cellStyle name="Text Indent C" xfId="4279" xr:uid="{00000000-0005-0000-0000-0000802B0000}"/>
    <cellStyle name="Text Indent C 10" xfId="4280" xr:uid="{00000000-0005-0000-0000-0000812B0000}"/>
    <cellStyle name="Text Indent C 11" xfId="4281" xr:uid="{00000000-0005-0000-0000-0000822B0000}"/>
    <cellStyle name="Text Indent C 12" xfId="4282" xr:uid="{00000000-0005-0000-0000-0000832B0000}"/>
    <cellStyle name="Text Indent C 13" xfId="4283" xr:uid="{00000000-0005-0000-0000-0000842B0000}"/>
    <cellStyle name="Text Indent C 14" xfId="4284" xr:uid="{00000000-0005-0000-0000-0000852B0000}"/>
    <cellStyle name="Text Indent C 15" xfId="4285" xr:uid="{00000000-0005-0000-0000-0000862B0000}"/>
    <cellStyle name="Text Indent C 16" xfId="4286" xr:uid="{00000000-0005-0000-0000-0000872B0000}"/>
    <cellStyle name="Text Indent C 17" xfId="4287" xr:uid="{00000000-0005-0000-0000-0000882B0000}"/>
    <cellStyle name="Text Indent C 18" xfId="4288" xr:uid="{00000000-0005-0000-0000-0000892B0000}"/>
    <cellStyle name="Text Indent C 19" xfId="4289" xr:uid="{00000000-0005-0000-0000-00008A2B0000}"/>
    <cellStyle name="Text Indent C 2" xfId="4290" xr:uid="{00000000-0005-0000-0000-00008B2B0000}"/>
    <cellStyle name="Text Indent C 20" xfId="4291" xr:uid="{00000000-0005-0000-0000-00008C2B0000}"/>
    <cellStyle name="Text Indent C 21" xfId="4292" xr:uid="{00000000-0005-0000-0000-00008D2B0000}"/>
    <cellStyle name="Text Indent C 22" xfId="4293" xr:uid="{00000000-0005-0000-0000-00008E2B0000}"/>
    <cellStyle name="Text Indent C 23" xfId="4294" xr:uid="{00000000-0005-0000-0000-00008F2B0000}"/>
    <cellStyle name="Text Indent C 24" xfId="4295" xr:uid="{00000000-0005-0000-0000-0000902B0000}"/>
    <cellStyle name="Text Indent C 25" xfId="4296" xr:uid="{00000000-0005-0000-0000-0000912B0000}"/>
    <cellStyle name="Text Indent C 26" xfId="4297" xr:uid="{00000000-0005-0000-0000-0000922B0000}"/>
    <cellStyle name="Text Indent C 27" xfId="4298" xr:uid="{00000000-0005-0000-0000-0000932B0000}"/>
    <cellStyle name="Text Indent C 28" xfId="4299" xr:uid="{00000000-0005-0000-0000-0000942B0000}"/>
    <cellStyle name="Text Indent C 29" xfId="4300" xr:uid="{00000000-0005-0000-0000-0000952B0000}"/>
    <cellStyle name="Text Indent C 3" xfId="4301" xr:uid="{00000000-0005-0000-0000-0000962B0000}"/>
    <cellStyle name="Text Indent C 30" xfId="4302" xr:uid="{00000000-0005-0000-0000-0000972B0000}"/>
    <cellStyle name="Text Indent C 31" xfId="4303" xr:uid="{00000000-0005-0000-0000-0000982B0000}"/>
    <cellStyle name="Text Indent C 32" xfId="4304" xr:uid="{00000000-0005-0000-0000-0000992B0000}"/>
    <cellStyle name="Text Indent C 33" xfId="4305" xr:uid="{00000000-0005-0000-0000-00009A2B0000}"/>
    <cellStyle name="Text Indent C 34" xfId="4306" xr:uid="{00000000-0005-0000-0000-00009B2B0000}"/>
    <cellStyle name="Text Indent C 35" xfId="4307" xr:uid="{00000000-0005-0000-0000-00009C2B0000}"/>
    <cellStyle name="Text Indent C 36" xfId="4308" xr:uid="{00000000-0005-0000-0000-00009D2B0000}"/>
    <cellStyle name="Text Indent C 37" xfId="4309" xr:uid="{00000000-0005-0000-0000-00009E2B0000}"/>
    <cellStyle name="Text Indent C 38" xfId="4310" xr:uid="{00000000-0005-0000-0000-00009F2B0000}"/>
    <cellStyle name="Text Indent C 39" xfId="4311" xr:uid="{00000000-0005-0000-0000-0000A02B0000}"/>
    <cellStyle name="Text Indent C 4" xfId="4312" xr:uid="{00000000-0005-0000-0000-0000A12B0000}"/>
    <cellStyle name="Text Indent C 40" xfId="4313" xr:uid="{00000000-0005-0000-0000-0000A22B0000}"/>
    <cellStyle name="Text Indent C 41" xfId="4314" xr:uid="{00000000-0005-0000-0000-0000A32B0000}"/>
    <cellStyle name="Text Indent C 42" xfId="4315" xr:uid="{00000000-0005-0000-0000-0000A42B0000}"/>
    <cellStyle name="Text Indent C 5" xfId="4316" xr:uid="{00000000-0005-0000-0000-0000A52B0000}"/>
    <cellStyle name="Text Indent C 6" xfId="4317" xr:uid="{00000000-0005-0000-0000-0000A62B0000}"/>
    <cellStyle name="Text Indent C 7" xfId="4318" xr:uid="{00000000-0005-0000-0000-0000A72B0000}"/>
    <cellStyle name="Text Indent C 8" xfId="4319" xr:uid="{00000000-0005-0000-0000-0000A82B0000}"/>
    <cellStyle name="Text Indent C 9" xfId="4320" xr:uid="{00000000-0005-0000-0000-0000A92B0000}"/>
    <cellStyle name="Tien VN" xfId="11436" xr:uid="{00000000-0005-0000-0000-0000AA2B0000}"/>
    <cellStyle name="Tien1" xfId="4389" xr:uid="{00000000-0005-0000-0000-0000AB2B0000}"/>
    <cellStyle name="Tieu_de_1" xfId="11437" xr:uid="{00000000-0005-0000-0000-0000AC2B0000}"/>
    <cellStyle name="Times New Roman" xfId="4390" xr:uid="{00000000-0005-0000-0000-0000AD2B0000}"/>
    <cellStyle name="tit1" xfId="4391" xr:uid="{00000000-0005-0000-0000-0000AE2B0000}"/>
    <cellStyle name="tit2" xfId="4392" xr:uid="{00000000-0005-0000-0000-0000AF2B0000}"/>
    <cellStyle name="tit3" xfId="4393" xr:uid="{00000000-0005-0000-0000-0000B02B0000}"/>
    <cellStyle name="tit4" xfId="4394" xr:uid="{00000000-0005-0000-0000-0000B12B0000}"/>
    <cellStyle name="Title  - Style1" xfId="4395" xr:uid="{00000000-0005-0000-0000-0000B22B0000}"/>
    <cellStyle name="Title  - Style6" xfId="4396" xr:uid="{00000000-0005-0000-0000-0000B32B0000}"/>
    <cellStyle name="title [1]" xfId="11438" xr:uid="{00000000-0005-0000-0000-0000B42B0000}"/>
    <cellStyle name="title [2]" xfId="11439" xr:uid="{00000000-0005-0000-0000-0000B52B0000}"/>
    <cellStyle name="Title 2" xfId="11440" xr:uid="{00000000-0005-0000-0000-0000B62B0000}"/>
    <cellStyle name="Title Row" xfId="4397" xr:uid="{00000000-0005-0000-0000-0000B72B0000}"/>
    <cellStyle name="Title1" xfId="11441" xr:uid="{00000000-0005-0000-0000-0000B82B0000}"/>
    <cellStyle name="Title2" xfId="11442" xr:uid="{00000000-0005-0000-0000-0000B92B0000}"/>
    <cellStyle name="Title3" xfId="11443" xr:uid="{00000000-0005-0000-0000-0000BA2B0000}"/>
    <cellStyle name="TNN" xfId="4398" xr:uid="{00000000-0005-0000-0000-0000BB2B0000}"/>
    <cellStyle name="tof" xfId="4399" xr:uid="{00000000-0005-0000-0000-0000BC2B0000}"/>
    <cellStyle name="TON" xfId="11444" xr:uid="{00000000-0005-0000-0000-0000BD2B0000}"/>
    <cellStyle name="Tonnes" xfId="4401" xr:uid="{00000000-0005-0000-0000-0000BE2B0000}"/>
    <cellStyle name="Tongcong" xfId="4400" xr:uid="{00000000-0005-0000-0000-0000BF2B0000}"/>
    <cellStyle name="tot" xfId="4402" xr:uid="{00000000-0005-0000-0000-0000C02B0000}"/>
    <cellStyle name="Total 2" xfId="11445" xr:uid="{00000000-0005-0000-0000-0000C12B0000}"/>
    <cellStyle name="TotCol - Style5" xfId="4403" xr:uid="{00000000-0005-0000-0000-0000C22B0000}"/>
    <cellStyle name="TotCol - Style7" xfId="4404" xr:uid="{00000000-0005-0000-0000-0000C32B0000}"/>
    <cellStyle name="TotRow - Style4" xfId="4405" xr:uid="{00000000-0005-0000-0000-0000C42B0000}"/>
    <cellStyle name="TotRow - Style8" xfId="4406" xr:uid="{00000000-0005-0000-0000-0000C52B0000}"/>
    <cellStyle name="tt1" xfId="4408" xr:uid="{00000000-0005-0000-0000-0000C62B0000}"/>
    <cellStyle name="Tusental (0)_pldt" xfId="4409" xr:uid="{00000000-0005-0000-0000-0000C72B0000}"/>
    <cellStyle name="Tusental_pldt" xfId="4410" xr:uid="{00000000-0005-0000-0000-0000C82B0000}"/>
    <cellStyle name="th" xfId="4321" xr:uid="{00000000-0005-0000-0000-0000C92B0000}"/>
    <cellStyle name="þ_x001d_" xfId="4322" xr:uid="{00000000-0005-0000-0000-0000CA2B0000}"/>
    <cellStyle name="þ_00No.02 bia + TH" xfId="4323" xr:uid="{00000000-0005-0000-0000-0000CB2B0000}"/>
    <cellStyle name="th_00No.02 bia + TH_1" xfId="4324" xr:uid="{00000000-0005-0000-0000-0000CC2B0000}"/>
    <cellStyle name="þ_00No.04A  bia + TH" xfId="4325" xr:uid="{00000000-0005-0000-0000-0000CD2B0000}"/>
    <cellStyle name="th_00No.04A  bia + TH_1" xfId="4326" xr:uid="{00000000-0005-0000-0000-0000CE2B0000}"/>
    <cellStyle name="þ_00No.15 bia + TH" xfId="4327" xr:uid="{00000000-0005-0000-0000-0000CF2B0000}"/>
    <cellStyle name="th_00No.15 bia + TH_1" xfId="4328" xr:uid="{00000000-0005-0000-0000-0000D02B0000}"/>
    <cellStyle name="þ_01 bia + TH No.00 xn det" xfId="4329" xr:uid="{00000000-0005-0000-0000-0000D12B0000}"/>
    <cellStyle name="th_01 bia + TH No.00 xn det_1" xfId="4330" xr:uid="{00000000-0005-0000-0000-0000D22B0000}"/>
    <cellStyle name="þ_01 bia + TH TBA Soi" xfId="4331" xr:uid="{00000000-0005-0000-0000-0000D32B0000}"/>
    <cellStyle name="th_01 bia + TH TBA Soi_1" xfId="4332" xr:uid="{00000000-0005-0000-0000-0000D42B0000}"/>
    <cellStyle name="þ_02No.00  bia + TH" xfId="4333" xr:uid="{00000000-0005-0000-0000-0000D52B0000}"/>
    <cellStyle name="th_02No.00  bia + TH_1" xfId="4334" xr:uid="{00000000-0005-0000-0000-0000D62B0000}"/>
    <cellStyle name="þ_02No.00 bia + TH" xfId="4335" xr:uid="{00000000-0005-0000-0000-0000D72B0000}"/>
    <cellStyle name="th_04No.05  bia + TH" xfId="4336" xr:uid="{00000000-0005-0000-0000-0000D82B0000}"/>
    <cellStyle name="þ_1377 - phan thong gio" xfId="4337" xr:uid="{00000000-0005-0000-0000-0000D92B0000}"/>
    <cellStyle name="th_Cai tao hang rao-1" xfId="4338" xr:uid="{00000000-0005-0000-0000-0000DA2B0000}"/>
    <cellStyle name="þ_No.01-xi nghiep det-TNM" xfId="4339" xr:uid="{00000000-0005-0000-0000-0000DB2B0000}"/>
    <cellStyle name="þ_x001d__No.01-xi nghiep det-TNM" xfId="4340" xr:uid="{00000000-0005-0000-0000-0000DC2B0000}"/>
    <cellStyle name="th_No.02 - Nha xuong san xuat so 2" xfId="4341" xr:uid="{00000000-0005-0000-0000-0000DD2B0000}"/>
    <cellStyle name="þ_x001d__No.02-kho bong 1-phan CTN-phan LDTB" xfId="4342" xr:uid="{00000000-0005-0000-0000-0000DE2B0000}"/>
    <cellStyle name="th_No.04 Nha thuong truc - PXD" xfId="4343" xr:uid="{00000000-0005-0000-0000-0000DF2B0000}"/>
    <cellStyle name="þ_tram xu ly nuoc thai (No.19)" xfId="4344" xr:uid="{00000000-0005-0000-0000-0000E02B0000}"/>
    <cellStyle name="þ_x001d__tram xu ly nuoc thai (No.19)" xfId="4345" xr:uid="{00000000-0005-0000-0000-0000E12B0000}"/>
    <cellStyle name="th_tram xu ly nuoc thai (No.19)_1" xfId="4346" xr:uid="{00000000-0005-0000-0000-0000E22B0000}"/>
    <cellStyle name="þ_x001d_ð" xfId="4347" xr:uid="{00000000-0005-0000-0000-0000E32B0000}"/>
    <cellStyle name="þ_x001d_ð¤_x000c_¯" xfId="4348" xr:uid="{00000000-0005-0000-0000-0000E42B0000}"/>
    <cellStyle name="þ_x001d_ð¤_x000c_¯þ_x0014__x000d_" xfId="4349" xr:uid="{00000000-0005-0000-0000-0000E52B0000}"/>
    <cellStyle name="þ_x001d_ð¤_x000c_¯þ_x0014__x000d_¨þU_x0001_" xfId="4350" xr:uid="{00000000-0005-0000-0000-0000E62B0000}"/>
    <cellStyle name="þ_x001d_ð¤_x000c_¯þ_x0014__x000d_¨þU_x0001_À_x0004_ _x0015__x000f_" xfId="4351" xr:uid="{00000000-0005-0000-0000-0000E72B0000}"/>
    <cellStyle name="þ_x001d_ð¤_x000c_¯þ_x0014__x000d_¨þU_x0001_À_x0004_ _x0015__x000f__x0001__x0001_" xfId="4352" xr:uid="{00000000-0005-0000-0000-0000E82B0000}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11425" xr:uid="{00000000-0005-0000-0000-0000E92B0000}"/>
    <cellStyle name="þ_x001d_ð¤_x000c_¯þ_x0014__x000d_¨þU_x0001_À_x0004_ _x0015__x000f__x0001__x0001__Cầu Cựa Gà" xfId="11426" xr:uid="{00000000-0005-0000-0000-0000EA2B0000}"/>
    <cellStyle name="þ_x001d_ð·" xfId="4353" xr:uid="{00000000-0005-0000-0000-0000EB2B0000}"/>
    <cellStyle name="þ_x001d_ð·_x000c_" xfId="4354" xr:uid="{00000000-0005-0000-0000-0000EC2B0000}"/>
    <cellStyle name="þ_x001d_ð·_x000c_æ" xfId="4355" xr:uid="{00000000-0005-0000-0000-0000ED2B0000}"/>
    <cellStyle name="þ_x001d_ð·_x000c_æþ" xfId="4356" xr:uid="{00000000-0005-0000-0000-0000EE2B0000}"/>
    <cellStyle name="þ_x001d_ð·_x000c_æþ'" xfId="4357" xr:uid="{00000000-0005-0000-0000-0000EF2B0000}"/>
    <cellStyle name="þ_x001d_ð·_x000c_æþ'_x000d_" xfId="4358" xr:uid="{00000000-0005-0000-0000-0000F02B0000}"/>
    <cellStyle name="þ_x001d_ð·_x000c_æþ'_x000d_ß" xfId="4359" xr:uid="{00000000-0005-0000-0000-0000F12B0000}"/>
    <cellStyle name="þ_x001d_ð·_x000c_æþ'_x000d_ßþ" xfId="4360" xr:uid="{00000000-0005-0000-0000-0000F22B0000}"/>
    <cellStyle name="þ_x001d_ð·_x000c_æþ'_x000d_ßþU" xfId="4361" xr:uid="{00000000-0005-0000-0000-0000F32B0000}"/>
    <cellStyle name="þ_x001d_ð·_x000c_æþ'_x000d_ßþU_x0001_" xfId="4362" xr:uid="{00000000-0005-0000-0000-0000F42B0000}"/>
    <cellStyle name="þ_x001d_ð·_x000c_æþ'_x000d_ßþU_No.01 - Nha xuong san xuat so 1 (15-03-2013)" xfId="4363" xr:uid="{00000000-0005-0000-0000-0000F52B0000}"/>
    <cellStyle name="þ_x001d_ð·_x000c_æþ'_x000d_ßþU_x0001__No.01 - Nha xuong san xuat so 1 (15-03-2013)" xfId="4364" xr:uid="{00000000-0005-0000-0000-0000F62B0000}"/>
    <cellStyle name="þ_x001d_ð·_x000c_æþ'_x000d_ßþU_No.01 - Nha xuong san xuat so 1-soat -R1" xfId="4365" xr:uid="{00000000-0005-0000-0000-0000F72B0000}"/>
    <cellStyle name="þ_x001d_ð·_x000c_æþ'_x000d_ßþU_x0001__No.01 - Nha xuong san xuat so 1-soat -R1" xfId="4366" xr:uid="{00000000-0005-0000-0000-0000F82B0000}"/>
    <cellStyle name="þ_x001d_ð·_x000c_æþ'_x000d_ßþU_No.01 - Nha xuong san xuat so 1-soat -R2" xfId="4367" xr:uid="{00000000-0005-0000-0000-0000F92B0000}"/>
    <cellStyle name="þ_x001d_ð·_x000c_æþ'_x000d_ßþU_x0001__No.01 - Nha xuong san xuat so 1-soat -R2" xfId="4368" xr:uid="{00000000-0005-0000-0000-0000FA2B0000}"/>
    <cellStyle name="þ_x001d_ð·_x000c_æþ'_x000d_ßþU_No.01 - Nha xuong san xuat so 1-soat -R2_1" xfId="4369" xr:uid="{00000000-0005-0000-0000-0000FB2B0000}"/>
    <cellStyle name="þ_x001d_ð·_x000c_æþ'_x000d_ßþU_x0001__No.01 - Nha xuong san xuat so 1-soat -R2_1" xfId="4370" xr:uid="{00000000-0005-0000-0000-0000FC2B0000}"/>
    <cellStyle name="þ_x001d_ð·_x000c_æþ'_x000d_ßþU_No.02 - Nha xuong san xuat so 2" xfId="4371" xr:uid="{00000000-0005-0000-0000-0000FD2B0000}"/>
    <cellStyle name="þ_x001d_ð·_x000c_æþ'_x000d_ßþU_x0001__No.02 - Nha xuong san xuat so 2" xfId="4372" xr:uid="{00000000-0005-0000-0000-0000FE2B0000}"/>
    <cellStyle name="þ_x001d_ð·_x000c_æþ'_x000d_ßþU_No.02 - Nha xuong san xuat so 2 - (16-03-2013)" xfId="4373" xr:uid="{00000000-0005-0000-0000-0000FF2B0000}"/>
    <cellStyle name="þ_x001d_ð·_x000c_æþ'_x000d_ßþU_x0001__No.02 - Nha xuong san xuat so 2 - (16-03-2013)" xfId="4374" xr:uid="{00000000-0005-0000-0000-0000002C0000}"/>
    <cellStyle name="þ_x001d_ð·_x000c_æþ'_x000d_ßþU_No.02 - Nha xuong san xuat so 2 - (28-02-2013)" xfId="4375" xr:uid="{00000000-0005-0000-0000-0000012C0000}"/>
    <cellStyle name="þ_x001d_ð·_x000c_æþ'_x000d_ßþU_x0001__No.02 - Nha xuong san xuat so 2 - (28-02-2013)" xfId="4376" xr:uid="{00000000-0005-0000-0000-0000022C0000}"/>
    <cellStyle name="þ_x001d_ð·_x000c_æþ'_x000d_ßþU_x0001_Ø" xfId="4377" xr:uid="{00000000-0005-0000-0000-0000032C0000}"/>
    <cellStyle name="þ_x001d_ð·_x000c_æþ'_x000d_ßþU_x0001_Ø_x0005_" xfId="4378" xr:uid="{00000000-0005-0000-0000-0000042C0000}"/>
    <cellStyle name="þ_x001d_ð·_x000c_æþ'_x000d_ßþU_x0001_Ø_x0005_ü" xfId="4379" xr:uid="{00000000-0005-0000-0000-0000052C0000}"/>
    <cellStyle name="þ_x001d_ð·_x000c_æþ'_x000d_ßþU_x0001_Ø_x0005_ü_x0014_" xfId="4380" xr:uid="{00000000-0005-0000-0000-0000062C0000}"/>
    <cellStyle name="þ_x001d_ð·_x000c_æþ'_x000d_ßþU_x0001_Ø_x0005_ü_x0014__x0007__x0001_" xfId="4381" xr:uid="{00000000-0005-0000-0000-0000072C0000}"/>
    <cellStyle name="þ_x001d_ð·_x000c_æþ'_x000d_ßþU_x0001_Ø_x0005_ü_x0014__x0007__x0001__x0001_" xfId="4382" xr:uid="{00000000-0005-0000-0000-0000082C0000}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11427" xr:uid="{00000000-0005-0000-0000-0000092C0000}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11428" xr:uid="{00000000-0005-0000-0000-00000A2C0000}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11429" xr:uid="{00000000-0005-0000-0000-00000B2C0000}"/>
    <cellStyle name="þ_x001d_ð·_x000c_æþ'_x000d_ßþU_x0001_Ø_x0005_ü_x0014__x0007__x0001__x0001__Ba Dieu(5-12-07)" xfId="11430" xr:uid="{00000000-0005-0000-0000-00000C2C0000}"/>
    <cellStyle name="þ_x001d_ð·_0-ChuyenGia-10" xfId="4383" xr:uid="{00000000-0005-0000-0000-00000D2C0000}"/>
    <cellStyle name="þ_x001d_ðÇ%Uý—&amp;Hý9_x0008_Ÿ s_x000a__x0007__x0001__x0001_" xfId="4384" xr:uid="{00000000-0005-0000-0000-00000E2C0000}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11431" xr:uid="{00000000-0005-0000-0000-00000F2C0000}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11432" xr:uid="{00000000-0005-0000-0000-0000102C0000}"/>
    <cellStyle name="þ_x001d_ðÇ%Uý—&amp;Hý9_x0008_Ÿ s_x000a__x0007__x0001__x0001__Cầu Cựa Gà" xfId="11433" xr:uid="{00000000-0005-0000-0000-0000112C0000}"/>
    <cellStyle name="þ_x001d_ðK_x000c_Fý_x001b__x000d_" xfId="11434" xr:uid="{00000000-0005-0000-0000-0000122C0000}"/>
    <cellStyle name="þ_x001d_ðK_x000c_Fý_x001b__x000d_9ýU_x0001_Ð_x0008_¦)_x0007__x0001__x0001_" xfId="4385" xr:uid="{00000000-0005-0000-0000-0000132C0000}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11435" xr:uid="{00000000-0005-0000-0000-0000142C0000}"/>
    <cellStyle name="thuong-10" xfId="4386" xr:uid="{00000000-0005-0000-0000-0000152C0000}"/>
    <cellStyle name="thuong-11" xfId="4387" xr:uid="{00000000-0005-0000-0000-0000162C0000}"/>
    <cellStyle name="Thuyet minh" xfId="4388" xr:uid="{00000000-0005-0000-0000-0000172C0000}"/>
    <cellStyle name="trang" xfId="4407" xr:uid="{00000000-0005-0000-0000-0000182C0000}"/>
    <cellStyle name="U" xfId="4411" xr:uid="{00000000-0005-0000-0000-0000192C0000}"/>
    <cellStyle name="U$" xfId="4412" xr:uid="{00000000-0005-0000-0000-00001A2C0000}"/>
    <cellStyle name="UM" xfId="11446" xr:uid="{00000000-0005-0000-0000-00001B2C0000}"/>
    <cellStyle name="Unit" xfId="4413" xr:uid="{00000000-0005-0000-0000-00001C2C0000}"/>
    <cellStyle name="_x0002_urrency [0]_ " xfId="4414" xr:uid="{00000000-0005-0000-0000-00001D2C0000}"/>
    <cellStyle name="uvinh" xfId="4415" xr:uid="{00000000-0005-0000-0000-00001E2C0000}"/>
    <cellStyle name="ux_3_¼­¿ï-¾È»ê" xfId="4416" xr:uid="{00000000-0005-0000-0000-00001F2C0000}"/>
    <cellStyle name="V" xfId="11447" xr:uid="{00000000-0005-0000-0000-0000202C0000}"/>
    <cellStyle name="V_Du thau HM noi hoi dong luc " xfId="11448" xr:uid="{00000000-0005-0000-0000-0000212C0000}"/>
    <cellStyle name="V_Du thau HM noi hoi dong luc(sửa theo CV 130 CĐT) ghi dia " xfId="11449" xr:uid="{00000000-0005-0000-0000-0000222C0000}"/>
    <cellStyle name="V_Du thau HM noi hoi nha xeo trang phan sua phong" xfId="11450" xr:uid="{00000000-0005-0000-0000-0000232C0000}"/>
    <cellStyle name="V_HM moi" xfId="11451" xr:uid="{00000000-0005-0000-0000-0000242C0000}"/>
    <cellStyle name="V_Phu luc hop dong" xfId="11452" xr:uid="{00000000-0005-0000-0000-0000252C0000}"/>
    <cellStyle name="V_Phu luc hop dong nuoc thai" xfId="11453" xr:uid="{00000000-0005-0000-0000-0000262C0000}"/>
    <cellStyle name="v1" xfId="4417" xr:uid="{00000000-0005-0000-0000-0000272C0000}"/>
    <cellStyle name="Valuta (0)_CALPREZZ" xfId="11454" xr:uid="{00000000-0005-0000-0000-0000282C0000}"/>
    <cellStyle name="Valuta_ PESO ELETTR." xfId="11455" xr:uid="{00000000-0005-0000-0000-0000292C0000}"/>
    <cellStyle name="VANG1" xfId="4418" xr:uid="{00000000-0005-0000-0000-00002A2C0000}"/>
    <cellStyle name="Vidu1" xfId="11456" xr:uid="{00000000-0005-0000-0000-00002B2C0000}"/>
    <cellStyle name="viet" xfId="4419" xr:uid="{00000000-0005-0000-0000-00002C2C0000}"/>
    <cellStyle name="viet2" xfId="4420" xr:uid="{00000000-0005-0000-0000-00002D2C0000}"/>
    <cellStyle name="Vietnam 1" xfId="4421" xr:uid="{00000000-0005-0000-0000-00002E2C0000}"/>
    <cellStyle name="VLB-GTKÕ" xfId="4422" xr:uid="{00000000-0005-0000-0000-00002F2C0000}"/>
    <cellStyle name="VN new romanNormal" xfId="4423" xr:uid="{00000000-0005-0000-0000-0000302C0000}"/>
    <cellStyle name="vn time 10" xfId="4424" xr:uid="{00000000-0005-0000-0000-0000312C0000}"/>
    <cellStyle name="Vn Time 13" xfId="4425" xr:uid="{00000000-0005-0000-0000-0000322C0000}"/>
    <cellStyle name="Vn Time 14" xfId="4426" xr:uid="{00000000-0005-0000-0000-0000332C0000}"/>
    <cellStyle name="VN time new roman" xfId="4427" xr:uid="{00000000-0005-0000-0000-0000342C0000}"/>
    <cellStyle name="vn_time" xfId="11457" xr:uid="{00000000-0005-0000-0000-0000352C0000}"/>
    <cellStyle name="vnbo" xfId="4428" xr:uid="{00000000-0005-0000-0000-0000362C0000}"/>
    <cellStyle name="vnchom" xfId="11458" xr:uid="{00000000-0005-0000-0000-0000372C0000}"/>
    <cellStyle name="vntxt1" xfId="4433" xr:uid="{00000000-0005-0000-0000-0000382C0000}"/>
    <cellStyle name="vntxt2" xfId="4434" xr:uid="{00000000-0005-0000-0000-0000392C0000}"/>
    <cellStyle name="vnhead1" xfId="4429" xr:uid="{00000000-0005-0000-0000-00003A2C0000}"/>
    <cellStyle name="vnhead2" xfId="4430" xr:uid="{00000000-0005-0000-0000-00003B2C0000}"/>
    <cellStyle name="vnhead3" xfId="4431" xr:uid="{00000000-0005-0000-0000-00003C2C0000}"/>
    <cellStyle name="vnhead4" xfId="4432" xr:uid="{00000000-0005-0000-0000-00003D2C0000}"/>
    <cellStyle name="W?hrung [0]_35ERI8T2gbIEMixb4v26icuOo" xfId="11459" xr:uid="{00000000-0005-0000-0000-00003E2C0000}"/>
    <cellStyle name="W?hrung_35ERI8T2gbIEMixb4v26icuOo" xfId="11460" xr:uid="{00000000-0005-0000-0000-00003F2C0000}"/>
    <cellStyle name="W?rung [0]_laroux" xfId="11461" xr:uid="{00000000-0005-0000-0000-0000402C0000}"/>
    <cellStyle name="W?rung_laroux" xfId="11462" xr:uid="{00000000-0005-0000-0000-0000412C0000}"/>
    <cellStyle name="Währung [0]_68574_Materialbedarfsliste" xfId="4435" xr:uid="{00000000-0005-0000-0000-0000422C0000}"/>
    <cellStyle name="Währung_68574_Materialbedarfsliste" xfId="4436" xr:uid="{00000000-0005-0000-0000-0000432C0000}"/>
    <cellStyle name="Walutowy [0]_Invoices2001Slovakia" xfId="4437" xr:uid="{00000000-0005-0000-0000-0000442C0000}"/>
    <cellStyle name="Walutowy_Invoices2001Slovakia" xfId="4438" xr:uid="{00000000-0005-0000-0000-0000452C0000}"/>
    <cellStyle name="Warning Text 2" xfId="11463" xr:uid="{00000000-0005-0000-0000-0000462C0000}"/>
    <cellStyle name="wrap" xfId="4439" xr:uid="{00000000-0005-0000-0000-0000472C0000}"/>
    <cellStyle name="Wไhrung [0]_35ERI8T2gbIEMixb4v26icuOo" xfId="4440" xr:uid="{00000000-0005-0000-0000-0000482C0000}"/>
    <cellStyle name="Wไhrung_35ERI8T2gbIEMixb4v26icuOo" xfId="4441" xr:uid="{00000000-0005-0000-0000-0000492C0000}"/>
    <cellStyle name="xan1" xfId="11464" xr:uid="{00000000-0005-0000-0000-00004A2C0000}"/>
    <cellStyle name="xuan" xfId="4442" xr:uid="{00000000-0005-0000-0000-00004B2C0000}"/>
    <cellStyle name="Ý kh¸c_B¶ng 1 (2)" xfId="4443" xr:uid="{00000000-0005-0000-0000-00004C2C0000}"/>
    <cellStyle name="Обычный_biadutoan" xfId="4444" xr:uid="{00000000-0005-0000-0000-00004D2C0000}"/>
    <cellStyle name="アクセント 1_Civil work " xfId="4445" xr:uid="{00000000-0005-0000-0000-00004E2C0000}"/>
    <cellStyle name="アクセント 2_Civil work " xfId="4446" xr:uid="{00000000-0005-0000-0000-00004F2C0000}"/>
    <cellStyle name="アクセント 3_Civil work " xfId="4447" xr:uid="{00000000-0005-0000-0000-0000502C0000}"/>
    <cellStyle name="アクセント 4_Civil work " xfId="4448" xr:uid="{00000000-0005-0000-0000-0000512C0000}"/>
    <cellStyle name="アクセント 5_Civil work " xfId="4449" xr:uid="{00000000-0005-0000-0000-0000522C0000}"/>
    <cellStyle name="アクセント 6_Civil work " xfId="4450" xr:uid="{00000000-0005-0000-0000-0000532C0000}"/>
    <cellStyle name="ｳfｹBQSUM" xfId="4451" xr:uid="{00000000-0005-0000-0000-0000542C0000}"/>
    <cellStyle name="ｳfｹBQSUM(D)" xfId="4452" xr:uid="{00000000-0005-0000-0000-0000552C0000}"/>
    <cellStyle name="ｳfｹBQSUM_BQ ROHM-Genset (rev.1)" xfId="4453" xr:uid="{00000000-0005-0000-0000-0000562C0000}"/>
    <cellStyle name="タイトル_Civil work " xfId="4454" xr:uid="{00000000-0005-0000-0000-0000572C0000}"/>
    <cellStyle name="チェック セル_Civil work " xfId="4455" xr:uid="{00000000-0005-0000-0000-0000582C0000}"/>
    <cellStyle name="どちらでもない_Civil work " xfId="4456" xr:uid="{00000000-0005-0000-0000-0000592C0000}"/>
    <cellStyle name="リンク セル_Civil work " xfId="4457" xr:uid="{00000000-0005-0000-0000-00005A2C0000}"/>
    <cellStyle name="เครื่องหมายจุลภาค [0]_PLDT" xfId="11465" xr:uid="{00000000-0005-0000-0000-00005B2C0000}"/>
    <cellStyle name="เครื่องหมายจุลภาค_4144" xfId="4458" xr:uid="{00000000-0005-0000-0000-00005C2C0000}"/>
    <cellStyle name="เครื่องหมายสกุลเงิน [0]_FTC_OFFER" xfId="4459" xr:uid="{00000000-0005-0000-0000-00005D2C0000}"/>
    <cellStyle name="เครื่องหมายสกุลเงิน_FTC_OFFER" xfId="4460" xr:uid="{00000000-0005-0000-0000-00005E2C0000}"/>
    <cellStyle name="เส้นขอบขวา" xfId="4461" xr:uid="{00000000-0005-0000-0000-00005F2C0000}"/>
    <cellStyle name="–ข’่`" xfId="4462" xr:uid="{00000000-0005-0000-0000-0000602C0000}"/>
    <cellStyle name="น้บะภฒ_95" xfId="4463" xr:uid="{00000000-0005-0000-0000-0000612C0000}"/>
    <cellStyle name="ปกติ_BQ-TGT-SMT(29-Jan-02)" xfId="4464" xr:uid="{00000000-0005-0000-0000-0000622C0000}"/>
    <cellStyle name="ฤธถ [0]_95" xfId="4465" xr:uid="{00000000-0005-0000-0000-0000632C0000}"/>
    <cellStyle name="ฤธถ_95" xfId="4466" xr:uid="{00000000-0005-0000-0000-0000642C0000}"/>
    <cellStyle name="ล๋ศญ [0]_95" xfId="4467" xr:uid="{00000000-0005-0000-0000-0000652C0000}"/>
    <cellStyle name="ล๋ศญ_95" xfId="4468" xr:uid="{00000000-0005-0000-0000-0000662C0000}"/>
    <cellStyle name="วฅมุ_4ฟ๙ฝวภ๛" xfId="4469" xr:uid="{00000000-0005-0000-0000-0000672C0000}"/>
    <cellStyle name="|?ドE" xfId="11466" xr:uid="{00000000-0005-0000-0000-0000682C0000}"/>
    <cellStyle name=" [0.00]_ Att. 1- Cover" xfId="4470" xr:uid="{00000000-0005-0000-0000-0000692C0000}"/>
    <cellStyle name="_ Att. 1- Cover" xfId="4471" xr:uid="{00000000-0005-0000-0000-00006A2C0000}"/>
    <cellStyle name="?_ Att. 1- Cover" xfId="4472" xr:uid="{00000000-0005-0000-0000-00006B2C0000}"/>
    <cellStyle name="강조색1" xfId="4473" xr:uid="{00000000-0005-0000-0000-00006C2C0000}"/>
    <cellStyle name="강조색2" xfId="4474" xr:uid="{00000000-0005-0000-0000-00006D2C0000}"/>
    <cellStyle name="강조색3" xfId="4475" xr:uid="{00000000-0005-0000-0000-00006E2C0000}"/>
    <cellStyle name="강조색4" xfId="4476" xr:uid="{00000000-0005-0000-0000-00006F2C0000}"/>
    <cellStyle name="강조색5" xfId="4477" xr:uid="{00000000-0005-0000-0000-0000702C0000}"/>
    <cellStyle name="강조색6" xfId="4478" xr:uid="{00000000-0005-0000-0000-0000712C0000}"/>
    <cellStyle name="경고문" xfId="4479" xr:uid="{00000000-0005-0000-0000-0000722C0000}"/>
    <cellStyle name="계급" xfId="11467" xr:uid="{00000000-0005-0000-0000-0000732C0000}"/>
    <cellStyle name="계산" xfId="4480" xr:uid="{00000000-0005-0000-0000-0000742C0000}"/>
    <cellStyle name="고정소숫점" xfId="11468" xr:uid="{00000000-0005-0000-0000-0000752C0000}"/>
    <cellStyle name="고정출력1" xfId="11469" xr:uid="{00000000-0005-0000-0000-0000762C0000}"/>
    <cellStyle name="고정출력2" xfId="11470" xr:uid="{00000000-0005-0000-0000-0000772C0000}"/>
    <cellStyle name="공사원가계산서(조경)" xfId="11471" xr:uid="{00000000-0005-0000-0000-0000782C0000}"/>
    <cellStyle name="공종" xfId="11472" xr:uid="{00000000-0005-0000-0000-0000792C0000}"/>
    <cellStyle name="끼_x0001_?" xfId="11473" xr:uid="{00000000-0005-0000-0000-00007A2C0000}"/>
    <cellStyle name="나쁨" xfId="4481" xr:uid="{00000000-0005-0000-0000-00007B2C0000}"/>
    <cellStyle name="날짜" xfId="11474" xr:uid="{00000000-0005-0000-0000-00007C2C0000}"/>
    <cellStyle name="날짜 2" xfId="11475" xr:uid="{00000000-0005-0000-0000-00007D2C0000}"/>
    <cellStyle name="날짜,대대,기종,호기,야간,시간" xfId="11476" xr:uid="{00000000-0005-0000-0000-00007E2C0000}"/>
    <cellStyle name="내역서" xfId="11477" xr:uid="{00000000-0005-0000-0000-00007F2C0000}"/>
    <cellStyle name="네모제목" xfId="11478" xr:uid="{00000000-0005-0000-0000-0000802C0000}"/>
    <cellStyle name="단위" xfId="11479" xr:uid="{00000000-0005-0000-0000-0000812C0000}"/>
    <cellStyle name="달러" xfId="11480" xr:uid="{00000000-0005-0000-0000-0000822C0000}"/>
    <cellStyle name="뒤에 오는 하이퍼링크" xfId="11481" xr:uid="{00000000-0005-0000-0000-0000832C0000}"/>
    <cellStyle name="뒤에 오는 하이퍼링크 2" xfId="11482" xr:uid="{00000000-0005-0000-0000-0000842C0000}"/>
    <cellStyle name="똿뗦먛귟 [0.00]_PRODUCT DETAIL Q1" xfId="4482" xr:uid="{00000000-0005-0000-0000-0000852C0000}"/>
    <cellStyle name="똿뗦먛귟_PRODUCT DETAIL Q1" xfId="4483" xr:uid="{00000000-0005-0000-0000-0000862C0000}"/>
    <cellStyle name="마이너스키" xfId="11483" xr:uid="{00000000-0005-0000-0000-0000872C0000}"/>
    <cellStyle name="메모" xfId="4484" xr:uid="{00000000-0005-0000-0000-0000882C0000}"/>
    <cellStyle name="믅됞 [0.00]_PRODUCT DETAIL Q1" xfId="4485" xr:uid="{00000000-0005-0000-0000-0000892C0000}"/>
    <cellStyle name="믅됞_PRODUCT DETAIL Q1" xfId="4486" xr:uid="{00000000-0005-0000-0000-00008A2C0000}"/>
    <cellStyle name="배분" xfId="11484" xr:uid="{00000000-0005-0000-0000-00008B2C0000}"/>
    <cellStyle name="백" xfId="11485" xr:uid="{00000000-0005-0000-0000-00008C2C0000}"/>
    <cellStyle name="백 " xfId="4487" xr:uid="{00000000-0005-0000-0000-00008D2C0000}"/>
    <cellStyle name="백_우수1(변경)" xfId="11486" xr:uid="{00000000-0005-0000-0000-00008E2C0000}"/>
    <cellStyle name="백분율 [△1]" xfId="11487" xr:uid="{00000000-0005-0000-0000-00008F2C0000}"/>
    <cellStyle name="백분율 [△2]" xfId="11488" xr:uid="{00000000-0005-0000-0000-0000902C0000}"/>
    <cellStyle name="백분율 [0]" xfId="11489" xr:uid="{00000000-0005-0000-0000-0000912C0000}"/>
    <cellStyle name="백분율 [2]" xfId="11490" xr:uid="{00000000-0005-0000-0000-0000922C0000}"/>
    <cellStyle name="백분율 2" xfId="11491" xr:uid="{00000000-0005-0000-0000-0000932C0000}"/>
    <cellStyle name="백분율 2 2" xfId="11492" xr:uid="{00000000-0005-0000-0000-0000942C0000}"/>
    <cellStyle name="백분율 3" xfId="11493" xr:uid="{00000000-0005-0000-0000-0000952C0000}"/>
    <cellStyle name="백분율 3 2" xfId="11494" xr:uid="{00000000-0005-0000-0000-0000962C0000}"/>
    <cellStyle name="백분율［△1］" xfId="11495" xr:uid="{00000000-0005-0000-0000-0000972C0000}"/>
    <cellStyle name="백분율［△2］" xfId="11496" xr:uid="{00000000-0005-0000-0000-0000982C0000}"/>
    <cellStyle name="백분율_††††† " xfId="4488" xr:uid="{00000000-0005-0000-0000-0000992C0000}"/>
    <cellStyle name="보통" xfId="4489" xr:uid="{00000000-0005-0000-0000-00009A2C0000}"/>
    <cellStyle name="뷭?[BOOKSHIP" xfId="4490" xr:uid="{00000000-0005-0000-0000-00009B2C0000}"/>
    <cellStyle name="뷭?_?긚??_1" xfId="11497" xr:uid="{00000000-0005-0000-0000-00009C2C0000}"/>
    <cellStyle name="빨간색" xfId="11498" xr:uid="{00000000-0005-0000-0000-00009D2C0000}"/>
    <cellStyle name="빨강" xfId="11499" xr:uid="{00000000-0005-0000-0000-00009E2C0000}"/>
    <cellStyle name="선택영역의 가운데로" xfId="11500" xr:uid="{00000000-0005-0000-0000-00009F2C0000}"/>
    <cellStyle name="설계서" xfId="11501" xr:uid="{00000000-0005-0000-0000-0000A02C0000}"/>
    <cellStyle name="설명 텍스트" xfId="4491" xr:uid="{00000000-0005-0000-0000-0000A12C0000}"/>
    <cellStyle name="셀 확인" xfId="4492" xr:uid="{00000000-0005-0000-0000-0000A22C0000}"/>
    <cellStyle name="수량1" xfId="11502" xr:uid="{00000000-0005-0000-0000-0000A32C0000}"/>
    <cellStyle name="수목명" xfId="11503" xr:uid="{00000000-0005-0000-0000-0000A42C0000}"/>
    <cellStyle name="숫자(R)" xfId="11504" xr:uid="{00000000-0005-0000-0000-0000A52C0000}"/>
    <cellStyle name="쉼표 [0] 2" xfId="11505" xr:uid="{00000000-0005-0000-0000-0000A62C0000}"/>
    <cellStyle name="쉼표 [0] 2 2" xfId="11506" xr:uid="{00000000-0005-0000-0000-0000A72C0000}"/>
    <cellStyle name="쉼표 [0] 2 2 2" xfId="11507" xr:uid="{00000000-0005-0000-0000-0000A82C0000}"/>
    <cellStyle name="쉼표 [0] 2 3" xfId="11508" xr:uid="{00000000-0005-0000-0000-0000A92C0000}"/>
    <cellStyle name="쉼표 [0] 3" xfId="11509" xr:uid="{00000000-0005-0000-0000-0000AA2C0000}"/>
    <cellStyle name="쉼표 [0] 3 2" xfId="11510" xr:uid="{00000000-0005-0000-0000-0000AB2C0000}"/>
    <cellStyle name="쉼표 [0] 3 2 2" xfId="11511" xr:uid="{00000000-0005-0000-0000-0000AC2C0000}"/>
    <cellStyle name="쉼표 [0] 4" xfId="11512" xr:uid="{00000000-0005-0000-0000-0000AD2C0000}"/>
    <cellStyle name="쉼표 [0] 4 2" xfId="11513" xr:uid="{00000000-0005-0000-0000-0000AE2C0000}"/>
    <cellStyle name="쉼표 [0]_PCS-3~1" xfId="4493" xr:uid="{00000000-0005-0000-0000-0000AF2C0000}"/>
    <cellStyle name="쉼표 2" xfId="11514" xr:uid="{00000000-0005-0000-0000-0000B02C0000}"/>
    <cellStyle name="쉼표 2 2" xfId="11515" xr:uid="{00000000-0005-0000-0000-0000B12C0000}"/>
    <cellStyle name="쉼표_Commu(Delta)" xfId="4494" xr:uid="{00000000-0005-0000-0000-0000B22C0000}"/>
    <cellStyle name="스타일 1" xfId="11516" xr:uid="{00000000-0005-0000-0000-0000B32C0000}"/>
    <cellStyle name="시간" xfId="11517" xr:uid="{00000000-0005-0000-0000-0000B42C0000}"/>
    <cellStyle name="시간1" xfId="11518" xr:uid="{00000000-0005-0000-0000-0000B52C0000}"/>
    <cellStyle name="안건회계법인" xfId="4495" xr:uid="{00000000-0005-0000-0000-0000B62C0000}"/>
    <cellStyle name="연결된 셀" xfId="4496" xr:uid="{00000000-0005-0000-0000-0000B72C0000}"/>
    <cellStyle name="요약" xfId="4497" xr:uid="{00000000-0005-0000-0000-0000B82C0000}"/>
    <cellStyle name="요약 2" xfId="11519" xr:uid="{00000000-0005-0000-0000-0000B92C0000}"/>
    <cellStyle name="임무,목적지" xfId="11520" xr:uid="{00000000-0005-0000-0000-0000BA2C0000}"/>
    <cellStyle name="임무,목적지1" xfId="11521" xr:uid="{00000000-0005-0000-0000-0000BB2C0000}"/>
    <cellStyle name="입력" xfId="4498" xr:uid="{00000000-0005-0000-0000-0000BC2C0000}"/>
    <cellStyle name="자리수" xfId="11522" xr:uid="{00000000-0005-0000-0000-0000BD2C0000}"/>
    <cellStyle name="자리수0" xfId="11523" xr:uid="{00000000-0005-0000-0000-0000BE2C0000}"/>
    <cellStyle name="제목" xfId="4499" xr:uid="{00000000-0005-0000-0000-0000BF2C0000}"/>
    <cellStyle name="제목 1" xfId="4500" xr:uid="{00000000-0005-0000-0000-0000C02C0000}"/>
    <cellStyle name="제목 1 2" xfId="11524" xr:uid="{00000000-0005-0000-0000-0000C12C0000}"/>
    <cellStyle name="제목 2" xfId="4501" xr:uid="{00000000-0005-0000-0000-0000C22C0000}"/>
    <cellStyle name="제목 2 2" xfId="11525" xr:uid="{00000000-0005-0000-0000-0000C32C0000}"/>
    <cellStyle name="제목 3" xfId="4502" xr:uid="{00000000-0005-0000-0000-0000C42C0000}"/>
    <cellStyle name="제목 4" xfId="4503" xr:uid="{00000000-0005-0000-0000-0000C52C0000}"/>
    <cellStyle name="제목1" xfId="11526" xr:uid="{00000000-0005-0000-0000-0000C62C0000}"/>
    <cellStyle name="제목2" xfId="11527" xr:uid="{00000000-0005-0000-0000-0000C72C0000}"/>
    <cellStyle name="조종사" xfId="11528" xr:uid="{00000000-0005-0000-0000-0000C82C0000}"/>
    <cellStyle name="좋음" xfId="4504" xr:uid="{00000000-0005-0000-0000-0000C92C0000}"/>
    <cellStyle name="지정되지 않음" xfId="11529" xr:uid="{00000000-0005-0000-0000-0000CA2C0000}"/>
    <cellStyle name="지하철정렬" xfId="11530" xr:uid="{00000000-0005-0000-0000-0000CB2C0000}"/>
    <cellStyle name="출력" xfId="4505" xr:uid="{00000000-0005-0000-0000-0000CC2C0000}"/>
    <cellStyle name="콤" xfId="11531" xr:uid="{00000000-0005-0000-0000-0000CD2C0000}"/>
    <cellStyle name="콤냡?&lt;_x000f_$??: `1_1 " xfId="4506" xr:uid="{00000000-0005-0000-0000-0000CE2C0000}"/>
    <cellStyle name="콤맀_Sheet1_총괄표 (수출입) (2)" xfId="4507" xr:uid="{00000000-0005-0000-0000-0000CF2C0000}"/>
    <cellStyle name="콤마" xfId="11532" xr:uid="{00000000-0005-0000-0000-0000D02C0000}"/>
    <cellStyle name="콤마 [" xfId="11533" xr:uid="{00000000-0005-0000-0000-0000D12C0000}"/>
    <cellStyle name="콤마 [ - 유형1" xfId="4508" xr:uid="{00000000-0005-0000-0000-0000D22C0000}"/>
    <cellStyle name="콤마 [ - 유형2" xfId="4509" xr:uid="{00000000-0005-0000-0000-0000D32C0000}"/>
    <cellStyle name="콤마 [ - 유형3" xfId="4510" xr:uid="{00000000-0005-0000-0000-0000D42C0000}"/>
    <cellStyle name="콤마 [ - 유형4" xfId="4511" xr:uid="{00000000-0005-0000-0000-0000D52C0000}"/>
    <cellStyle name="콤마 [ - 유형5" xfId="4512" xr:uid="{00000000-0005-0000-0000-0000D62C0000}"/>
    <cellStyle name="콤마 [ - 유형6" xfId="4513" xr:uid="{00000000-0005-0000-0000-0000D72C0000}"/>
    <cellStyle name="콤마 [ - 유형7" xfId="4514" xr:uid="{00000000-0005-0000-0000-0000D82C0000}"/>
    <cellStyle name="콤마 [ - 유형8" xfId="4515" xr:uid="{00000000-0005-0000-0000-0000D92C0000}"/>
    <cellStyle name="콤마 [#]" xfId="11534" xr:uid="{00000000-0005-0000-0000-0000DA2C0000}"/>
    <cellStyle name="콤마 []" xfId="11535" xr:uid="{00000000-0005-0000-0000-0000DB2C0000}"/>
    <cellStyle name="콤마 [0]_  종  합  " xfId="4516" xr:uid="{00000000-0005-0000-0000-0000DC2C0000}"/>
    <cellStyle name="콤마 [2]" xfId="11536" xr:uid="{00000000-0005-0000-0000-0000DD2C0000}"/>
    <cellStyle name="콤마 [금액]" xfId="11537" xr:uid="{00000000-0005-0000-0000-0000DE2C0000}"/>
    <cellStyle name="콤마 [소수]" xfId="11538" xr:uid="{00000000-0005-0000-0000-0000DF2C0000}"/>
    <cellStyle name="콤마 [수량]" xfId="11539" xr:uid="{00000000-0005-0000-0000-0000E02C0000}"/>
    <cellStyle name="콤마 1" xfId="11540" xr:uid="{00000000-0005-0000-0000-0000E12C0000}"/>
    <cellStyle name="콤마[ ]" xfId="11541" xr:uid="{00000000-0005-0000-0000-0000E22C0000}"/>
    <cellStyle name="콤마[*]" xfId="11542" xr:uid="{00000000-0005-0000-0000-0000E32C0000}"/>
    <cellStyle name="콤마[.]" xfId="11543" xr:uid="{00000000-0005-0000-0000-0000E42C0000}"/>
    <cellStyle name="콤마[0]" xfId="11544" xr:uid="{00000000-0005-0000-0000-0000E52C0000}"/>
    <cellStyle name="콤마_  종  합  " xfId="4517" xr:uid="{00000000-0005-0000-0000-0000E62C0000}"/>
    <cellStyle name="쾰화_증컿요인 (2(_자금운쇌 " xfId="4518" xr:uid="{00000000-0005-0000-0000-0000E72C0000}"/>
    <cellStyle name="통" xfId="11545" xr:uid="{00000000-0005-0000-0000-0000E82C0000}"/>
    <cellStyle name="통화 [" xfId="11546" xr:uid="{00000000-0005-0000-0000-0000E92C0000}"/>
    <cellStyle name="통화 [0] 2" xfId="11547" xr:uid="{00000000-0005-0000-0000-0000EA2C0000}"/>
    <cellStyle name="통화 [0]_††††† " xfId="4519" xr:uid="{00000000-0005-0000-0000-0000EB2C0000}"/>
    <cellStyle name="통화_††††† " xfId="4520" xr:uid="{00000000-0005-0000-0000-0000EC2C0000}"/>
    <cellStyle name="퍼센트" xfId="11548" xr:uid="{00000000-0005-0000-0000-0000ED2C0000}"/>
    <cellStyle name="표" xfId="11549" xr:uid="{00000000-0005-0000-0000-0000EE2C0000}"/>
    <cellStyle name="표(가는선,가운데,중앙)" xfId="11550" xr:uid="{00000000-0005-0000-0000-0000EF2C0000}"/>
    <cellStyle name="표(가는선,왼쪽,중앙)" xfId="11551" xr:uid="{00000000-0005-0000-0000-0000F02C0000}"/>
    <cellStyle name="표(세로쓰기)" xfId="11552" xr:uid="{00000000-0005-0000-0000-0000F12C0000}"/>
    <cellStyle name="표10" xfId="4521" xr:uid="{00000000-0005-0000-0000-0000F22C0000}"/>
    <cellStyle name="표13" xfId="4522" xr:uid="{00000000-0005-0000-0000-0000F32C0000}"/>
    <cellStyle name="표섀_변경(최종)" xfId="4523" xr:uid="{00000000-0005-0000-0000-0000F42C0000}"/>
    <cellStyle name="표준 2" xfId="4524" xr:uid="{00000000-0005-0000-0000-0000F52C0000}"/>
    <cellStyle name="표준 2 2" xfId="11553" xr:uid="{00000000-0005-0000-0000-0000F62C0000}"/>
    <cellStyle name="표준 2 2 2" xfId="11554" xr:uid="{00000000-0005-0000-0000-0000F72C0000}"/>
    <cellStyle name="표준 2 2 2 2" xfId="11555" xr:uid="{00000000-0005-0000-0000-0000F82C0000}"/>
    <cellStyle name="표준 3" xfId="11556" xr:uid="{00000000-0005-0000-0000-0000F92C0000}"/>
    <cellStyle name="표준 4" xfId="11557" xr:uid="{00000000-0005-0000-0000-0000FA2C0000}"/>
    <cellStyle name="표준_ 97년 경영분석(안)" xfId="4525" xr:uid="{00000000-0005-0000-0000-0000FB2C0000}"/>
    <cellStyle name="표준1" xfId="11558" xr:uid="{00000000-0005-0000-0000-0000FC2C0000}"/>
    <cellStyle name="표준10" xfId="11559" xr:uid="{00000000-0005-0000-0000-0000FD2C0000}"/>
    <cellStyle name="표줠_Sheet1_1_총괄표 (수출입) (2)" xfId="4526" xr:uid="{00000000-0005-0000-0000-0000FE2C0000}"/>
    <cellStyle name="합산" xfId="11560" xr:uid="{00000000-0005-0000-0000-0000FF2C0000}"/>
    <cellStyle name="화폐기호" xfId="11561" xr:uid="{00000000-0005-0000-0000-0000002D0000}"/>
    <cellStyle name="화폐기호0" xfId="11562" xr:uid="{00000000-0005-0000-0000-0000012D0000}"/>
    <cellStyle name="一般_00Q3902REV.1" xfId="4527" xr:uid="{00000000-0005-0000-0000-0000022D0000}"/>
    <cellStyle name="下点線" xfId="11563" xr:uid="{00000000-0005-0000-0000-0000032D0000}"/>
    <cellStyle name="入力_Civil work " xfId="4528" xr:uid="{00000000-0005-0000-0000-0000042D0000}"/>
    <cellStyle name="出力_Civil work " xfId="4529" xr:uid="{00000000-0005-0000-0000-0000052D0000}"/>
    <cellStyle name="千位[0]_laroux" xfId="4530" xr:uid="{00000000-0005-0000-0000-0000062D0000}"/>
    <cellStyle name="千位_laroux" xfId="4531" xr:uid="{00000000-0005-0000-0000-0000072D0000}"/>
    <cellStyle name="千位分隔[0]_PERSONAL" xfId="4532" xr:uid="{00000000-0005-0000-0000-0000082D0000}"/>
    <cellStyle name="千位分隔_PERSONAL" xfId="4533" xr:uid="{00000000-0005-0000-0000-0000092D0000}"/>
    <cellStyle name="千分位[0]_00Q3902REV.1" xfId="4534" xr:uid="{00000000-0005-0000-0000-00000A2D0000}"/>
    <cellStyle name="千分位_00Q3902REV.1" xfId="4535" xr:uid="{00000000-0005-0000-0000-00000B2D0000}"/>
    <cellStyle name="可・ [0.00]_Bill of Quantities" xfId="11564" xr:uid="{00000000-0005-0000-0000-00000C2D0000}"/>
    <cellStyle name="可・_Bill of Quantities" xfId="11565" xr:uid="{00000000-0005-0000-0000-00000D2D0000}"/>
    <cellStyle name="妓・_・・粨禮稟" xfId="11566" xr:uid="{00000000-0005-0000-0000-00000E2D0000}"/>
    <cellStyle name="常?_laroux" xfId="4536" xr:uid="{00000000-0005-0000-0000-00000F2D0000}"/>
    <cellStyle name="常规_215" xfId="11567" xr:uid="{00000000-0005-0000-0000-0000102D0000}"/>
    <cellStyle name="悪い_Civil work " xfId="4537" xr:uid="{00000000-0005-0000-0000-0000112D0000}"/>
    <cellStyle name="未定義" xfId="4538" xr:uid="{00000000-0005-0000-0000-0000122D0000}"/>
    <cellStyle name="桁区切り [0.00] 10" xfId="11568" xr:uid="{00000000-0005-0000-0000-0000132D0000}"/>
    <cellStyle name="桁区切り [0.00] 11" xfId="11569" xr:uid="{00000000-0005-0000-0000-0000142D0000}"/>
    <cellStyle name="桁区切り [0.00] 12" xfId="11570" xr:uid="{00000000-0005-0000-0000-0000152D0000}"/>
    <cellStyle name="桁区切り [0.00] 13" xfId="11571" xr:uid="{00000000-0005-0000-0000-0000162D0000}"/>
    <cellStyle name="桁区切り [0.00] 14" xfId="11572" xr:uid="{00000000-0005-0000-0000-0000172D0000}"/>
    <cellStyle name="桁区切り [0.00] 15" xfId="11573" xr:uid="{00000000-0005-0000-0000-0000182D0000}"/>
    <cellStyle name="桁区切り [0.00] 2" xfId="11574" xr:uid="{00000000-0005-0000-0000-0000192D0000}"/>
    <cellStyle name="桁区切り [0.00] 3" xfId="11575" xr:uid="{00000000-0005-0000-0000-00001A2D0000}"/>
    <cellStyle name="桁区切り [0.00] 4" xfId="11576" xr:uid="{00000000-0005-0000-0000-00001B2D0000}"/>
    <cellStyle name="桁区切り [0.00] 5" xfId="11577" xr:uid="{00000000-0005-0000-0000-00001C2D0000}"/>
    <cellStyle name="桁区切り [0.00] 6" xfId="11578" xr:uid="{00000000-0005-0000-0000-00001D2D0000}"/>
    <cellStyle name="桁区切り [0.00] 7" xfId="11579" xr:uid="{00000000-0005-0000-0000-00001E2D0000}"/>
    <cellStyle name="桁区切り [0.00] 8" xfId="11580" xr:uid="{00000000-0005-0000-0000-00001F2D0000}"/>
    <cellStyle name="桁区切り [0.00] 9" xfId="11581" xr:uid="{00000000-0005-0000-0000-0000202D0000}"/>
    <cellStyle name="桁区切り [0.00]_１１月価格表" xfId="11582" xr:uid="{00000000-0005-0000-0000-0000212D0000}"/>
    <cellStyle name="桁区切り 10" xfId="11583" xr:uid="{00000000-0005-0000-0000-0000222D0000}"/>
    <cellStyle name="桁区切り 100" xfId="11584" xr:uid="{00000000-0005-0000-0000-0000232D0000}"/>
    <cellStyle name="桁区切り 101" xfId="11585" xr:uid="{00000000-0005-0000-0000-0000242D0000}"/>
    <cellStyle name="桁区切り 102" xfId="11586" xr:uid="{00000000-0005-0000-0000-0000252D0000}"/>
    <cellStyle name="桁区切り 103" xfId="11587" xr:uid="{00000000-0005-0000-0000-0000262D0000}"/>
    <cellStyle name="桁区切り 104" xfId="11588" xr:uid="{00000000-0005-0000-0000-0000272D0000}"/>
    <cellStyle name="桁区切り 105" xfId="11589" xr:uid="{00000000-0005-0000-0000-0000282D0000}"/>
    <cellStyle name="桁区切り 106" xfId="11590" xr:uid="{00000000-0005-0000-0000-0000292D0000}"/>
    <cellStyle name="桁区切り 107" xfId="11591" xr:uid="{00000000-0005-0000-0000-00002A2D0000}"/>
    <cellStyle name="桁区切り 109" xfId="11592" xr:uid="{00000000-0005-0000-0000-00002B2D0000}"/>
    <cellStyle name="桁区切り 11" xfId="11593" xr:uid="{00000000-0005-0000-0000-00002C2D0000}"/>
    <cellStyle name="桁区切り 110" xfId="11594" xr:uid="{00000000-0005-0000-0000-00002D2D0000}"/>
    <cellStyle name="桁区切り 111" xfId="11595" xr:uid="{00000000-0005-0000-0000-00002E2D0000}"/>
    <cellStyle name="桁区切り 12" xfId="11596" xr:uid="{00000000-0005-0000-0000-00002F2D0000}"/>
    <cellStyle name="桁区切り 13" xfId="11597" xr:uid="{00000000-0005-0000-0000-0000302D0000}"/>
    <cellStyle name="桁区切り 15" xfId="11598" xr:uid="{00000000-0005-0000-0000-0000312D0000}"/>
    <cellStyle name="桁区切り 153" xfId="11599" xr:uid="{00000000-0005-0000-0000-0000322D0000}"/>
    <cellStyle name="桁区切り 154" xfId="11600" xr:uid="{00000000-0005-0000-0000-0000332D0000}"/>
    <cellStyle name="桁区切り 155" xfId="11601" xr:uid="{00000000-0005-0000-0000-0000342D0000}"/>
    <cellStyle name="桁区切り 156" xfId="11602" xr:uid="{00000000-0005-0000-0000-0000352D0000}"/>
    <cellStyle name="桁区切り 157" xfId="11603" xr:uid="{00000000-0005-0000-0000-0000362D0000}"/>
    <cellStyle name="桁区切り 158" xfId="11604" xr:uid="{00000000-0005-0000-0000-0000372D0000}"/>
    <cellStyle name="桁区切り 16" xfId="11605" xr:uid="{00000000-0005-0000-0000-0000382D0000}"/>
    <cellStyle name="桁区切り 161" xfId="11606" xr:uid="{00000000-0005-0000-0000-0000392D0000}"/>
    <cellStyle name="桁区切り 162" xfId="11607" xr:uid="{00000000-0005-0000-0000-00003A2D0000}"/>
    <cellStyle name="桁区切り 167" xfId="11608" xr:uid="{00000000-0005-0000-0000-00003B2D0000}"/>
    <cellStyle name="桁区切り 168" xfId="11609" xr:uid="{00000000-0005-0000-0000-00003C2D0000}"/>
    <cellStyle name="桁区切り 169" xfId="11610" xr:uid="{00000000-0005-0000-0000-00003D2D0000}"/>
    <cellStyle name="桁区切り 17" xfId="11611" xr:uid="{00000000-0005-0000-0000-00003E2D0000}"/>
    <cellStyle name="桁区切り 170" xfId="11612" xr:uid="{00000000-0005-0000-0000-00003F2D0000}"/>
    <cellStyle name="桁区切り 174" xfId="11613" xr:uid="{00000000-0005-0000-0000-0000402D0000}"/>
    <cellStyle name="桁区切り 175" xfId="11614" xr:uid="{00000000-0005-0000-0000-0000412D0000}"/>
    <cellStyle name="桁区切り 176" xfId="11615" xr:uid="{00000000-0005-0000-0000-0000422D0000}"/>
    <cellStyle name="桁区切り 177" xfId="11616" xr:uid="{00000000-0005-0000-0000-0000432D0000}"/>
    <cellStyle name="桁区切り 178" xfId="11617" xr:uid="{00000000-0005-0000-0000-0000442D0000}"/>
    <cellStyle name="桁区切り 179" xfId="11618" xr:uid="{00000000-0005-0000-0000-0000452D0000}"/>
    <cellStyle name="桁区切り 18" xfId="11619" xr:uid="{00000000-0005-0000-0000-0000462D0000}"/>
    <cellStyle name="桁区切り 180" xfId="11620" xr:uid="{00000000-0005-0000-0000-0000472D0000}"/>
    <cellStyle name="桁区切り 181" xfId="11621" xr:uid="{00000000-0005-0000-0000-0000482D0000}"/>
    <cellStyle name="桁区切り 182" xfId="11622" xr:uid="{00000000-0005-0000-0000-0000492D0000}"/>
    <cellStyle name="桁区切り 183" xfId="11623" xr:uid="{00000000-0005-0000-0000-00004A2D0000}"/>
    <cellStyle name="桁区切り 184" xfId="11624" xr:uid="{00000000-0005-0000-0000-00004B2D0000}"/>
    <cellStyle name="桁区切り 185" xfId="11625" xr:uid="{00000000-0005-0000-0000-00004C2D0000}"/>
    <cellStyle name="桁区切り 186" xfId="11626" xr:uid="{00000000-0005-0000-0000-00004D2D0000}"/>
    <cellStyle name="桁区切り 187" xfId="11627" xr:uid="{00000000-0005-0000-0000-00004E2D0000}"/>
    <cellStyle name="桁区切り 188" xfId="11628" xr:uid="{00000000-0005-0000-0000-00004F2D0000}"/>
    <cellStyle name="桁区切り 189" xfId="11629" xr:uid="{00000000-0005-0000-0000-0000502D0000}"/>
    <cellStyle name="桁区切り 190" xfId="11630" xr:uid="{00000000-0005-0000-0000-0000512D0000}"/>
    <cellStyle name="桁区切り 191" xfId="11631" xr:uid="{00000000-0005-0000-0000-0000522D0000}"/>
    <cellStyle name="桁区切り 192" xfId="11632" xr:uid="{00000000-0005-0000-0000-0000532D0000}"/>
    <cellStyle name="桁区切り 193" xfId="11633" xr:uid="{00000000-0005-0000-0000-0000542D0000}"/>
    <cellStyle name="桁区切り 194" xfId="11634" xr:uid="{00000000-0005-0000-0000-0000552D0000}"/>
    <cellStyle name="桁区切り 195" xfId="11635" xr:uid="{00000000-0005-0000-0000-0000562D0000}"/>
    <cellStyle name="桁区切り 196" xfId="11636" xr:uid="{00000000-0005-0000-0000-0000572D0000}"/>
    <cellStyle name="桁区切り 197" xfId="11637" xr:uid="{00000000-0005-0000-0000-0000582D0000}"/>
    <cellStyle name="桁区切り 198" xfId="11638" xr:uid="{00000000-0005-0000-0000-0000592D0000}"/>
    <cellStyle name="桁区切り 199" xfId="11639" xr:uid="{00000000-0005-0000-0000-00005A2D0000}"/>
    <cellStyle name="桁区切り 2" xfId="11640" xr:uid="{00000000-0005-0000-0000-00005B2D0000}"/>
    <cellStyle name="桁区切り 200" xfId="11641" xr:uid="{00000000-0005-0000-0000-00005C2D0000}"/>
    <cellStyle name="桁区切り 201" xfId="11642" xr:uid="{00000000-0005-0000-0000-00005D2D0000}"/>
    <cellStyle name="桁区切り 202" xfId="11643" xr:uid="{00000000-0005-0000-0000-00005E2D0000}"/>
    <cellStyle name="桁区切り 203" xfId="11644" xr:uid="{00000000-0005-0000-0000-00005F2D0000}"/>
    <cellStyle name="桁区切り 204" xfId="11645" xr:uid="{00000000-0005-0000-0000-0000602D0000}"/>
    <cellStyle name="桁区切り 205" xfId="11646" xr:uid="{00000000-0005-0000-0000-0000612D0000}"/>
    <cellStyle name="桁区切り 206" xfId="11647" xr:uid="{00000000-0005-0000-0000-0000622D0000}"/>
    <cellStyle name="桁区切り 207" xfId="11648" xr:uid="{00000000-0005-0000-0000-0000632D0000}"/>
    <cellStyle name="桁区切り 208" xfId="11649" xr:uid="{00000000-0005-0000-0000-0000642D0000}"/>
    <cellStyle name="桁区切り 209" xfId="11650" xr:uid="{00000000-0005-0000-0000-0000652D0000}"/>
    <cellStyle name="桁区切り 210" xfId="11651" xr:uid="{00000000-0005-0000-0000-0000662D0000}"/>
    <cellStyle name="桁区切り 211" xfId="11652" xr:uid="{00000000-0005-0000-0000-0000672D0000}"/>
    <cellStyle name="桁区切り 212" xfId="11653" xr:uid="{00000000-0005-0000-0000-0000682D0000}"/>
    <cellStyle name="桁区切り 213" xfId="11654" xr:uid="{00000000-0005-0000-0000-0000692D0000}"/>
    <cellStyle name="桁区切り 214" xfId="11655" xr:uid="{00000000-0005-0000-0000-00006A2D0000}"/>
    <cellStyle name="桁区切り 215" xfId="11656" xr:uid="{00000000-0005-0000-0000-00006B2D0000}"/>
    <cellStyle name="桁区切り 216" xfId="11657" xr:uid="{00000000-0005-0000-0000-00006C2D0000}"/>
    <cellStyle name="桁区切り 219" xfId="11658" xr:uid="{00000000-0005-0000-0000-00006D2D0000}"/>
    <cellStyle name="桁区切り 220" xfId="11659" xr:uid="{00000000-0005-0000-0000-00006E2D0000}"/>
    <cellStyle name="桁区切り 221" xfId="11660" xr:uid="{00000000-0005-0000-0000-00006F2D0000}"/>
    <cellStyle name="桁区切り 222" xfId="11661" xr:uid="{00000000-0005-0000-0000-0000702D0000}"/>
    <cellStyle name="桁区切り 223" xfId="11662" xr:uid="{00000000-0005-0000-0000-0000712D0000}"/>
    <cellStyle name="桁区切り 224" xfId="11663" xr:uid="{00000000-0005-0000-0000-0000722D0000}"/>
    <cellStyle name="桁区切り 225" xfId="11664" xr:uid="{00000000-0005-0000-0000-0000732D0000}"/>
    <cellStyle name="桁区切り 226" xfId="11665" xr:uid="{00000000-0005-0000-0000-0000742D0000}"/>
    <cellStyle name="桁区切り 227" xfId="11666" xr:uid="{00000000-0005-0000-0000-0000752D0000}"/>
    <cellStyle name="桁区切り 228" xfId="11667" xr:uid="{00000000-0005-0000-0000-0000762D0000}"/>
    <cellStyle name="桁区切り 229" xfId="11668" xr:uid="{00000000-0005-0000-0000-0000772D0000}"/>
    <cellStyle name="桁区切り 230" xfId="11669" xr:uid="{00000000-0005-0000-0000-0000782D0000}"/>
    <cellStyle name="桁区切り 3" xfId="11670" xr:uid="{00000000-0005-0000-0000-0000792D0000}"/>
    <cellStyle name="桁区切り 3 2" xfId="11671" xr:uid="{00000000-0005-0000-0000-00007A2D0000}"/>
    <cellStyle name="桁区切り 4" xfId="11672" xr:uid="{00000000-0005-0000-0000-00007B2D0000}"/>
    <cellStyle name="桁区切り 4 2" xfId="11673" xr:uid="{00000000-0005-0000-0000-00007C2D0000}"/>
    <cellStyle name="桁区切り 5" xfId="11674" xr:uid="{00000000-0005-0000-0000-00007D2D0000}"/>
    <cellStyle name="桁区切り 6" xfId="11675" xr:uid="{00000000-0005-0000-0000-00007E2D0000}"/>
    <cellStyle name="桁区切り 60" xfId="11676" xr:uid="{00000000-0005-0000-0000-00007F2D0000}"/>
    <cellStyle name="桁区切り 61" xfId="11677" xr:uid="{00000000-0005-0000-0000-0000802D0000}"/>
    <cellStyle name="桁区切り 62" xfId="11678" xr:uid="{00000000-0005-0000-0000-0000812D0000}"/>
    <cellStyle name="桁区切り 63" xfId="11679" xr:uid="{00000000-0005-0000-0000-0000822D0000}"/>
    <cellStyle name="桁区切り 64" xfId="11680" xr:uid="{00000000-0005-0000-0000-0000832D0000}"/>
    <cellStyle name="桁区切り 65" xfId="11681" xr:uid="{00000000-0005-0000-0000-0000842D0000}"/>
    <cellStyle name="桁区切り 67" xfId="11682" xr:uid="{00000000-0005-0000-0000-0000852D0000}"/>
    <cellStyle name="桁区切り 69" xfId="11683" xr:uid="{00000000-0005-0000-0000-0000862D0000}"/>
    <cellStyle name="桁区切り 7" xfId="11684" xr:uid="{00000000-0005-0000-0000-0000872D0000}"/>
    <cellStyle name="桁区切り 71" xfId="11685" xr:uid="{00000000-0005-0000-0000-0000882D0000}"/>
    <cellStyle name="桁区切り 72" xfId="11686" xr:uid="{00000000-0005-0000-0000-0000892D0000}"/>
    <cellStyle name="桁区切り 74" xfId="11687" xr:uid="{00000000-0005-0000-0000-00008A2D0000}"/>
    <cellStyle name="桁区切り 75" xfId="11688" xr:uid="{00000000-0005-0000-0000-00008B2D0000}"/>
    <cellStyle name="桁区切り 76" xfId="11689" xr:uid="{00000000-0005-0000-0000-00008C2D0000}"/>
    <cellStyle name="桁区切り 77" xfId="11690" xr:uid="{00000000-0005-0000-0000-00008D2D0000}"/>
    <cellStyle name="桁区切り 78" xfId="11691" xr:uid="{00000000-0005-0000-0000-00008E2D0000}"/>
    <cellStyle name="桁区切り 79" xfId="11692" xr:uid="{00000000-0005-0000-0000-00008F2D0000}"/>
    <cellStyle name="桁区切り 8" xfId="11693" xr:uid="{00000000-0005-0000-0000-0000902D0000}"/>
    <cellStyle name="桁区切り 80" xfId="11694" xr:uid="{00000000-0005-0000-0000-0000912D0000}"/>
    <cellStyle name="桁区切り 81" xfId="11695" xr:uid="{00000000-0005-0000-0000-0000922D0000}"/>
    <cellStyle name="桁区切り 82" xfId="11696" xr:uid="{00000000-0005-0000-0000-0000932D0000}"/>
    <cellStyle name="桁区切り 83" xfId="11697" xr:uid="{00000000-0005-0000-0000-0000942D0000}"/>
    <cellStyle name="桁区切り 9" xfId="11698" xr:uid="{00000000-0005-0000-0000-0000952D0000}"/>
    <cellStyle name="桁区切り 95" xfId="11699" xr:uid="{00000000-0005-0000-0000-0000962D0000}"/>
    <cellStyle name="桁区切り 98" xfId="11700" xr:uid="{00000000-0005-0000-0000-0000972D0000}"/>
    <cellStyle name="桁区切り 99" xfId="11701" xr:uid="{00000000-0005-0000-0000-0000982D0000}"/>
    <cellStyle name="桁区切り_02 見積内訳・比較表1115" xfId="4539" xr:uid="{00000000-0005-0000-0000-0000992D0000}"/>
    <cellStyle name="桁蟻唇Ｆ [0.00]_・拶・表紙・剖次" xfId="4540" xr:uid="{00000000-0005-0000-0000-00009A2D0000}"/>
    <cellStyle name="桁蟻唇Ｆ_・拶・表紙・剖次" xfId="4541" xr:uid="{00000000-0005-0000-0000-00009B2D0000}"/>
    <cellStyle name="標準 10" xfId="11702" xr:uid="{00000000-0005-0000-0000-00009C2D0000}"/>
    <cellStyle name="標準 100" xfId="11703" xr:uid="{00000000-0005-0000-0000-00009D2D0000}"/>
    <cellStyle name="標準 101" xfId="11704" xr:uid="{00000000-0005-0000-0000-00009E2D0000}"/>
    <cellStyle name="標準 102" xfId="11705" xr:uid="{00000000-0005-0000-0000-00009F2D0000}"/>
    <cellStyle name="標準 103" xfId="11706" xr:uid="{00000000-0005-0000-0000-0000A02D0000}"/>
    <cellStyle name="標準 104" xfId="11707" xr:uid="{00000000-0005-0000-0000-0000A12D0000}"/>
    <cellStyle name="標準 105" xfId="11708" xr:uid="{00000000-0005-0000-0000-0000A22D0000}"/>
    <cellStyle name="標準 106" xfId="11709" xr:uid="{00000000-0005-0000-0000-0000A32D0000}"/>
    <cellStyle name="標準 107" xfId="11710" xr:uid="{00000000-0005-0000-0000-0000A42D0000}"/>
    <cellStyle name="標準 108" xfId="11711" xr:uid="{00000000-0005-0000-0000-0000A52D0000}"/>
    <cellStyle name="標準 109" xfId="11712" xr:uid="{00000000-0005-0000-0000-0000A62D0000}"/>
    <cellStyle name="標準 11" xfId="11713" xr:uid="{00000000-0005-0000-0000-0000A72D0000}"/>
    <cellStyle name="標準 110" xfId="11714" xr:uid="{00000000-0005-0000-0000-0000A82D0000}"/>
    <cellStyle name="標準 111" xfId="11715" xr:uid="{00000000-0005-0000-0000-0000A92D0000}"/>
    <cellStyle name="標準 112" xfId="11716" xr:uid="{00000000-0005-0000-0000-0000AA2D0000}"/>
    <cellStyle name="標準 113" xfId="11717" xr:uid="{00000000-0005-0000-0000-0000AB2D0000}"/>
    <cellStyle name="標準 114" xfId="11718" xr:uid="{00000000-0005-0000-0000-0000AC2D0000}"/>
    <cellStyle name="標準 115" xfId="11719" xr:uid="{00000000-0005-0000-0000-0000AD2D0000}"/>
    <cellStyle name="標準 116" xfId="11720" xr:uid="{00000000-0005-0000-0000-0000AE2D0000}"/>
    <cellStyle name="標準 117" xfId="11721" xr:uid="{00000000-0005-0000-0000-0000AF2D0000}"/>
    <cellStyle name="標準 118" xfId="11722" xr:uid="{00000000-0005-0000-0000-0000B02D0000}"/>
    <cellStyle name="標準 119" xfId="11723" xr:uid="{00000000-0005-0000-0000-0000B12D0000}"/>
    <cellStyle name="標準 12" xfId="11724" xr:uid="{00000000-0005-0000-0000-0000B22D0000}"/>
    <cellStyle name="標準 120" xfId="11725" xr:uid="{00000000-0005-0000-0000-0000B32D0000}"/>
    <cellStyle name="標準 121" xfId="11726" xr:uid="{00000000-0005-0000-0000-0000B42D0000}"/>
    <cellStyle name="標準 122" xfId="11727" xr:uid="{00000000-0005-0000-0000-0000B52D0000}"/>
    <cellStyle name="標準 123" xfId="11728" xr:uid="{00000000-0005-0000-0000-0000B62D0000}"/>
    <cellStyle name="標準 124" xfId="11729" xr:uid="{00000000-0005-0000-0000-0000B72D0000}"/>
    <cellStyle name="標準 125" xfId="11730" xr:uid="{00000000-0005-0000-0000-0000B82D0000}"/>
    <cellStyle name="標準 126" xfId="11731" xr:uid="{00000000-0005-0000-0000-0000B92D0000}"/>
    <cellStyle name="標準 127" xfId="11732" xr:uid="{00000000-0005-0000-0000-0000BA2D0000}"/>
    <cellStyle name="標準 128" xfId="11733" xr:uid="{00000000-0005-0000-0000-0000BB2D0000}"/>
    <cellStyle name="標準 129" xfId="11734" xr:uid="{00000000-0005-0000-0000-0000BC2D0000}"/>
    <cellStyle name="標準 13" xfId="11735" xr:uid="{00000000-0005-0000-0000-0000BD2D0000}"/>
    <cellStyle name="標準 130" xfId="11736" xr:uid="{00000000-0005-0000-0000-0000BE2D0000}"/>
    <cellStyle name="標準 131" xfId="11737" xr:uid="{00000000-0005-0000-0000-0000BF2D0000}"/>
    <cellStyle name="標準 132" xfId="11738" xr:uid="{00000000-0005-0000-0000-0000C02D0000}"/>
    <cellStyle name="標準 133" xfId="11739" xr:uid="{00000000-0005-0000-0000-0000C12D0000}"/>
    <cellStyle name="標準 134" xfId="11740" xr:uid="{00000000-0005-0000-0000-0000C22D0000}"/>
    <cellStyle name="標準 135" xfId="11741" xr:uid="{00000000-0005-0000-0000-0000C32D0000}"/>
    <cellStyle name="標準 136" xfId="11742" xr:uid="{00000000-0005-0000-0000-0000C42D0000}"/>
    <cellStyle name="標準 14" xfId="11743" xr:uid="{00000000-0005-0000-0000-0000C52D0000}"/>
    <cellStyle name="標準 142" xfId="11744" xr:uid="{00000000-0005-0000-0000-0000C62D0000}"/>
    <cellStyle name="標準 143" xfId="11745" xr:uid="{00000000-0005-0000-0000-0000C72D0000}"/>
    <cellStyle name="標準 146" xfId="11746" xr:uid="{00000000-0005-0000-0000-0000C82D0000}"/>
    <cellStyle name="標準 147" xfId="11747" xr:uid="{00000000-0005-0000-0000-0000C92D0000}"/>
    <cellStyle name="標準 148" xfId="11748" xr:uid="{00000000-0005-0000-0000-0000CA2D0000}"/>
    <cellStyle name="標準 149" xfId="11749" xr:uid="{00000000-0005-0000-0000-0000CB2D0000}"/>
    <cellStyle name="標準 15" xfId="11750" xr:uid="{00000000-0005-0000-0000-0000CC2D0000}"/>
    <cellStyle name="標準 155" xfId="11751" xr:uid="{00000000-0005-0000-0000-0000CD2D0000}"/>
    <cellStyle name="標準 156" xfId="11752" xr:uid="{00000000-0005-0000-0000-0000CE2D0000}"/>
    <cellStyle name="標準 16" xfId="11753" xr:uid="{00000000-0005-0000-0000-0000CF2D0000}"/>
    <cellStyle name="標準 17" xfId="11754" xr:uid="{00000000-0005-0000-0000-0000D02D0000}"/>
    <cellStyle name="標準 18" xfId="11755" xr:uid="{00000000-0005-0000-0000-0000D12D0000}"/>
    <cellStyle name="標準 183" xfId="11756" xr:uid="{00000000-0005-0000-0000-0000D22D0000}"/>
    <cellStyle name="標準 184" xfId="11757" xr:uid="{00000000-0005-0000-0000-0000D32D0000}"/>
    <cellStyle name="標準 19" xfId="11758" xr:uid="{00000000-0005-0000-0000-0000D42D0000}"/>
    <cellStyle name="標準 2" xfId="11759" xr:uid="{00000000-0005-0000-0000-0000D52D0000}"/>
    <cellStyle name="標準 2 2" xfId="11760" xr:uid="{00000000-0005-0000-0000-0000D62D0000}"/>
    <cellStyle name="標準 20" xfId="11761" xr:uid="{00000000-0005-0000-0000-0000D72D0000}"/>
    <cellStyle name="標準 200" xfId="11762" xr:uid="{00000000-0005-0000-0000-0000D82D0000}"/>
    <cellStyle name="標準 201" xfId="11763" xr:uid="{00000000-0005-0000-0000-0000D92D0000}"/>
    <cellStyle name="標準 21" xfId="11764" xr:uid="{00000000-0005-0000-0000-0000DA2D0000}"/>
    <cellStyle name="標準 22" xfId="11765" xr:uid="{00000000-0005-0000-0000-0000DB2D0000}"/>
    <cellStyle name="標準 23" xfId="11766" xr:uid="{00000000-0005-0000-0000-0000DC2D0000}"/>
    <cellStyle name="標準 24" xfId="11767" xr:uid="{00000000-0005-0000-0000-0000DD2D0000}"/>
    <cellStyle name="標準 25" xfId="11768" xr:uid="{00000000-0005-0000-0000-0000DE2D0000}"/>
    <cellStyle name="標準 26" xfId="11769" xr:uid="{00000000-0005-0000-0000-0000DF2D0000}"/>
    <cellStyle name="標準 27" xfId="11770" xr:uid="{00000000-0005-0000-0000-0000E02D0000}"/>
    <cellStyle name="標準 28" xfId="11771" xr:uid="{00000000-0005-0000-0000-0000E12D0000}"/>
    <cellStyle name="標準 29" xfId="11772" xr:uid="{00000000-0005-0000-0000-0000E22D0000}"/>
    <cellStyle name="標準 3" xfId="11773" xr:uid="{00000000-0005-0000-0000-0000E32D0000}"/>
    <cellStyle name="標準 3 2" xfId="11774" xr:uid="{00000000-0005-0000-0000-0000E42D0000}"/>
    <cellStyle name="標準 3 2 2" xfId="11775" xr:uid="{00000000-0005-0000-0000-0000E52D0000}"/>
    <cellStyle name="標準 30" xfId="11776" xr:uid="{00000000-0005-0000-0000-0000E62D0000}"/>
    <cellStyle name="標準 31" xfId="11777" xr:uid="{00000000-0005-0000-0000-0000E72D0000}"/>
    <cellStyle name="標準 32" xfId="11778" xr:uid="{00000000-0005-0000-0000-0000E82D0000}"/>
    <cellStyle name="標準 33" xfId="11779" xr:uid="{00000000-0005-0000-0000-0000E92D0000}"/>
    <cellStyle name="標準 34" xfId="11780" xr:uid="{00000000-0005-0000-0000-0000EA2D0000}"/>
    <cellStyle name="標準 35" xfId="11781" xr:uid="{00000000-0005-0000-0000-0000EB2D0000}"/>
    <cellStyle name="標準 36" xfId="11782" xr:uid="{00000000-0005-0000-0000-0000EC2D0000}"/>
    <cellStyle name="標準 37" xfId="11783" xr:uid="{00000000-0005-0000-0000-0000ED2D0000}"/>
    <cellStyle name="標準 38" xfId="11784" xr:uid="{00000000-0005-0000-0000-0000EE2D0000}"/>
    <cellStyle name="標準 39" xfId="11785" xr:uid="{00000000-0005-0000-0000-0000EF2D0000}"/>
    <cellStyle name="標準 4" xfId="11786" xr:uid="{00000000-0005-0000-0000-0000F02D0000}"/>
    <cellStyle name="標準 40" xfId="11787" xr:uid="{00000000-0005-0000-0000-0000F12D0000}"/>
    <cellStyle name="標準 41" xfId="11788" xr:uid="{00000000-0005-0000-0000-0000F22D0000}"/>
    <cellStyle name="標準 42" xfId="11789" xr:uid="{00000000-0005-0000-0000-0000F32D0000}"/>
    <cellStyle name="標準 43" xfId="11790" xr:uid="{00000000-0005-0000-0000-0000F42D0000}"/>
    <cellStyle name="標準 44" xfId="11791" xr:uid="{00000000-0005-0000-0000-0000F52D0000}"/>
    <cellStyle name="標準 45" xfId="11792" xr:uid="{00000000-0005-0000-0000-0000F62D0000}"/>
    <cellStyle name="標準 46" xfId="11793" xr:uid="{00000000-0005-0000-0000-0000F72D0000}"/>
    <cellStyle name="標準 47" xfId="11794" xr:uid="{00000000-0005-0000-0000-0000F82D0000}"/>
    <cellStyle name="標準 48" xfId="11795" xr:uid="{00000000-0005-0000-0000-0000F92D0000}"/>
    <cellStyle name="標準 49" xfId="11796" xr:uid="{00000000-0005-0000-0000-0000FA2D0000}"/>
    <cellStyle name="標準 5" xfId="11797" xr:uid="{00000000-0005-0000-0000-0000FB2D0000}"/>
    <cellStyle name="標準 50" xfId="11798" xr:uid="{00000000-0005-0000-0000-0000FC2D0000}"/>
    <cellStyle name="標準 51" xfId="11799" xr:uid="{00000000-0005-0000-0000-0000FD2D0000}"/>
    <cellStyle name="標準 52" xfId="11800" xr:uid="{00000000-0005-0000-0000-0000FE2D0000}"/>
    <cellStyle name="標準 53" xfId="11801" xr:uid="{00000000-0005-0000-0000-0000FF2D0000}"/>
    <cellStyle name="標準 54" xfId="11802" xr:uid="{00000000-0005-0000-0000-0000002E0000}"/>
    <cellStyle name="標準 55" xfId="11803" xr:uid="{00000000-0005-0000-0000-0000012E0000}"/>
    <cellStyle name="標準 56" xfId="11804" xr:uid="{00000000-0005-0000-0000-0000022E0000}"/>
    <cellStyle name="標準 57" xfId="11805" xr:uid="{00000000-0005-0000-0000-0000032E0000}"/>
    <cellStyle name="標準 58" xfId="11806" xr:uid="{00000000-0005-0000-0000-0000042E0000}"/>
    <cellStyle name="標準 59" xfId="11807" xr:uid="{00000000-0005-0000-0000-0000052E0000}"/>
    <cellStyle name="標準 6" xfId="11808" xr:uid="{00000000-0005-0000-0000-0000062E0000}"/>
    <cellStyle name="標準 60" xfId="11809" xr:uid="{00000000-0005-0000-0000-0000072E0000}"/>
    <cellStyle name="標準 61" xfId="11810" xr:uid="{00000000-0005-0000-0000-0000082E0000}"/>
    <cellStyle name="標準 62" xfId="11811" xr:uid="{00000000-0005-0000-0000-0000092E0000}"/>
    <cellStyle name="標準 63" xfId="11812" xr:uid="{00000000-0005-0000-0000-00000A2E0000}"/>
    <cellStyle name="標準 64" xfId="11813" xr:uid="{00000000-0005-0000-0000-00000B2E0000}"/>
    <cellStyle name="標準 65" xfId="11814" xr:uid="{00000000-0005-0000-0000-00000C2E0000}"/>
    <cellStyle name="標準 66" xfId="11815" xr:uid="{00000000-0005-0000-0000-00000D2E0000}"/>
    <cellStyle name="標準 67" xfId="11816" xr:uid="{00000000-0005-0000-0000-00000E2E0000}"/>
    <cellStyle name="標準 68" xfId="11817" xr:uid="{00000000-0005-0000-0000-00000F2E0000}"/>
    <cellStyle name="標準 69" xfId="11818" xr:uid="{00000000-0005-0000-0000-0000102E0000}"/>
    <cellStyle name="標準 7" xfId="11819" xr:uid="{00000000-0005-0000-0000-0000112E0000}"/>
    <cellStyle name="標準 70" xfId="11820" xr:uid="{00000000-0005-0000-0000-0000122E0000}"/>
    <cellStyle name="標準 71" xfId="11821" xr:uid="{00000000-0005-0000-0000-0000132E0000}"/>
    <cellStyle name="標準 72" xfId="11822" xr:uid="{00000000-0005-0000-0000-0000142E0000}"/>
    <cellStyle name="標準 73" xfId="11823" xr:uid="{00000000-0005-0000-0000-0000152E0000}"/>
    <cellStyle name="標準 74" xfId="11824" xr:uid="{00000000-0005-0000-0000-0000162E0000}"/>
    <cellStyle name="標準 75" xfId="4542" xr:uid="{00000000-0005-0000-0000-0000172E0000}"/>
    <cellStyle name="標準 76" xfId="11825" xr:uid="{00000000-0005-0000-0000-0000182E0000}"/>
    <cellStyle name="標準 77" xfId="11826" xr:uid="{00000000-0005-0000-0000-0000192E0000}"/>
    <cellStyle name="標準 78" xfId="11827" xr:uid="{00000000-0005-0000-0000-00001A2E0000}"/>
    <cellStyle name="標準 79" xfId="11828" xr:uid="{00000000-0005-0000-0000-00001B2E0000}"/>
    <cellStyle name="標準 8" xfId="11829" xr:uid="{00000000-0005-0000-0000-00001C2E0000}"/>
    <cellStyle name="標準 80" xfId="11830" xr:uid="{00000000-0005-0000-0000-00001D2E0000}"/>
    <cellStyle name="標準 81" xfId="11831" xr:uid="{00000000-0005-0000-0000-00001E2E0000}"/>
    <cellStyle name="標準 82" xfId="11832" xr:uid="{00000000-0005-0000-0000-00001F2E0000}"/>
    <cellStyle name="標準 83" xfId="11833" xr:uid="{00000000-0005-0000-0000-0000202E0000}"/>
    <cellStyle name="標準 84" xfId="11834" xr:uid="{00000000-0005-0000-0000-0000212E0000}"/>
    <cellStyle name="標準 85" xfId="11835" xr:uid="{00000000-0005-0000-0000-0000222E0000}"/>
    <cellStyle name="標準 86" xfId="11836" xr:uid="{00000000-0005-0000-0000-0000232E0000}"/>
    <cellStyle name="標準 87" xfId="11837" xr:uid="{00000000-0005-0000-0000-0000242E0000}"/>
    <cellStyle name="標準 88" xfId="11838" xr:uid="{00000000-0005-0000-0000-0000252E0000}"/>
    <cellStyle name="標準 89" xfId="11839" xr:uid="{00000000-0005-0000-0000-0000262E0000}"/>
    <cellStyle name="標準 9" xfId="11840" xr:uid="{00000000-0005-0000-0000-0000272E0000}"/>
    <cellStyle name="標準 90" xfId="11841" xr:uid="{00000000-0005-0000-0000-0000282E0000}"/>
    <cellStyle name="標準 91" xfId="11842" xr:uid="{00000000-0005-0000-0000-0000292E0000}"/>
    <cellStyle name="標準 92" xfId="11843" xr:uid="{00000000-0005-0000-0000-00002A2E0000}"/>
    <cellStyle name="標準 93" xfId="11844" xr:uid="{00000000-0005-0000-0000-00002B2E0000}"/>
    <cellStyle name="標準 94" xfId="11845" xr:uid="{00000000-0005-0000-0000-00002C2E0000}"/>
    <cellStyle name="標準 95" xfId="11846" xr:uid="{00000000-0005-0000-0000-00002D2E0000}"/>
    <cellStyle name="標準 96" xfId="11847" xr:uid="{00000000-0005-0000-0000-00002E2E0000}"/>
    <cellStyle name="標準 97" xfId="11848" xr:uid="{00000000-0005-0000-0000-00002F2E0000}"/>
    <cellStyle name="標準 98" xfId="11849" xr:uid="{00000000-0005-0000-0000-0000302E0000}"/>
    <cellStyle name="標準 99" xfId="11850" xr:uid="{00000000-0005-0000-0000-0000312E0000}"/>
    <cellStyle name="標準_(A1)BOQ " xfId="4543" xr:uid="{00000000-0005-0000-0000-0000322E0000}"/>
    <cellStyle name="猝鮖｢ﾍｺ｢ﾇﾒ" xfId="4544" xr:uid="{00000000-0005-0000-0000-0000332E0000}"/>
    <cellStyle name="脱浦 [0.00]_・拶・表紙・剖次" xfId="4545" xr:uid="{00000000-0005-0000-0000-0000342E0000}"/>
    <cellStyle name="脱浦_・拶・表紙・剖次" xfId="4546" xr:uid="{00000000-0005-0000-0000-0000352E0000}"/>
    <cellStyle name="良い_Civil work " xfId="4547" xr:uid="{00000000-0005-0000-0000-0000362E0000}"/>
    <cellStyle name="表头" xfId="4548" xr:uid="{00000000-0005-0000-0000-0000372E0000}"/>
    <cellStyle name="見出し 1_Civil work " xfId="4549" xr:uid="{00000000-0005-0000-0000-0000382E0000}"/>
    <cellStyle name="見出し 2_Civil work " xfId="4550" xr:uid="{00000000-0005-0000-0000-0000392E0000}"/>
    <cellStyle name="見出し 3_Civil work " xfId="4551" xr:uid="{00000000-0005-0000-0000-00003A2E0000}"/>
    <cellStyle name="見出し 4_Civil work " xfId="4552" xr:uid="{00000000-0005-0000-0000-00003B2E0000}"/>
    <cellStyle name="見積" xfId="4553" xr:uid="{00000000-0005-0000-0000-00003C2E0000}"/>
    <cellStyle name="計算_Civil work " xfId="4554" xr:uid="{00000000-0005-0000-0000-00003D2E0000}"/>
    <cellStyle name="説明文_Civil work " xfId="4555" xr:uid="{00000000-0005-0000-0000-00003E2E0000}"/>
    <cellStyle name="警告文_Civil work " xfId="4556" xr:uid="{00000000-0005-0000-0000-00003F2E0000}"/>
    <cellStyle name="貨幣 [0]_00Q3902REV.1" xfId="4557" xr:uid="{00000000-0005-0000-0000-0000402E0000}"/>
    <cellStyle name="貨幣[0]_BRE" xfId="4558" xr:uid="{00000000-0005-0000-0000-0000412E0000}"/>
    <cellStyle name="貨幣_00Q3902REV.1" xfId="4559" xr:uid="{00000000-0005-0000-0000-0000422E0000}"/>
    <cellStyle name="货币[0]_laroux" xfId="4560" xr:uid="{00000000-0005-0000-0000-0000432E0000}"/>
    <cellStyle name="货币_laroux" xfId="4561" xr:uid="{00000000-0005-0000-0000-0000442E0000}"/>
    <cellStyle name="超連結_Book1" xfId="4562" xr:uid="{00000000-0005-0000-0000-0000452E0000}"/>
    <cellStyle name="通貨 [0.00]_06-00 Qtty" xfId="4563" xr:uid="{00000000-0005-0000-0000-0000462E0000}"/>
    <cellStyle name="通貨_１１月価格表" xfId="11851" xr:uid="{00000000-0005-0000-0000-0000472E0000}"/>
    <cellStyle name="隨後的超連結_Book1" xfId="4564" xr:uid="{00000000-0005-0000-0000-0000482E0000}"/>
    <cellStyle name="集計_Civil work " xfId="4565" xr:uid="{00000000-0005-0000-0000-0000492E0000}"/>
    <cellStyle name="非表示" xfId="4566" xr:uid="{00000000-0005-0000-0000-00004A2E0000}"/>
    <cellStyle name="馬表旨" xfId="4567" xr:uid="{00000000-0005-0000-0000-00004B2E0000}"/>
    <cellStyle name="髙・・鱇 [0.00]_Bill of Quantities" xfId="11852" xr:uid="{00000000-0005-0000-0000-00004C2E0000}"/>
    <cellStyle name="髙・・鱇_Bill of Quantities" xfId="11853" xr:uid="{00000000-0005-0000-0000-00004D2E0000}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826996</xdr:colOff>
      <xdr:row>124</xdr:row>
      <xdr:rowOff>4086</xdr:rowOff>
    </xdr:from>
    <xdr:to>
      <xdr:col>2</xdr:col>
      <xdr:colOff>830039</xdr:colOff>
      <xdr:row>127</xdr:row>
      <xdr:rowOff>0</xdr:rowOff>
    </xdr:to>
    <xdr:sp macro="" textlink="">
      <xdr:nvSpPr>
        <xdr:cNvPr id="2" name="Line 50">
          <a:extLst>
            <a:ext uri="{FF2B5EF4-FFF2-40B4-BE49-F238E27FC236}">
              <a16:creationId xmlns:a16="http://schemas.microsoft.com/office/drawing/2014/main" id="{1BA0B055-7D13-4CDC-99AC-70E520A576CD}"/>
            </a:ext>
          </a:extLst>
        </xdr:cNvPr>
        <xdr:cNvSpPr>
          <a:spLocks noChangeShapeType="1"/>
        </xdr:cNvSpPr>
      </xdr:nvSpPr>
      <xdr:spPr bwMode="auto">
        <a:xfrm>
          <a:off x="3725909" y="28926956"/>
          <a:ext cx="3043" cy="6171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38100</xdr:rowOff>
    </xdr:from>
    <xdr:to>
      <xdr:col>1</xdr:col>
      <xdr:colOff>1619250</xdr:colOff>
      <xdr:row>0</xdr:row>
      <xdr:rowOff>333375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504825" y="38100"/>
          <a:ext cx="1209675" cy="2952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826993</xdr:colOff>
      <xdr:row>71</xdr:row>
      <xdr:rowOff>220676</xdr:rowOff>
    </xdr:from>
    <xdr:to>
      <xdr:col>2</xdr:col>
      <xdr:colOff>830036</xdr:colOff>
      <xdr:row>75</xdr:row>
      <xdr:rowOff>0</xdr:rowOff>
    </xdr:to>
    <xdr:sp macro="" textlink="">
      <xdr:nvSpPr>
        <xdr:cNvPr id="5" name="Line 5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2936100" y="16671712"/>
          <a:ext cx="3043" cy="7454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DUTOAN%20BEN%20XE%20SAPA%2010-3-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 vat tu"/>
      <sheetName val="Bang tinh gia VT"/>
      <sheetName val="Phan tich DGDX"/>
      <sheetName val="Don gia de xuat"/>
      <sheetName val="Tong hop"/>
      <sheetName val="Tong hop NET"/>
      <sheetName val="NET"/>
      <sheetName val="Gia VT NET"/>
      <sheetName val="Gia Tam tinh"/>
      <sheetName val="Van khuon"/>
      <sheetName val="Du toan"/>
      <sheetName val="Phan tich vat tu"/>
      <sheetName val="Tong hop vat tu"/>
      <sheetName val="Gia tri vat tu"/>
      <sheetName val="Chenh lech vat tu"/>
      <sheetName val="CM Phan tich"/>
      <sheetName val="CM Du lieu"/>
      <sheetName val="NC Chiet tinh"/>
      <sheetName val="CM Chenh lech"/>
      <sheetName val="CM Chiet tinh"/>
      <sheetName val="Don gia chi tiet"/>
      <sheetName val="Du thau"/>
      <sheetName val="Tong hop kinh phi"/>
      <sheetName val="Chi phi van chuyen"/>
      <sheetName val="Tu van Thiet ke"/>
      <sheetName val="Tien do thi cong"/>
      <sheetName val="Bia du toan"/>
      <sheetName val="Tro giup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E7">
            <v>6691635840.4534636</v>
          </cell>
        </row>
        <row r="12">
          <cell r="H12">
            <v>15097</v>
          </cell>
        </row>
        <row r="17">
          <cell r="D17">
            <v>9810337698.6134033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NguonVon" displayName="Tbl_NguonVon" ref="A1:A51" totalsRowShown="0" headerRowDxfId="11" dataDxfId="10">
  <autoFilter ref="A1:A51" xr:uid="{00000000-0009-0000-0100-000002000000}"/>
  <tableColumns count="1">
    <tableColumn id="1" xr3:uid="{00000000-0010-0000-0000-000001000000}" name="Nguồn vốn" dataDxfId="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_RuiRoMua" displayName="Tbl_RuiRoMua" ref="C1:C51" totalsRowShown="0" headerRowDxfId="8" dataDxfId="7">
  <autoFilter ref="C1:C51" xr:uid="{00000000-0009-0000-0100-000003000000}"/>
  <tableColumns count="1">
    <tableColumn id="1" xr3:uid="{00000000-0010-0000-0100-000001000000}" name="Rủi ro mua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HinhThucDauThau" displayName="Tbl_HinhThucDauThau" ref="E1:E51" totalsRowShown="0" headerRowDxfId="5" dataDxfId="4">
  <autoFilter ref="E1:E51" xr:uid="{00000000-0009-0000-0100-000004000000}"/>
  <tableColumns count="1">
    <tableColumn id="1" xr3:uid="{00000000-0010-0000-0200-000001000000}" name="Hình thức đấu thầu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bl_MuaDoRuiRo" displayName="Tbl_MuaDoRuiRo" ref="G1:G51" totalsRowShown="0" headerRowDxfId="2" dataDxfId="1">
  <autoFilter ref="G1:G51" xr:uid="{00000000-0009-0000-0100-000001000000}"/>
  <tableColumns count="1">
    <tableColumn id="1" xr3:uid="{00000000-0010-0000-0300-000001000000}" name="Mức độ rủi r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G129"/>
  <sheetViews>
    <sheetView showGridLines="0" tabSelected="1" zoomScale="145" zoomScaleNormal="145" zoomScaleSheetLayoutView="100" workbookViewId="0">
      <pane ySplit="1" topLeftCell="A2" activePane="bottomLeft" state="frozen"/>
      <selection activeCell="G20" sqref="G20"/>
      <selection pane="bottomLeft" activeCell="B2" sqref="B2"/>
    </sheetView>
  </sheetViews>
  <sheetFormatPr defaultColWidth="9.125" defaultRowHeight="16.5"/>
  <cols>
    <col min="1" max="1" width="1.375" style="211" customWidth="1"/>
    <col min="2" max="2" width="42" style="211" customWidth="1"/>
    <col min="3" max="3" width="24.75" style="615" customWidth="1"/>
    <col min="4" max="4" width="43.375" style="211" customWidth="1"/>
    <col min="5" max="5" width="31.25" style="211" customWidth="1"/>
    <col min="6" max="6" width="40.375" style="211" hidden="1" customWidth="1"/>
    <col min="7" max="7" width="40.25" style="211" customWidth="1"/>
    <col min="8" max="16384" width="9.125" style="211"/>
  </cols>
  <sheetData>
    <row r="1" spans="2:6" ht="17.25" hidden="1" thickBot="1">
      <c r="B1" s="211" t="s">
        <v>732</v>
      </c>
      <c r="C1" s="211" t="s">
        <v>733</v>
      </c>
      <c r="D1" s="211" t="s">
        <v>734</v>
      </c>
      <c r="E1" s="211" t="s">
        <v>735</v>
      </c>
      <c r="F1" s="211" t="s">
        <v>826</v>
      </c>
    </row>
    <row r="2" spans="2:6" ht="18" customHeight="1">
      <c r="B2" s="638" t="s">
        <v>634</v>
      </c>
      <c r="C2" s="585"/>
      <c r="D2" s="496"/>
      <c r="E2" s="497"/>
    </row>
    <row r="3" spans="2:6" ht="18" customHeight="1" thickBot="1">
      <c r="B3" s="498" t="s">
        <v>628</v>
      </c>
      <c r="C3" s="586"/>
      <c r="D3" s="499"/>
      <c r="E3" s="500"/>
    </row>
    <row r="4" spans="2:6" ht="20.25" customHeight="1">
      <c r="B4" s="483" t="s">
        <v>469</v>
      </c>
      <c r="C4" s="587"/>
      <c r="D4" s="484"/>
      <c r="E4" s="485"/>
    </row>
    <row r="5" spans="2:6" ht="18" customHeight="1">
      <c r="B5" s="744" t="s">
        <v>471</v>
      </c>
      <c r="C5" s="745"/>
      <c r="D5" s="746" t="s">
        <v>472</v>
      </c>
      <c r="E5" s="747"/>
    </row>
    <row r="6" spans="2:6" ht="18" customHeight="1">
      <c r="B6" s="639"/>
      <c r="C6" s="588"/>
      <c r="D6" s="580"/>
      <c r="E6" s="640"/>
    </row>
    <row r="7" spans="2:6" ht="18" customHeight="1">
      <c r="B7" s="641"/>
      <c r="C7" s="589"/>
      <c r="D7" s="581"/>
      <c r="E7" s="642"/>
    </row>
    <row r="8" spans="2:6" ht="18" customHeight="1">
      <c r="B8" s="643"/>
      <c r="C8" s="590"/>
      <c r="D8" s="582"/>
      <c r="E8" s="644"/>
    </row>
    <row r="9" spans="2:6" ht="18" customHeight="1">
      <c r="B9" s="748" t="s">
        <v>476</v>
      </c>
      <c r="C9" s="749"/>
      <c r="D9" s="750" t="s">
        <v>474</v>
      </c>
      <c r="E9" s="751"/>
    </row>
    <row r="10" spans="2:6" ht="18" customHeight="1">
      <c r="B10" s="639"/>
      <c r="C10" s="588"/>
      <c r="D10" s="580"/>
      <c r="E10" s="640"/>
    </row>
    <row r="11" spans="2:6" ht="18" customHeight="1">
      <c r="B11" s="641"/>
      <c r="C11" s="589"/>
      <c r="D11" s="581"/>
      <c r="E11" s="642"/>
    </row>
    <row r="12" spans="2:6" ht="18" customHeight="1">
      <c r="B12" s="643"/>
      <c r="C12" s="590"/>
      <c r="D12" s="582"/>
      <c r="E12" s="644"/>
    </row>
    <row r="13" spans="2:6" ht="18" customHeight="1">
      <c r="B13" s="748" t="s">
        <v>479</v>
      </c>
      <c r="C13" s="752"/>
      <c r="D13" s="752"/>
      <c r="E13" s="751"/>
    </row>
    <row r="14" spans="2:6" ht="18" customHeight="1">
      <c r="B14" s="639"/>
      <c r="C14" s="588"/>
      <c r="D14" s="580"/>
      <c r="E14" s="640"/>
    </row>
    <row r="15" spans="2:6" ht="18" customHeight="1">
      <c r="B15" s="641"/>
      <c r="C15" s="589"/>
      <c r="D15" s="581"/>
      <c r="E15" s="642"/>
    </row>
    <row r="16" spans="2:6" ht="18" customHeight="1" thickBot="1">
      <c r="B16" s="643"/>
      <c r="C16" s="590"/>
      <c r="D16" s="582"/>
      <c r="E16" s="644"/>
    </row>
    <row r="17" spans="2:7" ht="20.25" customHeight="1">
      <c r="B17" s="483" t="s">
        <v>473</v>
      </c>
      <c r="C17" s="587"/>
      <c r="D17" s="484"/>
      <c r="E17" s="485"/>
    </row>
    <row r="18" spans="2:7" s="272" customFormat="1" ht="20.25" customHeight="1">
      <c r="B18" s="477" t="s">
        <v>631</v>
      </c>
      <c r="C18" s="591" t="s">
        <v>632</v>
      </c>
      <c r="D18" s="478" t="s">
        <v>633</v>
      </c>
      <c r="E18" s="486"/>
      <c r="G18" s="211"/>
    </row>
    <row r="19" spans="2:7" ht="18" customHeight="1">
      <c r="B19" s="645" t="s">
        <v>607</v>
      </c>
      <c r="C19" s="625"/>
      <c r="D19" s="740"/>
      <c r="E19" s="741"/>
    </row>
    <row r="20" spans="2:7">
      <c r="B20" s="646"/>
      <c r="C20" s="626"/>
      <c r="D20" s="738"/>
      <c r="E20" s="739"/>
    </row>
    <row r="21" spans="2:7" ht="18" customHeight="1">
      <c r="B21" s="645" t="s">
        <v>629</v>
      </c>
      <c r="C21" s="623"/>
      <c r="D21" s="742"/>
      <c r="E21" s="743"/>
    </row>
    <row r="22" spans="2:7">
      <c r="B22" s="646"/>
      <c r="C22" s="627"/>
      <c r="D22" s="738"/>
      <c r="E22" s="739"/>
    </row>
    <row r="23" spans="2:7" ht="18" customHeight="1">
      <c r="B23" s="645" t="s">
        <v>477</v>
      </c>
      <c r="C23" s="623"/>
      <c r="D23" s="742"/>
      <c r="E23" s="743"/>
    </row>
    <row r="24" spans="2:7" ht="18" customHeight="1">
      <c r="B24" s="646"/>
      <c r="C24" s="627"/>
      <c r="D24" s="738"/>
      <c r="E24" s="739"/>
    </row>
    <row r="25" spans="2:7" ht="18" customHeight="1">
      <c r="B25" s="645" t="s">
        <v>478</v>
      </c>
      <c r="C25" s="624"/>
      <c r="D25" s="740"/>
      <c r="E25" s="741"/>
    </row>
    <row r="26" spans="2:7" ht="18" customHeight="1">
      <c r="B26" s="646"/>
      <c r="C26" s="627"/>
      <c r="D26" s="738"/>
      <c r="E26" s="739"/>
    </row>
    <row r="27" spans="2:7" ht="18" customHeight="1">
      <c r="B27" s="645" t="s">
        <v>480</v>
      </c>
      <c r="C27" s="623"/>
      <c r="D27" s="740"/>
      <c r="E27" s="741"/>
    </row>
    <row r="28" spans="2:7" ht="18" customHeight="1">
      <c r="B28" s="647"/>
      <c r="C28" s="626"/>
      <c r="D28" s="738"/>
      <c r="E28" s="739"/>
    </row>
    <row r="29" spans="2:7" ht="18" customHeight="1">
      <c r="B29" s="648" t="s">
        <v>630</v>
      </c>
      <c r="C29" s="622"/>
      <c r="D29" s="740"/>
      <c r="E29" s="741"/>
    </row>
    <row r="30" spans="2:7" ht="18" customHeight="1">
      <c r="B30" s="646"/>
      <c r="C30" s="628"/>
      <c r="D30" s="738"/>
      <c r="E30" s="739"/>
    </row>
    <row r="31" spans="2:7" ht="18" customHeight="1">
      <c r="B31" s="648" t="s">
        <v>483</v>
      </c>
      <c r="C31" s="624"/>
      <c r="D31" s="740"/>
      <c r="E31" s="741"/>
    </row>
    <row r="32" spans="2:7" ht="18" customHeight="1">
      <c r="B32" s="646"/>
      <c r="C32" s="627"/>
      <c r="D32" s="738"/>
      <c r="E32" s="739"/>
    </row>
    <row r="33" spans="1:5" ht="18" customHeight="1">
      <c r="B33" s="648" t="s">
        <v>641</v>
      </c>
      <c r="C33" s="624"/>
      <c r="D33" s="740"/>
      <c r="E33" s="741"/>
    </row>
    <row r="34" spans="1:5" ht="18" customHeight="1">
      <c r="B34" s="646"/>
      <c r="C34" s="627"/>
      <c r="D34" s="738"/>
      <c r="E34" s="739"/>
    </row>
    <row r="35" spans="1:5" ht="21" customHeight="1">
      <c r="B35" s="649" t="s">
        <v>484</v>
      </c>
      <c r="C35" s="620"/>
      <c r="D35" s="621"/>
      <c r="E35" s="650"/>
    </row>
    <row r="36" spans="1:5" ht="21" customHeight="1">
      <c r="B36" s="488" t="s">
        <v>635</v>
      </c>
      <c r="C36" s="593" t="s">
        <v>636</v>
      </c>
      <c r="D36" s="489" t="s">
        <v>8</v>
      </c>
      <c r="E36" s="490" t="s">
        <v>637</v>
      </c>
    </row>
    <row r="37" spans="1:5" ht="21" customHeight="1">
      <c r="A37" s="632"/>
      <c r="B37" s="655" t="s">
        <v>485</v>
      </c>
      <c r="C37" s="666"/>
      <c r="D37" s="667"/>
      <c r="E37" s="668"/>
    </row>
    <row r="38" spans="1:5" ht="21" customHeight="1">
      <c r="A38" s="633"/>
      <c r="B38" s="656" t="s">
        <v>486</v>
      </c>
      <c r="C38" s="669"/>
      <c r="D38" s="670"/>
      <c r="E38" s="671"/>
    </row>
    <row r="39" spans="1:5" ht="21" customHeight="1">
      <c r="A39" s="633"/>
      <c r="B39" s="656" t="s">
        <v>487</v>
      </c>
      <c r="C39" s="669"/>
      <c r="D39" s="670"/>
      <c r="E39" s="671"/>
    </row>
    <row r="40" spans="1:5" ht="21" customHeight="1">
      <c r="A40" s="633"/>
      <c r="B40" s="656" t="s">
        <v>737</v>
      </c>
      <c r="C40" s="669"/>
      <c r="D40" s="670"/>
      <c r="E40" s="671"/>
    </row>
    <row r="41" spans="1:5" ht="21" customHeight="1">
      <c r="A41" s="633"/>
      <c r="B41" s="656" t="s">
        <v>738</v>
      </c>
      <c r="C41" s="669"/>
      <c r="D41" s="670"/>
      <c r="E41" s="671"/>
    </row>
    <row r="42" spans="1:5" ht="21" customHeight="1">
      <c r="A42" s="633"/>
      <c r="B42" s="656" t="s">
        <v>739</v>
      </c>
      <c r="C42" s="669"/>
      <c r="D42" s="670"/>
      <c r="E42" s="671"/>
    </row>
    <row r="43" spans="1:5" ht="21" customHeight="1">
      <c r="A43" s="633"/>
      <c r="B43" s="656" t="s">
        <v>740</v>
      </c>
      <c r="C43" s="669"/>
      <c r="D43" s="670"/>
      <c r="E43" s="671"/>
    </row>
    <row r="44" spans="1:5" ht="21" customHeight="1">
      <c r="A44" s="633"/>
      <c r="B44" s="656" t="s">
        <v>555</v>
      </c>
      <c r="C44" s="669"/>
      <c r="D44" s="670"/>
      <c r="E44" s="671"/>
    </row>
    <row r="45" spans="1:5" ht="21" customHeight="1">
      <c r="A45" s="657"/>
      <c r="B45" s="658" t="s">
        <v>482</v>
      </c>
      <c r="C45" s="672"/>
      <c r="D45" s="673"/>
      <c r="E45" s="674"/>
    </row>
    <row r="46" spans="1:5" ht="21" customHeight="1">
      <c r="A46" s="657"/>
      <c r="B46" s="658" t="s">
        <v>585</v>
      </c>
      <c r="C46" s="672"/>
      <c r="D46" s="673"/>
      <c r="E46" s="674"/>
    </row>
    <row r="47" spans="1:5" ht="21" customHeight="1">
      <c r="A47" s="657"/>
      <c r="B47" s="658" t="s">
        <v>586</v>
      </c>
      <c r="C47" s="672"/>
      <c r="D47" s="673"/>
      <c r="E47" s="674"/>
    </row>
    <row r="48" spans="1:5" ht="21" customHeight="1">
      <c r="A48" s="657"/>
      <c r="B48" s="658" t="s">
        <v>741</v>
      </c>
      <c r="C48" s="672"/>
      <c r="D48" s="673"/>
      <c r="E48" s="674"/>
    </row>
    <row r="49" spans="1:5" ht="21" customHeight="1">
      <c r="A49" s="657"/>
      <c r="B49" s="658" t="s">
        <v>742</v>
      </c>
      <c r="C49" s="672"/>
      <c r="D49" s="673"/>
      <c r="E49" s="674"/>
    </row>
    <row r="50" spans="1:5" ht="21" customHeight="1">
      <c r="A50" s="657"/>
      <c r="B50" s="658" t="s">
        <v>743</v>
      </c>
      <c r="C50" s="672"/>
      <c r="D50" s="673"/>
      <c r="E50" s="674"/>
    </row>
    <row r="51" spans="1:5" ht="21" customHeight="1">
      <c r="A51" s="657"/>
      <c r="B51" s="658" t="s">
        <v>587</v>
      </c>
      <c r="C51" s="672"/>
      <c r="D51" s="673"/>
      <c r="E51" s="674"/>
    </row>
    <row r="52" spans="1:5" s="272" customFormat="1" ht="18" customHeight="1">
      <c r="A52" s="634"/>
      <c r="B52" s="210"/>
      <c r="C52" s="521"/>
      <c r="D52" s="516"/>
      <c r="E52" s="517"/>
    </row>
    <row r="53" spans="1:5" ht="21" customHeight="1">
      <c r="B53" s="481" t="s">
        <v>643</v>
      </c>
      <c r="C53" s="592"/>
      <c r="D53" s="482"/>
      <c r="E53" s="487"/>
    </row>
    <row r="54" spans="1:5" ht="18" customHeight="1">
      <c r="B54" s="507" t="s">
        <v>653</v>
      </c>
      <c r="C54" s="595" t="s">
        <v>6</v>
      </c>
      <c r="D54" s="508" t="s">
        <v>8</v>
      </c>
      <c r="E54" s="509" t="s">
        <v>654</v>
      </c>
    </row>
    <row r="55" spans="1:5" ht="18" customHeight="1">
      <c r="A55" s="258"/>
      <c r="B55" s="655" t="s">
        <v>744</v>
      </c>
      <c r="C55" s="594"/>
      <c r="D55" s="491"/>
      <c r="E55" s="661"/>
    </row>
    <row r="56" spans="1:5" ht="18" customHeight="1">
      <c r="A56" s="235"/>
      <c r="B56" s="656" t="s">
        <v>745</v>
      </c>
      <c r="C56" s="513"/>
      <c r="D56" s="492"/>
      <c r="E56" s="659"/>
    </row>
    <row r="57" spans="1:5" ht="18" customHeight="1">
      <c r="A57" s="235"/>
      <c r="B57" s="656" t="s">
        <v>551</v>
      </c>
      <c r="C57" s="513"/>
      <c r="D57" s="492"/>
      <c r="E57" s="659"/>
    </row>
    <row r="58" spans="1:5" ht="18" customHeight="1">
      <c r="A58" s="235"/>
      <c r="B58" s="656" t="s">
        <v>746</v>
      </c>
      <c r="C58" s="513"/>
      <c r="D58" s="492"/>
      <c r="E58" s="659"/>
    </row>
    <row r="59" spans="1:5" ht="18" customHeight="1">
      <c r="A59" s="637"/>
      <c r="B59" s="662" t="s">
        <v>747</v>
      </c>
      <c r="C59" s="663"/>
      <c r="D59" s="664"/>
      <c r="E59" s="665"/>
    </row>
    <row r="60" spans="1:5" ht="18" customHeight="1">
      <c r="B60" s="660"/>
      <c r="C60" s="635"/>
      <c r="D60" s="636"/>
      <c r="E60" s="651"/>
    </row>
    <row r="61" spans="1:5" s="272" customFormat="1" ht="18" customHeight="1">
      <c r="B61" s="493" t="s">
        <v>614</v>
      </c>
      <c r="C61" s="596"/>
      <c r="D61" s="494"/>
      <c r="E61" s="495"/>
    </row>
    <row r="62" spans="1:5" s="272" customFormat="1" ht="18" customHeight="1">
      <c r="B62" s="652" t="s">
        <v>638</v>
      </c>
      <c r="C62" s="629" t="s">
        <v>639</v>
      </c>
      <c r="D62" s="630" t="s">
        <v>640</v>
      </c>
      <c r="E62" s="653" t="s">
        <v>354</v>
      </c>
    </row>
    <row r="63" spans="1:5" ht="18" customHeight="1">
      <c r="B63" s="210"/>
      <c r="C63" s="603"/>
      <c r="D63" s="631"/>
      <c r="E63" s="480"/>
    </row>
    <row r="64" spans="1:5" ht="18" customHeight="1">
      <c r="B64" s="493" t="s">
        <v>644</v>
      </c>
      <c r="C64" s="596"/>
      <c r="D64" s="494"/>
      <c r="E64" s="495"/>
    </row>
    <row r="65" spans="2:5" ht="18" customHeight="1">
      <c r="B65" s="507" t="s">
        <v>655</v>
      </c>
      <c r="C65" s="595" t="s">
        <v>637</v>
      </c>
      <c r="D65" s="508" t="s">
        <v>656</v>
      </c>
      <c r="E65" s="509" t="s">
        <v>354</v>
      </c>
    </row>
    <row r="66" spans="2:5" ht="18" customHeight="1">
      <c r="B66" s="506" t="s">
        <v>646</v>
      </c>
      <c r="C66" s="730"/>
      <c r="D66" s="731"/>
      <c r="E66" s="732"/>
    </row>
    <row r="67" spans="2:5" ht="18" customHeight="1">
      <c r="B67" s="299" t="s">
        <v>251</v>
      </c>
      <c r="C67" s="733"/>
      <c r="D67" s="734"/>
      <c r="E67" s="735"/>
    </row>
    <row r="68" spans="2:5" ht="18" customHeight="1">
      <c r="B68" s="228" t="s">
        <v>647</v>
      </c>
      <c r="C68" s="597"/>
      <c r="D68" s="501" t="s">
        <v>657</v>
      </c>
      <c r="E68" s="502"/>
    </row>
    <row r="69" spans="2:5" ht="18" customHeight="1">
      <c r="B69" s="228" t="s">
        <v>648</v>
      </c>
      <c r="C69" s="513"/>
      <c r="D69" s="736"/>
      <c r="E69" s="737"/>
    </row>
    <row r="70" spans="2:5">
      <c r="B70" s="228" t="s">
        <v>649</v>
      </c>
      <c r="C70" s="598"/>
      <c r="D70" s="736"/>
      <c r="E70" s="737"/>
    </row>
    <row r="71" spans="2:5" ht="18" customHeight="1">
      <c r="B71" s="228" t="s">
        <v>650</v>
      </c>
      <c r="C71" s="599"/>
      <c r="D71" s="209"/>
      <c r="E71" s="479"/>
    </row>
    <row r="72" spans="2:5">
      <c r="B72" s="228" t="s">
        <v>651</v>
      </c>
      <c r="C72" s="512" t="s">
        <v>659</v>
      </c>
      <c r="D72" s="511" t="s">
        <v>658</v>
      </c>
      <c r="E72" s="503"/>
    </row>
    <row r="73" spans="2:5">
      <c r="B73" s="228" t="s">
        <v>652</v>
      </c>
      <c r="C73" s="512" t="s">
        <v>659</v>
      </c>
      <c r="D73" s="511" t="s">
        <v>645</v>
      </c>
      <c r="E73" s="503"/>
    </row>
    <row r="74" spans="2:5">
      <c r="B74" s="228" t="s">
        <v>662</v>
      </c>
      <c r="C74" s="512">
        <v>3</v>
      </c>
      <c r="D74" s="511" t="s">
        <v>663</v>
      </c>
      <c r="E74" s="503"/>
    </row>
    <row r="75" spans="2:5" ht="20.100000000000001" customHeight="1">
      <c r="B75" s="228" t="s">
        <v>660</v>
      </c>
      <c r="C75" s="513"/>
      <c r="D75" s="511" t="s">
        <v>510</v>
      </c>
      <c r="E75" s="503"/>
    </row>
    <row r="76" spans="2:5" ht="20.100000000000001" customHeight="1">
      <c r="B76" s="226" t="s">
        <v>661</v>
      </c>
      <c r="C76" s="697"/>
      <c r="D76" s="698" t="s">
        <v>511</v>
      </c>
      <c r="E76" s="699"/>
    </row>
    <row r="77" spans="2:5" ht="19.5" customHeight="1">
      <c r="B77" s="229"/>
      <c r="C77" s="521"/>
      <c r="D77" s="522"/>
      <c r="E77" s="523"/>
    </row>
    <row r="78" spans="2:5" ht="18" customHeight="1">
      <c r="B78" s="518" t="s">
        <v>666</v>
      </c>
      <c r="C78" s="600" t="s">
        <v>664</v>
      </c>
      <c r="D78" s="519" t="s">
        <v>665</v>
      </c>
      <c r="E78" s="520" t="s">
        <v>354</v>
      </c>
    </row>
    <row r="79" spans="2:5" ht="25.5" customHeight="1">
      <c r="B79" s="514" t="s">
        <v>672</v>
      </c>
      <c r="C79" s="601" t="s">
        <v>408</v>
      </c>
      <c r="D79" s="491" t="s">
        <v>408</v>
      </c>
      <c r="E79" s="515"/>
    </row>
    <row r="80" spans="2:5" ht="18" customHeight="1">
      <c r="B80" s="228" t="s">
        <v>673</v>
      </c>
      <c r="C80" s="602" t="s">
        <v>670</v>
      </c>
      <c r="D80" s="501" t="s">
        <v>670</v>
      </c>
      <c r="E80" s="510"/>
    </row>
    <row r="81" spans="2:7" ht="18" customHeight="1">
      <c r="B81" s="228" t="s">
        <v>674</v>
      </c>
      <c r="C81" s="602" t="s">
        <v>669</v>
      </c>
      <c r="D81" s="492"/>
      <c r="E81" s="510"/>
    </row>
    <row r="82" spans="2:7" ht="18" customHeight="1">
      <c r="B82" s="228" t="s">
        <v>675</v>
      </c>
      <c r="C82" s="513" t="s">
        <v>667</v>
      </c>
      <c r="D82" s="492"/>
      <c r="E82" s="505" t="s">
        <v>671</v>
      </c>
    </row>
    <row r="83" spans="2:7" ht="18" customHeight="1">
      <c r="B83" s="228" t="s">
        <v>676</v>
      </c>
      <c r="C83" s="513" t="s">
        <v>668</v>
      </c>
      <c r="D83" s="492"/>
      <c r="E83" s="505" t="s">
        <v>671</v>
      </c>
    </row>
    <row r="84" spans="2:7" ht="18" customHeight="1">
      <c r="B84" s="228" t="s">
        <v>677</v>
      </c>
      <c r="C84" s="513"/>
      <c r="D84" s="492"/>
      <c r="E84" s="510"/>
    </row>
    <row r="85" spans="2:7" ht="18" customHeight="1">
      <c r="B85" s="226" t="s">
        <v>678</v>
      </c>
      <c r="C85" s="697"/>
      <c r="D85" s="700"/>
      <c r="E85" s="701"/>
    </row>
    <row r="86" spans="2:7" ht="18" customHeight="1">
      <c r="B86" s="229"/>
      <c r="C86" s="603"/>
      <c r="D86" s="516"/>
      <c r="E86" s="517"/>
    </row>
    <row r="87" spans="2:7" ht="18" customHeight="1">
      <c r="B87" s="493" t="s">
        <v>776</v>
      </c>
      <c r="C87" s="596"/>
      <c r="D87" s="494"/>
      <c r="E87" s="495"/>
    </row>
    <row r="88" spans="2:7" ht="18" customHeight="1">
      <c r="B88" s="552" t="s">
        <v>679</v>
      </c>
      <c r="C88" s="604" t="s">
        <v>680</v>
      </c>
      <c r="D88" s="553" t="s">
        <v>681</v>
      </c>
      <c r="E88" s="554" t="s">
        <v>354</v>
      </c>
    </row>
    <row r="89" spans="2:7">
      <c r="B89" s="549" t="s">
        <v>748</v>
      </c>
      <c r="C89" s="605" t="str">
        <f t="shared" ref="C89" si="0">IF(D89&gt;0,IF($D$47&gt;0,D89/$D$47,""),"")</f>
        <v/>
      </c>
      <c r="D89" s="550">
        <f>SUM(D88:D88)</f>
        <v>0</v>
      </c>
      <c r="E89" s="551"/>
      <c r="G89" s="112"/>
    </row>
    <row r="90" spans="2:7" ht="18" customHeight="1">
      <c r="B90" s="493" t="str">
        <f>'01 .PAKT - (Chưa làm)'!G36</f>
        <v>CHI PHÍ TRỰC TIẾP</v>
      </c>
      <c r="C90" s="596"/>
      <c r="D90" s="494"/>
      <c r="E90" s="495"/>
    </row>
    <row r="91" spans="2:7" ht="18" customHeight="1">
      <c r="B91" s="507" t="s">
        <v>679</v>
      </c>
      <c r="C91" s="606" t="s">
        <v>680</v>
      </c>
      <c r="D91" s="524" t="s">
        <v>681</v>
      </c>
      <c r="E91" s="525" t="s">
        <v>354</v>
      </c>
    </row>
    <row r="92" spans="2:7" s="272" customFormat="1">
      <c r="B92" s="541" t="s">
        <v>749</v>
      </c>
      <c r="C92" s="608"/>
      <c r="D92" s="526">
        <f>SUM(D91:D91)</f>
        <v>0</v>
      </c>
      <c r="E92" s="542"/>
    </row>
    <row r="93" spans="2:7" ht="18" customHeight="1">
      <c r="B93" s="493" t="s">
        <v>687</v>
      </c>
      <c r="C93" s="596"/>
      <c r="D93" s="494"/>
      <c r="E93" s="495"/>
    </row>
    <row r="94" spans="2:7" ht="18" customHeight="1">
      <c r="B94" s="507" t="s">
        <v>686</v>
      </c>
      <c r="C94" s="606" t="s">
        <v>688</v>
      </c>
      <c r="D94" s="524" t="s">
        <v>388</v>
      </c>
      <c r="E94" s="525" t="s">
        <v>354</v>
      </c>
    </row>
    <row r="95" spans="2:7" ht="18" customHeight="1">
      <c r="B95" s="543" t="s">
        <v>689</v>
      </c>
      <c r="C95" s="527" t="s">
        <v>691</v>
      </c>
      <c r="D95" s="528">
        <f>D89</f>
        <v>0</v>
      </c>
      <c r="E95" s="529"/>
    </row>
    <row r="96" spans="2:7" ht="18" customHeight="1">
      <c r="B96" s="544" t="s">
        <v>690</v>
      </c>
      <c r="C96" s="530" t="s">
        <v>692</v>
      </c>
      <c r="D96" s="531">
        <f>D92</f>
        <v>0</v>
      </c>
      <c r="E96" s="532"/>
    </row>
    <row r="97" spans="2:5" s="540" customFormat="1" ht="17.25">
      <c r="B97" s="545" t="s">
        <v>682</v>
      </c>
      <c r="C97" s="537" t="s">
        <v>684</v>
      </c>
      <c r="D97" s="538">
        <f>D95+D96</f>
        <v>0</v>
      </c>
      <c r="E97" s="539"/>
    </row>
    <row r="98" spans="2:5">
      <c r="B98" s="546" t="s">
        <v>683</v>
      </c>
      <c r="C98" s="533" t="s">
        <v>417</v>
      </c>
      <c r="D98" s="531">
        <f>ROUND(D97*E98/100,-3)</f>
        <v>0</v>
      </c>
      <c r="E98" s="532"/>
    </row>
    <row r="99" spans="2:5" ht="33">
      <c r="B99" s="547" t="s">
        <v>693</v>
      </c>
      <c r="C99" s="534" t="s">
        <v>685</v>
      </c>
      <c r="D99" s="535">
        <f>D98+D97</f>
        <v>0</v>
      </c>
      <c r="E99" s="536"/>
    </row>
    <row r="100" spans="2:5" ht="18" customHeight="1">
      <c r="B100" s="493" t="s">
        <v>531</v>
      </c>
      <c r="C100" s="596"/>
      <c r="D100" s="494"/>
      <c r="E100" s="495"/>
    </row>
    <row r="101" spans="2:5" ht="18" customHeight="1">
      <c r="B101" s="507" t="s">
        <v>686</v>
      </c>
      <c r="C101" s="606" t="s">
        <v>688</v>
      </c>
      <c r="D101" s="524" t="s">
        <v>388</v>
      </c>
      <c r="E101" s="525" t="s">
        <v>354</v>
      </c>
    </row>
    <row r="102" spans="2:5">
      <c r="B102" s="547" t="s">
        <v>694</v>
      </c>
      <c r="C102" s="534"/>
      <c r="D102" s="535">
        <v>0</v>
      </c>
      <c r="E102" s="536"/>
    </row>
    <row r="103" spans="2:5" ht="18" customHeight="1">
      <c r="B103" s="493" t="str">
        <f>'01 .PAKT - (Chưa làm)'!G60</f>
        <v>TỔNG CỘNG</v>
      </c>
      <c r="C103" s="596"/>
      <c r="D103" s="494"/>
      <c r="E103" s="495"/>
    </row>
    <row r="104" spans="2:5" ht="18" customHeight="1">
      <c r="B104" s="507" t="s">
        <v>679</v>
      </c>
      <c r="C104" s="606" t="s">
        <v>680</v>
      </c>
      <c r="D104" s="524" t="s">
        <v>681</v>
      </c>
      <c r="E104" s="525" t="s">
        <v>354</v>
      </c>
    </row>
    <row r="105" spans="2:5">
      <c r="B105" s="555" t="s">
        <v>695</v>
      </c>
      <c r="C105" s="607" t="str">
        <f t="shared" ref="C105:C111" si="1">IF(D105&gt;0,MAX($D$52:$D$52)/D105,"")</f>
        <v/>
      </c>
      <c r="D105" s="528">
        <f>D99</f>
        <v>0</v>
      </c>
      <c r="E105" s="529"/>
    </row>
    <row r="106" spans="2:5">
      <c r="B106" s="556" t="s">
        <v>696</v>
      </c>
      <c r="C106" s="605" t="str">
        <f t="shared" si="1"/>
        <v/>
      </c>
      <c r="D106" s="531">
        <f>D102</f>
        <v>0</v>
      </c>
      <c r="E106" s="532"/>
    </row>
    <row r="107" spans="2:5">
      <c r="B107" s="556" t="s">
        <v>697</v>
      </c>
      <c r="C107" s="605" t="str">
        <f t="shared" si="1"/>
        <v/>
      </c>
      <c r="D107" s="531">
        <f>'00 Tổng hợp CPDA'!D42</f>
        <v>0</v>
      </c>
      <c r="E107" s="532"/>
    </row>
    <row r="108" spans="2:5">
      <c r="B108" s="556" t="s">
        <v>698</v>
      </c>
      <c r="C108" s="605">
        <f t="shared" si="1"/>
        <v>0</v>
      </c>
      <c r="D108" s="531">
        <f>'00 Tổng hợp CPDA'!D40</f>
        <v>20000000</v>
      </c>
      <c r="E108" s="532"/>
    </row>
    <row r="109" spans="2:5">
      <c r="B109" s="556" t="s">
        <v>699</v>
      </c>
      <c r="C109" s="605" t="str">
        <f t="shared" si="1"/>
        <v/>
      </c>
      <c r="D109" s="531">
        <f>'00 Tổng hợp CPDA'!D41</f>
        <v>0</v>
      </c>
      <c r="E109" s="532"/>
    </row>
    <row r="110" spans="2:5">
      <c r="B110" s="556" t="s">
        <v>700</v>
      </c>
      <c r="C110" s="605" t="str">
        <f t="shared" si="1"/>
        <v/>
      </c>
      <c r="D110" s="531">
        <f>'00 Tổng hợp CPDA'!D43</f>
        <v>0</v>
      </c>
      <c r="E110" s="532"/>
    </row>
    <row r="111" spans="2:5" ht="33">
      <c r="B111" s="557" t="s">
        <v>701</v>
      </c>
      <c r="C111" s="605">
        <f t="shared" si="1"/>
        <v>0</v>
      </c>
      <c r="D111" s="531">
        <f>'00 Tổng hợp CPDA'!D45</f>
        <v>40000000</v>
      </c>
      <c r="E111" s="532"/>
    </row>
    <row r="112" spans="2:5">
      <c r="B112" s="702"/>
      <c r="C112" s="703"/>
      <c r="D112" s="704"/>
      <c r="E112" s="705"/>
    </row>
    <row r="113" spans="2:7" s="272" customFormat="1">
      <c r="B113" s="558" t="s">
        <v>263</v>
      </c>
      <c r="C113" s="610"/>
      <c r="D113" s="535">
        <f>SUM(D105:D111)</f>
        <v>60000000</v>
      </c>
      <c r="E113" s="559"/>
    </row>
    <row r="114" spans="2:7" ht="18" customHeight="1">
      <c r="B114" s="493" t="str">
        <f>'01 .PAKT - (Chưa làm)'!G70</f>
        <v>LỢI NHUẬN</v>
      </c>
      <c r="C114" s="596"/>
      <c r="D114" s="494"/>
      <c r="E114" s="495"/>
    </row>
    <row r="115" spans="2:7">
      <c r="B115" s="543" t="s">
        <v>703</v>
      </c>
      <c r="C115" s="609" t="s">
        <v>708</v>
      </c>
      <c r="D115" s="560">
        <f>ROUND(E115*$D$121/1.1,0)</f>
        <v>0</v>
      </c>
      <c r="E115" s="561">
        <v>0.04</v>
      </c>
    </row>
    <row r="116" spans="2:7">
      <c r="B116" s="544" t="s">
        <v>702</v>
      </c>
      <c r="C116" s="533" t="s">
        <v>708</v>
      </c>
      <c r="D116" s="562">
        <f t="shared" ref="D116" si="2">ROUND(E116*$D$121/1.1,0)</f>
        <v>0</v>
      </c>
      <c r="E116" s="563">
        <v>0.01</v>
      </c>
    </row>
    <row r="117" spans="2:7">
      <c r="B117" s="564" t="s">
        <v>704</v>
      </c>
      <c r="C117" s="611" t="s">
        <v>709</v>
      </c>
      <c r="D117" s="565"/>
      <c r="E117" s="566"/>
    </row>
    <row r="118" spans="2:7" s="272" customFormat="1">
      <c r="B118" s="567" t="s">
        <v>263</v>
      </c>
      <c r="C118" s="612"/>
      <c r="D118" s="568">
        <f>+D113+D115+D116+D117</f>
        <v>60000000</v>
      </c>
      <c r="E118" s="569"/>
    </row>
    <row r="119" spans="2:7">
      <c r="B119" s="544" t="s">
        <v>707</v>
      </c>
      <c r="C119" s="533" t="s">
        <v>710</v>
      </c>
      <c r="D119" s="504">
        <f>+D118*E119</f>
        <v>6000000</v>
      </c>
      <c r="E119" s="563">
        <v>0.1</v>
      </c>
    </row>
    <row r="120" spans="2:7">
      <c r="B120" s="544" t="s">
        <v>706</v>
      </c>
      <c r="C120" s="613"/>
      <c r="D120" s="570">
        <f>ROUND(SUM(D118:D119),-3)</f>
        <v>66000000</v>
      </c>
      <c r="E120" s="571"/>
    </row>
    <row r="121" spans="2:7" ht="17.25" thickBot="1">
      <c r="B121" s="572" t="s">
        <v>705</v>
      </c>
      <c r="C121" s="614"/>
      <c r="D121" s="573"/>
      <c r="E121" s="574"/>
      <c r="G121" s="272"/>
    </row>
    <row r="122" spans="2:7" ht="18" customHeight="1">
      <c r="B122" s="493" t="s">
        <v>524</v>
      </c>
      <c r="C122" s="596"/>
      <c r="D122" s="494"/>
      <c r="E122" s="495"/>
    </row>
    <row r="123" spans="2:7">
      <c r="B123" s="253"/>
      <c r="E123" s="246"/>
    </row>
    <row r="124" spans="2:7">
      <c r="B124" s="320"/>
      <c r="C124" s="616" t="s">
        <v>599</v>
      </c>
      <c r="D124" s="255"/>
      <c r="E124" s="548"/>
    </row>
    <row r="125" spans="2:7">
      <c r="B125" s="233"/>
      <c r="C125" s="617"/>
      <c r="D125" s="255"/>
      <c r="E125" s="246"/>
    </row>
    <row r="126" spans="2:7">
      <c r="B126" s="233"/>
      <c r="C126" s="654"/>
      <c r="D126" s="325"/>
      <c r="E126" s="246"/>
    </row>
    <row r="127" spans="2:7">
      <c r="B127" s="233"/>
      <c r="C127" s="618"/>
      <c r="D127" s="255"/>
      <c r="E127" s="246"/>
    </row>
    <row r="128" spans="2:7">
      <c r="B128" s="233"/>
      <c r="C128" s="616" t="s">
        <v>711</v>
      </c>
      <c r="D128" s="325"/>
      <c r="E128" s="246"/>
    </row>
    <row r="129" spans="2:5" ht="17.25" thickBot="1">
      <c r="B129" s="410"/>
      <c r="C129" s="619"/>
      <c r="D129" s="412"/>
      <c r="E129" s="415"/>
    </row>
  </sheetData>
  <mergeCells count="25">
    <mergeCell ref="D19:E19"/>
    <mergeCell ref="B5:C5"/>
    <mergeCell ref="D5:E5"/>
    <mergeCell ref="B9:C9"/>
    <mergeCell ref="D9:E9"/>
    <mergeCell ref="B13:E13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25:E25"/>
    <mergeCell ref="C66:E66"/>
    <mergeCell ref="C67:E67"/>
    <mergeCell ref="D69:E69"/>
    <mergeCell ref="D70:E70"/>
    <mergeCell ref="D30:E30"/>
    <mergeCell ref="D31:E31"/>
    <mergeCell ref="D32:E32"/>
    <mergeCell ref="D33:E33"/>
    <mergeCell ref="D34:E34"/>
  </mergeCells>
  <pageMargins left="0.31496062992125984" right="0.31496062992125984" top="0.55118110236220474" bottom="0.35433070866141736" header="0.31496062992125984" footer="0.31496062992125984"/>
  <pageSetup paperSize="9" scale="68" orientation="portrait" r:id="rId1"/>
  <headerFooter>
    <oddHeader>&amp;LPhần mềm Quản lý thi công 360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'Nguồn dữ liệu'!$A$2:$A$51</xm:f>
          </x14:formula1>
          <xm:sqref>C19</xm:sqref>
        </x14:dataValidation>
        <x14:dataValidation type="list" allowBlank="1" showInputMessage="1" showErrorMessage="1" xr:uid="{00000000-0002-0000-0000-000001000000}">
          <x14:formula1>
            <xm:f>'Nguồn dữ liệu'!$E$2:$E$51</xm:f>
          </x14:formula1>
          <xm:sqref>C33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showGridLines="0" zoomScale="115" zoomScaleNormal="115" zoomScaleSheetLayoutView="150" workbookViewId="0">
      <pane ySplit="3" topLeftCell="A10" activePane="bottomLeft" state="frozen"/>
      <selection activeCell="K36" sqref="K36"/>
      <selection pane="bottomLeft" activeCell="K36" sqref="K36"/>
    </sheetView>
  </sheetViews>
  <sheetFormatPr defaultColWidth="9.125" defaultRowHeight="20.100000000000001" customHeight="1"/>
  <cols>
    <col min="1" max="1" width="6" style="39" customWidth="1"/>
    <col min="2" max="2" width="51.75" style="58" customWidth="1"/>
    <col min="3" max="3" width="14" style="39" customWidth="1"/>
    <col min="4" max="4" width="12.25" style="39" customWidth="1"/>
    <col min="5" max="5" width="13.625" style="39" customWidth="1"/>
    <col min="6" max="6" width="12.375" style="39" customWidth="1"/>
    <col min="7" max="16384" width="9.125" style="39"/>
  </cols>
  <sheetData>
    <row r="1" spans="1:6" ht="20.100000000000001" customHeight="1">
      <c r="A1" s="38" t="s">
        <v>332</v>
      </c>
    </row>
    <row r="3" spans="1:6" s="90" customFormat="1" ht="26.25" customHeight="1">
      <c r="A3" s="89" t="s">
        <v>3</v>
      </c>
      <c r="B3" s="88" t="s">
        <v>4</v>
      </c>
      <c r="C3" s="89" t="s">
        <v>6</v>
      </c>
      <c r="D3" s="89" t="s">
        <v>8</v>
      </c>
      <c r="E3" s="89" t="s">
        <v>9</v>
      </c>
      <c r="F3" s="89" t="s">
        <v>11</v>
      </c>
    </row>
    <row r="4" spans="1:6" s="90" customFormat="1" ht="18" customHeight="1">
      <c r="A4" s="91" t="s">
        <v>287</v>
      </c>
      <c r="B4" s="91" t="s">
        <v>288</v>
      </c>
      <c r="C4" s="91" t="s">
        <v>289</v>
      </c>
      <c r="D4" s="91" t="s">
        <v>290</v>
      </c>
      <c r="E4" s="91" t="s">
        <v>291</v>
      </c>
      <c r="F4" s="91" t="s">
        <v>333</v>
      </c>
    </row>
    <row r="5" spans="1:6" s="90" customFormat="1" ht="20.100000000000001" customHeight="1">
      <c r="A5" s="92"/>
      <c r="B5" s="93" t="s">
        <v>334</v>
      </c>
      <c r="C5" s="92"/>
      <c r="D5" s="92"/>
      <c r="E5" s="92"/>
      <c r="F5" s="92"/>
    </row>
    <row r="6" spans="1:6" ht="20.100000000000001" customHeight="1">
      <c r="A6" s="72">
        <v>1</v>
      </c>
      <c r="B6" s="73" t="s">
        <v>335</v>
      </c>
      <c r="C6" s="72" t="s">
        <v>336</v>
      </c>
      <c r="D6" s="94">
        <f>(20*0.55+8*1+5)*0.8*10*26+(10*1*50%*8+5*4)*26+136.586666666667</f>
        <v>6688.586666666668</v>
      </c>
      <c r="E6" s="75"/>
      <c r="F6" s="75">
        <f>E6*D6</f>
        <v>0</v>
      </c>
    </row>
    <row r="7" spans="1:6" ht="20.100000000000001" customHeight="1">
      <c r="A7" s="77">
        <f>A6+1</f>
        <v>2</v>
      </c>
      <c r="B7" s="78" t="s">
        <v>337</v>
      </c>
      <c r="C7" s="77" t="s">
        <v>338</v>
      </c>
      <c r="D7" s="95">
        <v>1</v>
      </c>
      <c r="E7" s="46">
        <v>1000000</v>
      </c>
      <c r="F7" s="46">
        <f>E7*D7</f>
        <v>1000000</v>
      </c>
    </row>
    <row r="8" spans="1:6" ht="20.100000000000001" customHeight="1">
      <c r="A8" s="77">
        <f t="shared" ref="A8:A20" si="0">A7+1</f>
        <v>3</v>
      </c>
      <c r="B8" s="78" t="s">
        <v>339</v>
      </c>
      <c r="C8" s="77" t="s">
        <v>338</v>
      </c>
      <c r="D8" s="95">
        <v>1</v>
      </c>
      <c r="E8" s="46"/>
      <c r="F8" s="46">
        <f t="shared" ref="F8:F21" si="1">E8*D8</f>
        <v>0</v>
      </c>
    </row>
    <row r="9" spans="1:6" ht="20.100000000000001" customHeight="1">
      <c r="A9" s="77">
        <f t="shared" si="0"/>
        <v>4</v>
      </c>
      <c r="B9" s="78" t="s">
        <v>340</v>
      </c>
      <c r="C9" s="77" t="s">
        <v>338</v>
      </c>
      <c r="D9" s="95">
        <v>1</v>
      </c>
      <c r="E9" s="46">
        <v>300000</v>
      </c>
      <c r="F9" s="46">
        <f t="shared" si="1"/>
        <v>300000</v>
      </c>
    </row>
    <row r="10" spans="1:6" ht="20.100000000000001" customHeight="1">
      <c r="A10" s="77">
        <f t="shared" si="0"/>
        <v>5</v>
      </c>
      <c r="B10" s="78" t="s">
        <v>341</v>
      </c>
      <c r="C10" s="77" t="s">
        <v>338</v>
      </c>
      <c r="D10" s="95">
        <v>1</v>
      </c>
      <c r="E10" s="46">
        <v>1000000</v>
      </c>
      <c r="F10" s="46">
        <f t="shared" si="1"/>
        <v>1000000</v>
      </c>
    </row>
    <row r="11" spans="1:6" ht="24.75" customHeight="1">
      <c r="A11" s="77">
        <f t="shared" si="0"/>
        <v>6</v>
      </c>
      <c r="B11" s="78" t="s">
        <v>342</v>
      </c>
      <c r="C11" s="77" t="s">
        <v>338</v>
      </c>
      <c r="D11" s="95">
        <v>1</v>
      </c>
      <c r="E11" s="46">
        <v>500000</v>
      </c>
      <c r="F11" s="46">
        <f t="shared" si="1"/>
        <v>500000</v>
      </c>
    </row>
    <row r="12" spans="1:6" ht="37.5" customHeight="1">
      <c r="A12" s="77">
        <f t="shared" si="0"/>
        <v>7</v>
      </c>
      <c r="B12" s="78" t="s">
        <v>343</v>
      </c>
      <c r="C12" s="77" t="s">
        <v>73</v>
      </c>
      <c r="D12" s="95"/>
      <c r="E12" s="46">
        <f>24100</f>
        <v>24100</v>
      </c>
      <c r="F12" s="46">
        <f t="shared" si="1"/>
        <v>0</v>
      </c>
    </row>
    <row r="13" spans="1:6" ht="33.75" customHeight="1">
      <c r="A13" s="77">
        <f t="shared" si="0"/>
        <v>8</v>
      </c>
      <c r="B13" s="78" t="s">
        <v>344</v>
      </c>
      <c r="C13" s="77" t="s">
        <v>73</v>
      </c>
      <c r="D13" s="95"/>
      <c r="E13" s="46">
        <f>E12</f>
        <v>24100</v>
      </c>
      <c r="F13" s="46">
        <f t="shared" si="1"/>
        <v>0</v>
      </c>
    </row>
    <row r="14" spans="1:6" ht="20.100000000000001" customHeight="1">
      <c r="A14" s="77">
        <f t="shared" si="0"/>
        <v>9</v>
      </c>
      <c r="B14" s="78" t="s">
        <v>345</v>
      </c>
      <c r="C14" s="77" t="s">
        <v>346</v>
      </c>
      <c r="D14" s="95"/>
      <c r="E14" s="46">
        <v>1000000</v>
      </c>
      <c r="F14" s="46">
        <f t="shared" si="1"/>
        <v>0</v>
      </c>
    </row>
    <row r="15" spans="1:6" ht="20.100000000000001" customHeight="1">
      <c r="A15" s="77">
        <f t="shared" si="0"/>
        <v>10</v>
      </c>
      <c r="B15" s="78" t="s">
        <v>347</v>
      </c>
      <c r="C15" s="77" t="s">
        <v>346</v>
      </c>
      <c r="D15" s="696"/>
      <c r="E15" s="46">
        <f>ROUND(8000000/12,0)</f>
        <v>666667</v>
      </c>
      <c r="F15" s="46">
        <f t="shared" si="1"/>
        <v>0</v>
      </c>
    </row>
    <row r="16" spans="1:6" ht="20.100000000000001" customHeight="1">
      <c r="A16" s="77">
        <f t="shared" si="0"/>
        <v>11</v>
      </c>
      <c r="B16" s="78" t="s">
        <v>348</v>
      </c>
      <c r="C16" s="77" t="s">
        <v>73</v>
      </c>
      <c r="D16" s="95"/>
      <c r="E16" s="46">
        <f>E13</f>
        <v>24100</v>
      </c>
      <c r="F16" s="46">
        <f t="shared" si="1"/>
        <v>0</v>
      </c>
    </row>
    <row r="17" spans="1:6" ht="20.100000000000001" customHeight="1">
      <c r="A17" s="77">
        <f t="shared" si="0"/>
        <v>12</v>
      </c>
      <c r="B17" s="78" t="s">
        <v>349</v>
      </c>
      <c r="C17" s="77" t="s">
        <v>346</v>
      </c>
      <c r="D17" s="95"/>
      <c r="E17" s="46">
        <v>250000</v>
      </c>
      <c r="F17" s="46">
        <f t="shared" si="1"/>
        <v>0</v>
      </c>
    </row>
    <row r="18" spans="1:6" ht="20.100000000000001" customHeight="1">
      <c r="A18" s="77">
        <f t="shared" si="0"/>
        <v>13</v>
      </c>
      <c r="B18" s="78" t="s">
        <v>350</v>
      </c>
      <c r="C18" s="77" t="s">
        <v>338</v>
      </c>
      <c r="D18" s="95">
        <v>1</v>
      </c>
      <c r="E18" s="46">
        <v>500000</v>
      </c>
      <c r="F18" s="46">
        <f t="shared" si="1"/>
        <v>500000</v>
      </c>
    </row>
    <row r="19" spans="1:6" ht="20.100000000000001" customHeight="1">
      <c r="A19" s="77">
        <f t="shared" si="0"/>
        <v>14</v>
      </c>
      <c r="B19" s="78" t="s">
        <v>351</v>
      </c>
      <c r="C19" s="77" t="s">
        <v>338</v>
      </c>
      <c r="D19" s="95">
        <v>1</v>
      </c>
      <c r="E19" s="46">
        <v>2000000</v>
      </c>
      <c r="F19" s="46">
        <f t="shared" si="1"/>
        <v>2000000</v>
      </c>
    </row>
    <row r="20" spans="1:6" ht="20.100000000000001" customHeight="1">
      <c r="A20" s="77">
        <f t="shared" si="0"/>
        <v>15</v>
      </c>
      <c r="B20" s="78" t="s">
        <v>352</v>
      </c>
      <c r="C20" s="77" t="s">
        <v>338</v>
      </c>
      <c r="D20" s="95">
        <v>1</v>
      </c>
      <c r="E20" s="46">
        <v>200000</v>
      </c>
      <c r="F20" s="46">
        <f t="shared" si="1"/>
        <v>200000</v>
      </c>
    </row>
    <row r="21" spans="1:6" ht="20.100000000000001" customHeight="1">
      <c r="A21" s="77">
        <v>16</v>
      </c>
      <c r="B21" s="78" t="s">
        <v>409</v>
      </c>
      <c r="C21" s="77" t="s">
        <v>338</v>
      </c>
      <c r="D21" s="95">
        <v>1</v>
      </c>
      <c r="E21" s="46">
        <v>5000000</v>
      </c>
      <c r="F21" s="46">
        <f t="shared" si="1"/>
        <v>5000000</v>
      </c>
    </row>
    <row r="22" spans="1:6" ht="20.100000000000001" customHeight="1">
      <c r="A22" s="83">
        <v>17</v>
      </c>
      <c r="B22" s="84" t="s">
        <v>410</v>
      </c>
      <c r="C22" s="83" t="s">
        <v>338</v>
      </c>
      <c r="D22" s="114">
        <v>1</v>
      </c>
      <c r="E22" s="82">
        <v>5000000</v>
      </c>
      <c r="F22" s="82">
        <f>+E22*D22</f>
        <v>5000000</v>
      </c>
    </row>
    <row r="23" spans="1:6" s="54" customFormat="1" ht="20.100000000000001" customHeight="1">
      <c r="A23" s="96"/>
      <c r="B23" s="97" t="s">
        <v>263</v>
      </c>
      <c r="C23" s="96"/>
      <c r="D23" s="98"/>
      <c r="E23" s="53"/>
      <c r="F23" s="53">
        <f>SUM(F6:F22)</f>
        <v>15500000</v>
      </c>
    </row>
    <row r="24" spans="1:6" s="54" customFormat="1" ht="20.100000000000001" customHeight="1">
      <c r="A24" s="96"/>
      <c r="B24" s="97" t="s">
        <v>240</v>
      </c>
      <c r="C24" s="96" t="s">
        <v>338</v>
      </c>
      <c r="D24" s="98"/>
      <c r="E24" s="53"/>
      <c r="F24" s="182">
        <f>+'01 .PAKT - (Chưa làm)'!C47</f>
        <v>7</v>
      </c>
    </row>
    <row r="25" spans="1:6" s="54" customFormat="1" ht="20.100000000000001" customHeight="1">
      <c r="A25" s="96"/>
      <c r="B25" s="97" t="s">
        <v>263</v>
      </c>
      <c r="C25" s="96"/>
      <c r="D25" s="98"/>
      <c r="E25" s="53"/>
      <c r="F25" s="53">
        <f>ROUND(F24*F23,-6)</f>
        <v>109000000</v>
      </c>
    </row>
  </sheetData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>
    <oddFooter>&amp;LPhần mềm Quản lý thi công 360&amp;R&amp;"Times New Roman,Regular"Page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showGridLines="0" zoomScale="130" zoomScaleNormal="130" zoomScaleSheetLayoutView="115" workbookViewId="0">
      <pane ySplit="3" topLeftCell="A4" activePane="bottomLeft" state="frozen"/>
      <selection activeCell="K36" sqref="K36"/>
      <selection pane="bottomLeft" activeCell="F28" sqref="F28"/>
    </sheetView>
  </sheetViews>
  <sheetFormatPr defaultColWidth="8.875" defaultRowHeight="19.899999999999999" customHeight="1"/>
  <cols>
    <col min="1" max="1" width="9.75" style="99" customWidth="1"/>
    <col min="2" max="2" width="34.125" style="99" customWidth="1"/>
    <col min="3" max="3" width="22.125" style="99" customWidth="1"/>
    <col min="4" max="4" width="15.625" style="99" customWidth="1"/>
    <col min="5" max="5" width="12.75" style="99" customWidth="1"/>
    <col min="6" max="6" width="11.125" style="99" customWidth="1"/>
    <col min="7" max="7" width="13.125" style="99" customWidth="1"/>
    <col min="8" max="8" width="19" style="99" customWidth="1"/>
    <col min="9" max="9" width="16.625" style="99" customWidth="1"/>
    <col min="10" max="16384" width="8.875" style="99"/>
  </cols>
  <sheetData>
    <row r="1" spans="1:9" ht="19.899999999999999" customHeight="1">
      <c r="A1" s="100" t="s">
        <v>369</v>
      </c>
    </row>
    <row r="3" spans="1:9" s="101" customFormat="1" ht="37.15" customHeight="1">
      <c r="A3" s="104" t="s">
        <v>3</v>
      </c>
      <c r="B3" s="104" t="s">
        <v>4</v>
      </c>
      <c r="C3" s="104" t="s">
        <v>360</v>
      </c>
      <c r="D3" s="104" t="s">
        <v>353</v>
      </c>
      <c r="E3" s="104" t="s">
        <v>355</v>
      </c>
      <c r="F3" s="104" t="s">
        <v>240</v>
      </c>
      <c r="G3" s="104" t="s">
        <v>11</v>
      </c>
      <c r="H3" s="104" t="s">
        <v>354</v>
      </c>
    </row>
    <row r="4" spans="1:9" s="694" customFormat="1" ht="31.5" customHeight="1">
      <c r="A4" s="689" t="s">
        <v>623</v>
      </c>
      <c r="B4" s="690" t="s">
        <v>356</v>
      </c>
      <c r="C4" s="690" t="s">
        <v>417</v>
      </c>
      <c r="D4" s="691"/>
      <c r="E4" s="692"/>
      <c r="F4" s="693"/>
      <c r="G4" s="691">
        <f>+SUM(G5:G8)</f>
        <v>0</v>
      </c>
      <c r="H4" s="695"/>
    </row>
    <row r="5" spans="1:9" ht="19.899999999999999" customHeight="1">
      <c r="A5" s="105">
        <v>1</v>
      </c>
      <c r="B5" s="106" t="s">
        <v>357</v>
      </c>
      <c r="C5" s="106" t="s">
        <v>417</v>
      </c>
      <c r="D5" s="121"/>
      <c r="E5" s="102"/>
      <c r="F5" s="102"/>
      <c r="G5" s="121"/>
      <c r="H5" s="102"/>
    </row>
    <row r="6" spans="1:9" ht="19.899999999999999" customHeight="1">
      <c r="A6" s="105">
        <v>2</v>
      </c>
      <c r="B6" s="106" t="s">
        <v>358</v>
      </c>
      <c r="C6" s="106" t="s">
        <v>417</v>
      </c>
      <c r="D6" s="121"/>
      <c r="E6" s="102"/>
      <c r="F6" s="102"/>
      <c r="G6" s="121"/>
      <c r="H6" s="102"/>
    </row>
    <row r="7" spans="1:9" ht="19.899999999999999" customHeight="1">
      <c r="A7" s="105">
        <v>3</v>
      </c>
      <c r="B7" s="106" t="s">
        <v>359</v>
      </c>
      <c r="C7" s="106" t="s">
        <v>417</v>
      </c>
      <c r="D7" s="121"/>
      <c r="E7" s="102"/>
      <c r="F7" s="102"/>
      <c r="G7" s="121"/>
      <c r="H7" s="102"/>
    </row>
    <row r="8" spans="1:9" ht="19.899999999999999" customHeight="1">
      <c r="A8" s="105"/>
      <c r="B8" s="106"/>
      <c r="C8" s="106"/>
      <c r="D8" s="121"/>
      <c r="E8" s="102"/>
      <c r="F8" s="102"/>
      <c r="G8" s="121"/>
      <c r="H8" s="102"/>
    </row>
    <row r="9" spans="1:9" s="694" customFormat="1" ht="19.899999999999999" customHeight="1">
      <c r="A9" s="689" t="s">
        <v>750</v>
      </c>
      <c r="B9" s="690" t="s">
        <v>361</v>
      </c>
      <c r="C9" s="690"/>
      <c r="D9" s="691"/>
      <c r="E9" s="692"/>
      <c r="F9" s="693"/>
      <c r="G9" s="691">
        <f>+SUM(G10:G13)</f>
        <v>0</v>
      </c>
      <c r="H9" s="695"/>
    </row>
    <row r="10" spans="1:9" ht="19.899999999999999" customHeight="1">
      <c r="A10" s="105">
        <v>1</v>
      </c>
      <c r="B10" s="106" t="s">
        <v>362</v>
      </c>
      <c r="C10" s="106" t="s">
        <v>569</v>
      </c>
      <c r="D10" s="121">
        <f>'01 .PAKT - (Chưa làm)'!I77*5%</f>
        <v>0</v>
      </c>
      <c r="E10" s="143">
        <f>1.5%/12</f>
        <v>1.25E-3</v>
      </c>
      <c r="F10" s="102">
        <f>+'01 .PAKT - (Chưa làm)'!C47</f>
        <v>7</v>
      </c>
      <c r="G10" s="121">
        <f>+F10*E10*D10</f>
        <v>0</v>
      </c>
      <c r="H10" s="102"/>
      <c r="I10" s="367">
        <v>0.05</v>
      </c>
    </row>
    <row r="11" spans="1:9" ht="19.899999999999999" customHeight="1">
      <c r="A11" s="105">
        <v>2</v>
      </c>
      <c r="B11" s="106" t="s">
        <v>363</v>
      </c>
      <c r="C11" s="106" t="s">
        <v>467</v>
      </c>
      <c r="D11" s="121">
        <f>'01 .PAKT - (Chưa làm)'!I77*10%</f>
        <v>0</v>
      </c>
      <c r="E11" s="143">
        <f>1.5%/12</f>
        <v>1.25E-3</v>
      </c>
      <c r="F11" s="102">
        <f>+F10</f>
        <v>7</v>
      </c>
      <c r="G11" s="121">
        <f>+F11*E11*D11</f>
        <v>0</v>
      </c>
      <c r="H11" s="102"/>
    </row>
    <row r="12" spans="1:9" ht="19.899999999999999" customHeight="1">
      <c r="A12" s="105">
        <v>3</v>
      </c>
      <c r="B12" s="106" t="s">
        <v>365</v>
      </c>
      <c r="C12" s="106" t="s">
        <v>417</v>
      </c>
      <c r="D12" s="121"/>
      <c r="E12" s="102"/>
      <c r="F12" s="102"/>
      <c r="G12" s="121"/>
      <c r="H12" s="102"/>
    </row>
    <row r="13" spans="1:9" ht="19.899999999999999" customHeight="1">
      <c r="A13" s="105"/>
      <c r="B13" s="106"/>
      <c r="C13" s="106"/>
      <c r="D13" s="121"/>
      <c r="E13" s="102"/>
      <c r="F13" s="102"/>
      <c r="G13" s="121"/>
      <c r="H13" s="102"/>
    </row>
    <row r="14" spans="1:9" s="694" customFormat="1" ht="19.899999999999999" customHeight="1">
      <c r="A14" s="689" t="s">
        <v>751</v>
      </c>
      <c r="B14" s="690" t="s">
        <v>364</v>
      </c>
      <c r="C14" s="690"/>
      <c r="D14" s="691"/>
      <c r="E14" s="692"/>
      <c r="F14" s="693"/>
      <c r="G14" s="691">
        <f>+SUM(G15:G16)</f>
        <v>0</v>
      </c>
      <c r="H14" s="695"/>
    </row>
    <row r="15" spans="1:9" ht="15">
      <c r="A15" s="105">
        <v>1</v>
      </c>
      <c r="B15" s="106" t="s">
        <v>366</v>
      </c>
      <c r="C15" s="106" t="str">
        <f>"Vay "&amp;ROUND(D15/1000000000,2)&amp;"  tỷ trong "&amp;F15&amp;" tháng"</f>
        <v>Vay 0  tỷ trong 7 tháng</v>
      </c>
      <c r="D15" s="121">
        <f>ROUND(('01 .PAKT - (Chưa làm)'!I52/F15*2-10%*'01 .PAKT - (Chưa làm)'!I77/1.1),-6)</f>
        <v>0</v>
      </c>
      <c r="E15" s="143">
        <f>10%/12</f>
        <v>8.3333333333333332E-3</v>
      </c>
      <c r="F15" s="102">
        <f>+F11</f>
        <v>7</v>
      </c>
      <c r="G15" s="121">
        <f>+F15*E15*D15</f>
        <v>0</v>
      </c>
      <c r="H15" s="102"/>
    </row>
    <row r="16" spans="1:9" ht="15">
      <c r="A16" s="105"/>
      <c r="B16" s="106"/>
      <c r="C16" s="106"/>
      <c r="D16" s="121"/>
      <c r="E16" s="143"/>
      <c r="F16" s="102"/>
      <c r="G16" s="121"/>
      <c r="H16" s="102"/>
    </row>
    <row r="17" spans="1:9" s="694" customFormat="1" ht="19.899999999999999" customHeight="1">
      <c r="A17" s="689" t="s">
        <v>752</v>
      </c>
      <c r="B17" s="690" t="s">
        <v>367</v>
      </c>
      <c r="C17" s="690"/>
      <c r="D17" s="691"/>
      <c r="E17" s="692"/>
      <c r="F17" s="693"/>
      <c r="G17" s="691">
        <f>+SUM(G18:G19)</f>
        <v>0</v>
      </c>
      <c r="H17" s="695"/>
    </row>
    <row r="18" spans="1:9" ht="19.899999999999999" customHeight="1">
      <c r="A18" s="105">
        <v>1</v>
      </c>
      <c r="B18" s="106" t="s">
        <v>368</v>
      </c>
      <c r="C18" s="106" t="s">
        <v>596</v>
      </c>
      <c r="D18" s="121">
        <f>'01 .PAKT - (Chưa làm)'!I77*5%</f>
        <v>0</v>
      </c>
      <c r="E18" s="143">
        <f>+E11</f>
        <v>1.25E-3</v>
      </c>
      <c r="F18" s="102">
        <v>12</v>
      </c>
      <c r="G18" s="121">
        <f>+F18*E18*D18</f>
        <v>0</v>
      </c>
      <c r="H18" s="102"/>
      <c r="I18" s="367">
        <v>0.03</v>
      </c>
    </row>
    <row r="19" spans="1:9" ht="19.899999999999999" customHeight="1">
      <c r="A19" s="105"/>
      <c r="B19" s="106"/>
      <c r="C19" s="106"/>
      <c r="D19" s="121"/>
      <c r="E19" s="143"/>
      <c r="F19" s="102"/>
      <c r="G19" s="121"/>
      <c r="H19" s="102"/>
      <c r="I19" s="367"/>
    </row>
    <row r="20" spans="1:9" s="694" customFormat="1" ht="19.899999999999999" customHeight="1">
      <c r="A20" s="689" t="s">
        <v>753</v>
      </c>
      <c r="B20" s="690" t="s">
        <v>377</v>
      </c>
      <c r="C20" s="690"/>
      <c r="D20" s="691"/>
      <c r="E20" s="692"/>
      <c r="F20" s="693"/>
      <c r="G20" s="691">
        <f>+SUM(G21:G22)</f>
        <v>0</v>
      </c>
      <c r="H20" s="695"/>
    </row>
    <row r="21" spans="1:9" ht="19.899999999999999" customHeight="1">
      <c r="A21" s="105">
        <v>1</v>
      </c>
      <c r="B21" s="106" t="s">
        <v>378</v>
      </c>
      <c r="C21" s="106"/>
      <c r="D21" s="121"/>
      <c r="E21" s="143"/>
      <c r="F21" s="102"/>
      <c r="G21" s="121">
        <f>+F21*E21*D21</f>
        <v>0</v>
      </c>
      <c r="H21" s="102"/>
    </row>
    <row r="22" spans="1:9" ht="19.899999999999999" customHeight="1">
      <c r="A22" s="105"/>
      <c r="B22" s="106"/>
      <c r="C22" s="106"/>
      <c r="D22" s="121"/>
      <c r="E22" s="143"/>
      <c r="F22" s="102"/>
      <c r="G22" s="121"/>
      <c r="H22" s="102"/>
    </row>
    <row r="23" spans="1:9" s="694" customFormat="1" ht="19.899999999999999" customHeight="1">
      <c r="A23" s="689" t="s">
        <v>754</v>
      </c>
      <c r="B23" s="690" t="s">
        <v>370</v>
      </c>
      <c r="C23" s="690"/>
      <c r="D23" s="691"/>
      <c r="E23" s="692"/>
      <c r="F23" s="693"/>
      <c r="G23" s="691">
        <f>SUM(G24:G28)</f>
        <v>40000000</v>
      </c>
      <c r="H23" s="695" t="s">
        <v>610</v>
      </c>
    </row>
    <row r="24" spans="1:9" ht="19.899999999999999" customHeight="1">
      <c r="A24" s="105">
        <v>1</v>
      </c>
      <c r="B24" s="106" t="s">
        <v>371</v>
      </c>
      <c r="C24" s="106"/>
      <c r="D24" s="121"/>
      <c r="E24" s="143"/>
      <c r="F24" s="102"/>
      <c r="G24" s="121"/>
      <c r="H24" s="102"/>
    </row>
    <row r="25" spans="1:9" ht="19.899999999999999" customHeight="1">
      <c r="A25" s="105">
        <v>2</v>
      </c>
      <c r="B25" s="106" t="s">
        <v>372</v>
      </c>
      <c r="C25" s="106"/>
      <c r="D25" s="121"/>
      <c r="E25" s="143"/>
      <c r="F25" s="102"/>
      <c r="G25" s="121">
        <v>40000000</v>
      </c>
      <c r="H25" s="102"/>
    </row>
    <row r="26" spans="1:9" ht="19.899999999999999" customHeight="1">
      <c r="A26" s="105">
        <v>3</v>
      </c>
      <c r="B26" s="106" t="s">
        <v>373</v>
      </c>
      <c r="C26" s="106"/>
      <c r="D26" s="121"/>
      <c r="E26" s="143"/>
      <c r="F26" s="102"/>
      <c r="G26" s="121"/>
      <c r="H26" s="102"/>
    </row>
    <row r="27" spans="1:9" ht="19.899999999999999" customHeight="1">
      <c r="A27" s="105">
        <v>4</v>
      </c>
      <c r="B27" s="106" t="s">
        <v>374</v>
      </c>
      <c r="C27" s="106"/>
      <c r="D27" s="121"/>
      <c r="E27" s="143"/>
      <c r="F27" s="102"/>
      <c r="G27" s="121"/>
      <c r="H27" s="102"/>
    </row>
    <row r="28" spans="1:9" ht="19.899999999999999" customHeight="1">
      <c r="A28" s="105"/>
      <c r="B28" s="106"/>
      <c r="C28" s="106"/>
      <c r="D28" s="121"/>
      <c r="E28" s="143"/>
      <c r="F28" s="102"/>
      <c r="G28" s="121"/>
      <c r="H28" s="102"/>
    </row>
    <row r="29" spans="1:9" ht="19.899999999999999" customHeight="1">
      <c r="A29" s="103"/>
      <c r="B29" s="107" t="s">
        <v>375</v>
      </c>
      <c r="C29" s="107"/>
      <c r="D29" s="142"/>
      <c r="E29" s="108"/>
      <c r="F29" s="108"/>
      <c r="G29" s="142"/>
      <c r="H29" s="108"/>
    </row>
  </sheetData>
  <printOptions horizontalCentered="1"/>
  <pageMargins left="0.31496062992125984" right="0.31496062992125984" top="0.55118110236220474" bottom="0.55118110236220474" header="0.31496062992125984" footer="0.31496062992125984"/>
  <pageSetup scale="80" orientation="landscape" r:id="rId1"/>
  <headerFooter>
    <oddFooter>&amp;LPhần mềm Quản lý thi công 360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showGridLines="0" zoomScale="118" zoomScaleNormal="115" workbookViewId="0">
      <selection activeCell="J13" sqref="J13"/>
    </sheetView>
  </sheetViews>
  <sheetFormatPr defaultColWidth="8.875" defaultRowHeight="19.899999999999999" customHeight="1"/>
  <cols>
    <col min="1" max="1" width="5.375" style="2" customWidth="1"/>
    <col min="2" max="2" width="39.875" style="2" customWidth="1"/>
    <col min="3" max="3" width="19" style="2" customWidth="1"/>
    <col min="4" max="4" width="9.625" style="2" customWidth="1"/>
    <col min="5" max="5" width="10.375" style="2" customWidth="1"/>
    <col min="6" max="6" width="14.375" style="2" customWidth="1"/>
    <col min="7" max="7" width="13.875" style="2" customWidth="1"/>
    <col min="8" max="8" width="12.25" style="2" customWidth="1"/>
    <col min="9" max="9" width="15.75" style="2" customWidth="1"/>
    <col min="10" max="10" width="14.25" style="2" customWidth="1"/>
    <col min="11" max="12" width="14.375" style="2" customWidth="1"/>
    <col min="13" max="13" width="16.75" style="2" customWidth="1"/>
    <col min="14" max="16384" width="8.875" style="2"/>
  </cols>
  <sheetData>
    <row r="1" spans="1:13" ht="19.899999999999999" customHeight="1">
      <c r="A1" s="1" t="s">
        <v>376</v>
      </c>
    </row>
    <row r="2" spans="1:13" ht="28.9" customHeight="1">
      <c r="F2" s="3" t="s">
        <v>1</v>
      </c>
      <c r="G2" s="4"/>
      <c r="H2" s="4"/>
      <c r="I2" s="5"/>
      <c r="J2" s="3" t="s">
        <v>2</v>
      </c>
      <c r="K2" s="4"/>
      <c r="L2" s="4"/>
      <c r="M2" s="5"/>
    </row>
    <row r="3" spans="1:13" s="7" customFormat="1" ht="39" customHeight="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8</v>
      </c>
      <c r="K3" s="6" t="s">
        <v>12</v>
      </c>
      <c r="L3" s="6" t="s">
        <v>13</v>
      </c>
      <c r="M3" s="6" t="s">
        <v>11</v>
      </c>
    </row>
    <row r="4" spans="1:13" s="141" customFormat="1" ht="19.899999999999999" customHeight="1">
      <c r="A4" s="173" t="s">
        <v>623</v>
      </c>
      <c r="B4" s="174" t="s">
        <v>379</v>
      </c>
      <c r="C4" s="174"/>
      <c r="D4" s="173"/>
      <c r="E4" s="175"/>
      <c r="F4" s="175"/>
      <c r="G4" s="176"/>
      <c r="H4" s="177"/>
      <c r="I4" s="176">
        <f>+SUM(I5:I8)</f>
        <v>0</v>
      </c>
      <c r="J4" s="175"/>
      <c r="K4" s="176"/>
      <c r="L4" s="176"/>
      <c r="M4" s="176"/>
    </row>
    <row r="5" spans="1:13" ht="21.75" customHeight="1">
      <c r="A5" s="10">
        <v>1</v>
      </c>
      <c r="B5" s="9" t="s">
        <v>380</v>
      </c>
      <c r="C5" s="9"/>
      <c r="D5" s="10" t="s">
        <v>15</v>
      </c>
      <c r="E5" s="11"/>
      <c r="F5" s="11"/>
      <c r="G5" s="12"/>
      <c r="H5" s="15"/>
      <c r="I5" s="12"/>
      <c r="J5" s="11"/>
      <c r="K5" s="12"/>
      <c r="L5" s="12"/>
      <c r="M5" s="12"/>
    </row>
    <row r="6" spans="1:13" ht="21.75" customHeight="1">
      <c r="A6" s="10">
        <v>2</v>
      </c>
      <c r="B6" s="9" t="s">
        <v>381</v>
      </c>
      <c r="C6" s="9"/>
      <c r="D6" s="10" t="s">
        <v>15</v>
      </c>
      <c r="E6" s="11"/>
      <c r="F6" s="11"/>
      <c r="G6" s="12"/>
      <c r="H6" s="15"/>
      <c r="I6" s="12"/>
      <c r="J6" s="11"/>
      <c r="K6" s="12"/>
      <c r="L6" s="12"/>
      <c r="M6" s="12"/>
    </row>
    <row r="7" spans="1:13" ht="21.75" customHeight="1">
      <c r="A7" s="10">
        <v>3</v>
      </c>
      <c r="B7" s="9" t="s">
        <v>382</v>
      </c>
      <c r="C7" s="9"/>
      <c r="D7" s="10" t="s">
        <v>15</v>
      </c>
      <c r="E7" s="11"/>
      <c r="F7" s="11"/>
      <c r="G7" s="12"/>
      <c r="H7" s="15"/>
      <c r="I7" s="12"/>
      <c r="J7" s="11"/>
      <c r="K7" s="12"/>
      <c r="L7" s="12"/>
      <c r="M7" s="12"/>
    </row>
    <row r="8" spans="1:13" ht="21.75" customHeight="1">
      <c r="A8" s="29"/>
      <c r="B8" s="28"/>
      <c r="C8" s="28"/>
      <c r="D8" s="29"/>
      <c r="E8" s="30"/>
      <c r="F8" s="30"/>
      <c r="G8" s="31"/>
      <c r="H8" s="32"/>
      <c r="I8" s="31"/>
      <c r="J8" s="30"/>
      <c r="K8" s="31"/>
      <c r="L8" s="31"/>
      <c r="M8" s="31"/>
    </row>
    <row r="9" spans="1:13" s="141" customFormat="1" ht="21.75" customHeight="1">
      <c r="A9" s="173" t="s">
        <v>750</v>
      </c>
      <c r="B9" s="174" t="s">
        <v>383</v>
      </c>
      <c r="C9" s="174"/>
      <c r="D9" s="173"/>
      <c r="E9" s="175"/>
      <c r="F9" s="175"/>
      <c r="G9" s="176"/>
      <c r="H9" s="177"/>
      <c r="I9" s="176">
        <f>+SUM(I10:I11)</f>
        <v>0</v>
      </c>
      <c r="J9" s="175"/>
      <c r="K9" s="176"/>
      <c r="L9" s="176"/>
      <c r="M9" s="176"/>
    </row>
    <row r="10" spans="1:13" ht="21.75" customHeight="1">
      <c r="A10" s="10">
        <v>1</v>
      </c>
      <c r="B10" s="9" t="s">
        <v>384</v>
      </c>
      <c r="C10" s="9"/>
      <c r="D10" s="10"/>
      <c r="E10" s="11"/>
      <c r="F10" s="11"/>
      <c r="G10" s="12"/>
      <c r="H10" s="15"/>
      <c r="I10" s="12"/>
      <c r="J10" s="11"/>
      <c r="K10" s="12"/>
      <c r="L10" s="12"/>
      <c r="M10" s="12"/>
    </row>
    <row r="11" spans="1:13" ht="21.75" customHeight="1">
      <c r="A11" s="29"/>
      <c r="B11" s="28"/>
      <c r="C11" s="28"/>
      <c r="D11" s="29"/>
      <c r="E11" s="30"/>
      <c r="F11" s="30"/>
      <c r="G11" s="31"/>
      <c r="H11" s="32"/>
      <c r="I11" s="31"/>
      <c r="J11" s="30"/>
      <c r="K11" s="31"/>
      <c r="L11" s="31"/>
      <c r="M11" s="31"/>
    </row>
    <row r="12" spans="1:13" s="141" customFormat="1" ht="34.5" customHeight="1">
      <c r="A12" s="173" t="s">
        <v>751</v>
      </c>
      <c r="B12" s="174" t="s">
        <v>399</v>
      </c>
      <c r="C12" s="174"/>
      <c r="D12" s="173"/>
      <c r="E12" s="175"/>
      <c r="F12" s="175"/>
      <c r="G12" s="176"/>
      <c r="H12" s="177"/>
      <c r="I12" s="176">
        <f>+SUM(I13:I17)</f>
        <v>0</v>
      </c>
      <c r="J12" s="175"/>
      <c r="K12" s="176"/>
      <c r="L12" s="176"/>
      <c r="M12" s="176"/>
    </row>
    <row r="13" spans="1:13" ht="24" customHeight="1">
      <c r="A13" s="29">
        <v>1</v>
      </c>
      <c r="B13" s="9" t="s">
        <v>415</v>
      </c>
      <c r="C13" s="9" t="s">
        <v>455</v>
      </c>
      <c r="D13" s="10" t="s">
        <v>15</v>
      </c>
      <c r="E13" s="11">
        <f>'01 Phục vụ thi công'!$E$5*4/5</f>
        <v>0</v>
      </c>
      <c r="F13" s="11">
        <f>+E13</f>
        <v>0</v>
      </c>
      <c r="G13" s="12">
        <f>65000+35000</f>
        <v>100000</v>
      </c>
      <c r="H13" s="13">
        <v>1</v>
      </c>
      <c r="I13" s="12">
        <f>ROUND(G13*F13,0)</f>
        <v>0</v>
      </c>
      <c r="J13" s="30"/>
      <c r="K13" s="31"/>
      <c r="L13" s="31"/>
      <c r="M13" s="31"/>
    </row>
    <row r="14" spans="1:13" ht="24" customHeight="1">
      <c r="A14" s="29">
        <v>2</v>
      </c>
      <c r="B14" s="9" t="s">
        <v>415</v>
      </c>
      <c r="C14" s="9" t="s">
        <v>456</v>
      </c>
      <c r="D14" s="10" t="s">
        <v>15</v>
      </c>
      <c r="E14" s="11">
        <f>'01 Phục vụ thi công'!$E$5*1/5</f>
        <v>0</v>
      </c>
      <c r="F14" s="11">
        <f>+E14</f>
        <v>0</v>
      </c>
      <c r="G14" s="12">
        <f>250000+50000</f>
        <v>300000</v>
      </c>
      <c r="H14" s="13">
        <v>1</v>
      </c>
      <c r="I14" s="12">
        <f>ROUND(G14*F14,0)</f>
        <v>0</v>
      </c>
      <c r="J14" s="30"/>
      <c r="K14" s="31"/>
      <c r="L14" s="31"/>
      <c r="M14" s="31"/>
    </row>
    <row r="15" spans="1:13" ht="24" customHeight="1">
      <c r="A15" s="29">
        <v>3</v>
      </c>
      <c r="B15" s="28" t="s">
        <v>457</v>
      </c>
      <c r="C15" s="28" t="s">
        <v>459</v>
      </c>
      <c r="D15" s="29" t="s">
        <v>458</v>
      </c>
      <c r="E15" s="30"/>
      <c r="F15" s="30"/>
      <c r="G15" s="31"/>
      <c r="H15" s="37"/>
      <c r="I15" s="31"/>
      <c r="J15" s="30"/>
      <c r="K15" s="31"/>
      <c r="L15" s="31"/>
      <c r="M15" s="31"/>
    </row>
    <row r="16" spans="1:13" ht="24" customHeight="1">
      <c r="A16" s="29">
        <v>4</v>
      </c>
      <c r="B16" s="28" t="s">
        <v>457</v>
      </c>
      <c r="C16" s="28" t="s">
        <v>460</v>
      </c>
      <c r="D16" s="29" t="s">
        <v>15</v>
      </c>
      <c r="E16" s="30"/>
      <c r="F16" s="30"/>
      <c r="G16" s="31"/>
      <c r="H16" s="37"/>
      <c r="I16" s="31"/>
      <c r="J16" s="30"/>
      <c r="K16" s="31"/>
      <c r="L16" s="31"/>
      <c r="M16" s="31"/>
    </row>
    <row r="17" spans="1:13" ht="24" customHeight="1">
      <c r="A17" s="27"/>
      <c r="B17" s="28"/>
      <c r="C17" s="28"/>
      <c r="D17" s="29"/>
      <c r="E17" s="30"/>
      <c r="F17" s="30"/>
      <c r="G17" s="31"/>
      <c r="H17" s="37"/>
      <c r="I17" s="31"/>
      <c r="J17" s="30"/>
      <c r="K17" s="31"/>
      <c r="L17" s="31"/>
      <c r="M17" s="31"/>
    </row>
    <row r="18" spans="1:13" s="141" customFormat="1" ht="19.899999999999999" customHeight="1">
      <c r="A18" s="173" t="s">
        <v>752</v>
      </c>
      <c r="B18" s="174" t="s">
        <v>385</v>
      </c>
      <c r="C18" s="174"/>
      <c r="D18" s="173"/>
      <c r="E18" s="175"/>
      <c r="F18" s="175"/>
      <c r="G18" s="176"/>
      <c r="H18" s="177"/>
      <c r="I18" s="176">
        <f>+SUM(I19:I21)</f>
        <v>50000000</v>
      </c>
      <c r="J18" s="175"/>
      <c r="K18" s="176"/>
      <c r="L18" s="176"/>
      <c r="M18" s="176"/>
    </row>
    <row r="19" spans="1:13" ht="19.899999999999999" customHeight="1">
      <c r="A19" s="29">
        <v>1</v>
      </c>
      <c r="B19" s="28" t="s">
        <v>386</v>
      </c>
      <c r="C19" s="28"/>
      <c r="D19" s="29" t="s">
        <v>432</v>
      </c>
      <c r="E19" s="30">
        <v>1</v>
      </c>
      <c r="F19" s="30">
        <v>1</v>
      </c>
      <c r="G19" s="31">
        <v>50000000</v>
      </c>
      <c r="H19" s="37">
        <v>1</v>
      </c>
      <c r="I19" s="12">
        <f>ROUND(H19*G19*F19,0)</f>
        <v>50000000</v>
      </c>
      <c r="J19" s="30"/>
      <c r="K19" s="31"/>
      <c r="L19" s="31"/>
      <c r="M19" s="31"/>
    </row>
    <row r="20" spans="1:13" ht="19.899999999999999" customHeight="1">
      <c r="A20" s="29">
        <v>2</v>
      </c>
      <c r="B20" s="28" t="s">
        <v>387</v>
      </c>
      <c r="C20" s="28"/>
      <c r="D20" s="29" t="s">
        <v>432</v>
      </c>
      <c r="E20" s="30"/>
      <c r="F20" s="30"/>
      <c r="G20" s="31">
        <v>50000000</v>
      </c>
      <c r="H20" s="37">
        <v>1</v>
      </c>
      <c r="I20" s="12">
        <f>ROUND(H20*G20*F20,0)</f>
        <v>0</v>
      </c>
      <c r="J20" s="30"/>
      <c r="K20" s="31"/>
      <c r="L20" s="31"/>
      <c r="M20" s="31"/>
    </row>
    <row r="21" spans="1:13" ht="19.899999999999999" customHeight="1">
      <c r="A21" s="29"/>
      <c r="B21" s="28"/>
      <c r="C21" s="28"/>
      <c r="D21" s="29"/>
      <c r="E21" s="30"/>
      <c r="F21" s="30"/>
      <c r="G21" s="31"/>
      <c r="H21" s="32"/>
      <c r="I21" s="31"/>
      <c r="J21" s="30"/>
      <c r="K21" s="31"/>
      <c r="L21" s="31"/>
      <c r="M21" s="31"/>
    </row>
    <row r="22" spans="1:13" ht="19.899999999999999" customHeight="1">
      <c r="A22" s="21"/>
      <c r="B22" s="22"/>
      <c r="C22" s="22"/>
      <c r="D22" s="23"/>
      <c r="E22" s="24"/>
      <c r="F22" s="24"/>
      <c r="G22" s="25"/>
      <c r="H22" s="26"/>
      <c r="I22" s="25"/>
      <c r="J22" s="24"/>
      <c r="K22" s="25"/>
      <c r="L22" s="25"/>
      <c r="M22" s="25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10"/>
  <sheetViews>
    <sheetView showGridLines="0" zoomScaleNormal="100" workbookViewId="0">
      <pane ySplit="2" topLeftCell="A3" activePane="bottomLeft" state="frozen"/>
      <selection activeCell="G20" sqref="G20"/>
      <selection pane="bottomLeft" activeCell="C10" sqref="C10"/>
    </sheetView>
  </sheetViews>
  <sheetFormatPr defaultColWidth="9" defaultRowHeight="20.100000000000001" customHeight="1"/>
  <cols>
    <col min="1" max="1" width="3.375" style="109" customWidth="1"/>
    <col min="2" max="2" width="6" style="109" customWidth="1"/>
    <col min="3" max="3" width="31.375" style="724" customWidth="1"/>
    <col min="4" max="4" width="9" style="109"/>
    <col min="5" max="5" width="9" style="708"/>
    <col min="6" max="11" width="13.375" style="715" customWidth="1"/>
    <col min="12" max="12" width="15.125" style="715" customWidth="1"/>
    <col min="13" max="13" width="14.25" style="715" bestFit="1" customWidth="1"/>
    <col min="14" max="14" width="20" style="715" customWidth="1"/>
    <col min="15" max="16384" width="9" style="109"/>
  </cols>
  <sheetData>
    <row r="1" spans="2:14" ht="20.100000000000001" hidden="1" customHeight="1">
      <c r="B1" s="109" t="s">
        <v>775</v>
      </c>
      <c r="C1" s="724" t="s">
        <v>812</v>
      </c>
      <c r="D1" s="109" t="s">
        <v>816</v>
      </c>
      <c r="E1" s="708" t="s">
        <v>734</v>
      </c>
      <c r="F1" s="715" t="s">
        <v>817</v>
      </c>
      <c r="G1" s="715" t="s">
        <v>818</v>
      </c>
      <c r="H1" s="715" t="s">
        <v>819</v>
      </c>
      <c r="I1" s="715" t="s">
        <v>820</v>
      </c>
      <c r="J1" s="715" t="s">
        <v>821</v>
      </c>
      <c r="K1" s="715" t="s">
        <v>822</v>
      </c>
      <c r="L1" s="715" t="s">
        <v>823</v>
      </c>
      <c r="M1" s="715" t="s">
        <v>824</v>
      </c>
      <c r="N1" s="715" t="s">
        <v>825</v>
      </c>
    </row>
    <row r="2" spans="2:14" ht="20.100000000000001" customHeight="1">
      <c r="B2" s="110" t="s">
        <v>401</v>
      </c>
    </row>
    <row r="4" spans="2:14" s="110" customFormat="1" ht="20.100000000000001" customHeight="1">
      <c r="B4" s="683"/>
      <c r="C4" s="725"/>
      <c r="D4" s="683"/>
      <c r="E4" s="709"/>
      <c r="F4" s="721" t="s">
        <v>402</v>
      </c>
      <c r="G4" s="722"/>
      <c r="H4" s="723"/>
      <c r="I4" s="721" t="s">
        <v>406</v>
      </c>
      <c r="J4" s="722"/>
      <c r="K4" s="723"/>
      <c r="L4" s="716" t="s">
        <v>263</v>
      </c>
      <c r="M4" s="721" t="s">
        <v>407</v>
      </c>
      <c r="N4" s="723"/>
    </row>
    <row r="5" spans="2:14" s="156" customFormat="1" ht="28.5">
      <c r="B5" s="684" t="s">
        <v>775</v>
      </c>
      <c r="C5" s="726" t="s">
        <v>4</v>
      </c>
      <c r="D5" s="684" t="s">
        <v>6</v>
      </c>
      <c r="E5" s="710" t="s">
        <v>8</v>
      </c>
      <c r="F5" s="716" t="s">
        <v>403</v>
      </c>
      <c r="G5" s="716" t="s">
        <v>404</v>
      </c>
      <c r="H5" s="716" t="s">
        <v>405</v>
      </c>
      <c r="I5" s="716" t="s">
        <v>403</v>
      </c>
      <c r="J5" s="716" t="s">
        <v>404</v>
      </c>
      <c r="K5" s="716" t="s">
        <v>405</v>
      </c>
      <c r="L5" s="716" t="s">
        <v>408</v>
      </c>
      <c r="M5" s="716" t="s">
        <v>9</v>
      </c>
      <c r="N5" s="716" t="s">
        <v>11</v>
      </c>
    </row>
    <row r="6" spans="2:14" ht="15">
      <c r="B6" s="707" t="s">
        <v>623</v>
      </c>
      <c r="C6" s="707" t="s">
        <v>827</v>
      </c>
      <c r="D6" s="707"/>
      <c r="E6" s="711"/>
      <c r="F6" s="717"/>
      <c r="G6" s="717"/>
      <c r="H6" s="717"/>
      <c r="I6" s="717"/>
      <c r="J6" s="717"/>
      <c r="K6" s="717"/>
      <c r="L6" s="717"/>
      <c r="M6" s="717"/>
      <c r="N6" s="717"/>
    </row>
    <row r="7" spans="2:14" ht="15">
      <c r="B7" s="111"/>
      <c r="C7" s="727"/>
      <c r="D7" s="111"/>
      <c r="E7" s="712"/>
      <c r="F7" s="718"/>
      <c r="G7" s="718"/>
      <c r="H7" s="718"/>
      <c r="I7" s="718"/>
      <c r="J7" s="718"/>
      <c r="K7" s="718"/>
      <c r="L7" s="718"/>
      <c r="M7" s="718"/>
      <c r="N7" s="718"/>
    </row>
    <row r="8" spans="2:14" ht="15">
      <c r="B8" s="706" t="s">
        <v>750</v>
      </c>
      <c r="C8" s="728" t="s">
        <v>828</v>
      </c>
      <c r="D8" s="706"/>
      <c r="E8" s="713"/>
      <c r="F8" s="719"/>
      <c r="G8" s="719"/>
      <c r="H8" s="719"/>
      <c r="I8" s="719"/>
      <c r="J8" s="719"/>
      <c r="K8" s="719"/>
      <c r="L8" s="719"/>
      <c r="M8" s="719"/>
      <c r="N8" s="719"/>
    </row>
    <row r="9" spans="2:14" ht="15">
      <c r="B9" s="111"/>
      <c r="C9" s="727"/>
      <c r="D9" s="111"/>
      <c r="E9" s="712"/>
      <c r="F9" s="718"/>
      <c r="G9" s="718"/>
      <c r="H9" s="718"/>
      <c r="I9" s="718"/>
      <c r="J9" s="718"/>
      <c r="K9" s="718"/>
      <c r="L9" s="718"/>
      <c r="M9" s="718"/>
      <c r="N9" s="718"/>
    </row>
    <row r="10" spans="2:14" s="110" customFormat="1" ht="14.25">
      <c r="B10" s="113"/>
      <c r="C10" s="729" t="s">
        <v>263</v>
      </c>
      <c r="D10" s="113"/>
      <c r="E10" s="714"/>
      <c r="F10" s="720"/>
      <c r="G10" s="720"/>
      <c r="H10" s="720"/>
      <c r="I10" s="720">
        <f>I6+I8</f>
        <v>0</v>
      </c>
      <c r="J10" s="720">
        <f>J6+J8</f>
        <v>0</v>
      </c>
      <c r="K10" s="720">
        <f>K6+K8</f>
        <v>0</v>
      </c>
      <c r="L10" s="720">
        <f>L6+L8</f>
        <v>0</v>
      </c>
      <c r="M10" s="720"/>
      <c r="N10" s="720">
        <f>N6+N8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28"/>
  <sheetViews>
    <sheetView showGridLines="0" zoomScale="109" zoomScaleNormal="85" workbookViewId="0">
      <pane ySplit="3" topLeftCell="A6" activePane="bottomLeft" state="frozen"/>
      <selection activeCell="C41" sqref="C41"/>
      <selection pane="bottomLeft" activeCell="C13" sqref="C13"/>
    </sheetView>
  </sheetViews>
  <sheetFormatPr defaultColWidth="8.875" defaultRowHeight="15" outlineLevelRow="1"/>
  <cols>
    <col min="1" max="1" width="3.25" style="2" customWidth="1"/>
    <col min="2" max="2" width="5.375" style="2" customWidth="1"/>
    <col min="3" max="3" width="25.375" style="2" customWidth="1"/>
    <col min="4" max="4" width="16.375" style="2" customWidth="1"/>
    <col min="5" max="5" width="9.625" style="2" customWidth="1"/>
    <col min="6" max="6" width="12.625" style="2" customWidth="1"/>
    <col min="7" max="7" width="9.625" style="2" customWidth="1"/>
    <col min="8" max="8" width="9" style="2" customWidth="1"/>
    <col min="9" max="9" width="9.625" style="2" customWidth="1"/>
    <col min="10" max="10" width="11.625" style="2" customWidth="1"/>
    <col min="11" max="11" width="14.25" style="2" customWidth="1"/>
    <col min="12" max="13" width="14.375" style="2" customWidth="1"/>
    <col min="14" max="14" width="16.75" style="2" customWidth="1"/>
    <col min="15" max="16384" width="8.875" style="2"/>
  </cols>
  <sheetData>
    <row r="1" spans="2:14" ht="19.899999999999999" customHeight="1">
      <c r="B1" s="1" t="s">
        <v>413</v>
      </c>
    </row>
    <row r="2" spans="2:14" ht="28.9" customHeight="1">
      <c r="G2" s="3" t="s">
        <v>1</v>
      </c>
      <c r="H2" s="4"/>
      <c r="I2" s="4"/>
      <c r="J2" s="5"/>
      <c r="K2" s="3" t="s">
        <v>2</v>
      </c>
      <c r="L2" s="4"/>
      <c r="M2" s="4"/>
      <c r="N2" s="5"/>
    </row>
    <row r="3" spans="2:14" s="7" customFormat="1" ht="39" customHeight="1">
      <c r="B3" s="6" t="s">
        <v>775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8</v>
      </c>
      <c r="L3" s="6" t="s">
        <v>12</v>
      </c>
      <c r="M3" s="6" t="s">
        <v>13</v>
      </c>
      <c r="N3" s="6" t="s">
        <v>11</v>
      </c>
    </row>
    <row r="4" spans="2:14" s="20" customFormat="1" ht="19.899999999999999" customHeight="1" collapsed="1">
      <c r="B4" s="8">
        <v>1</v>
      </c>
      <c r="C4" s="14" t="s">
        <v>414</v>
      </c>
      <c r="D4" s="14"/>
      <c r="E4" s="8"/>
      <c r="F4" s="17"/>
      <c r="G4" s="17"/>
      <c r="H4" s="18"/>
      <c r="I4" s="19"/>
      <c r="J4" s="18"/>
      <c r="K4" s="17"/>
      <c r="L4" s="18"/>
      <c r="M4" s="18"/>
      <c r="N4" s="18"/>
    </row>
    <row r="5" spans="2:14" ht="34.5" customHeight="1" outlineLevel="1">
      <c r="B5" s="8"/>
      <c r="C5" s="9" t="s">
        <v>415</v>
      </c>
      <c r="D5" s="9"/>
      <c r="E5" s="10" t="s">
        <v>15</v>
      </c>
      <c r="F5" s="11">
        <f>+'01 Phục vụ thi công'!E5</f>
        <v>0</v>
      </c>
      <c r="G5" s="11">
        <f>+F5</f>
        <v>0</v>
      </c>
      <c r="H5" s="12">
        <f>95000*1.03+40000+20000</f>
        <v>157850</v>
      </c>
      <c r="I5" s="13">
        <v>1</v>
      </c>
      <c r="J5" s="12">
        <f>ROUND(I5*H5*G5,0)</f>
        <v>0</v>
      </c>
      <c r="K5" s="11"/>
      <c r="L5" s="12"/>
      <c r="M5" s="12"/>
      <c r="N5" s="12"/>
    </row>
    <row r="6" spans="2:14" ht="19.899999999999999" customHeight="1" outlineLevel="1">
      <c r="B6" s="8"/>
      <c r="C6" s="9"/>
      <c r="D6" s="9"/>
      <c r="E6" s="10"/>
      <c r="F6" s="11"/>
      <c r="G6" s="11"/>
      <c r="H6" s="12"/>
      <c r="I6" s="15"/>
      <c r="J6" s="12"/>
      <c r="K6" s="11"/>
      <c r="L6" s="12"/>
      <c r="M6" s="12"/>
      <c r="N6" s="12"/>
    </row>
    <row r="7" spans="2:14" ht="19.899999999999999" customHeight="1" outlineLevel="1">
      <c r="B7" s="8"/>
      <c r="C7" s="9"/>
      <c r="D7" s="9"/>
      <c r="E7" s="10"/>
      <c r="F7" s="11"/>
      <c r="G7" s="11"/>
      <c r="H7" s="12"/>
      <c r="I7" s="15"/>
      <c r="J7" s="12"/>
      <c r="K7" s="11"/>
      <c r="L7" s="12"/>
      <c r="M7" s="12"/>
      <c r="N7" s="12"/>
    </row>
    <row r="8" spans="2:14" s="20" customFormat="1" ht="19.899999999999999" customHeight="1">
      <c r="B8" s="8"/>
      <c r="C8" s="14"/>
      <c r="D8" s="14"/>
      <c r="E8" s="8"/>
      <c r="F8" s="17"/>
      <c r="G8" s="17"/>
      <c r="H8" s="18"/>
      <c r="I8" s="19"/>
      <c r="J8" s="18"/>
      <c r="K8" s="17"/>
      <c r="L8" s="18"/>
      <c r="M8" s="18"/>
      <c r="N8" s="18"/>
    </row>
    <row r="9" spans="2:14" ht="19.899999999999999" customHeight="1">
      <c r="B9" s="8"/>
      <c r="C9" s="9"/>
      <c r="D9" s="9"/>
      <c r="E9" s="10"/>
      <c r="F9" s="11"/>
      <c r="G9" s="11"/>
      <c r="H9" s="12"/>
      <c r="I9" s="15"/>
      <c r="J9" s="12"/>
      <c r="K9" s="11"/>
      <c r="L9" s="12"/>
      <c r="M9" s="12"/>
      <c r="N9" s="12"/>
    </row>
    <row r="10" spans="2:14" s="20" customFormat="1" ht="19.899999999999999" customHeight="1">
      <c r="B10" s="27"/>
      <c r="C10" s="33"/>
      <c r="D10" s="33"/>
      <c r="E10" s="27"/>
      <c r="F10" s="34"/>
      <c r="G10" s="34"/>
      <c r="H10" s="35"/>
      <c r="I10" s="36"/>
      <c r="J10" s="35"/>
      <c r="K10" s="34"/>
      <c r="L10" s="35"/>
      <c r="M10" s="35"/>
      <c r="N10" s="35"/>
    </row>
    <row r="11" spans="2:14" ht="19.899999999999999" customHeight="1">
      <c r="B11" s="27"/>
      <c r="C11" s="28"/>
      <c r="D11" s="28"/>
      <c r="E11" s="29"/>
      <c r="F11" s="30"/>
      <c r="G11" s="30"/>
      <c r="H11" s="31"/>
      <c r="I11" s="32"/>
      <c r="J11" s="31"/>
      <c r="K11" s="30"/>
      <c r="L11" s="31"/>
      <c r="M11" s="31"/>
      <c r="N11" s="31"/>
    </row>
    <row r="12" spans="2:14" ht="19.899999999999999" customHeight="1">
      <c r="B12" s="27"/>
      <c r="C12" s="28"/>
      <c r="D12" s="28"/>
      <c r="E12" s="29"/>
      <c r="F12" s="30"/>
      <c r="G12" s="30"/>
      <c r="H12" s="31"/>
      <c r="I12" s="32"/>
      <c r="J12" s="31"/>
      <c r="K12" s="30"/>
      <c r="L12" s="31"/>
      <c r="M12" s="31"/>
      <c r="N12" s="31"/>
    </row>
    <row r="13" spans="2:14" ht="19.899999999999999" customHeight="1">
      <c r="B13" s="27"/>
      <c r="C13" s="28"/>
      <c r="D13" s="28"/>
      <c r="E13" s="29"/>
      <c r="F13" s="30"/>
      <c r="G13" s="30"/>
      <c r="H13" s="31"/>
      <c r="I13" s="32"/>
      <c r="J13" s="31"/>
      <c r="K13" s="30"/>
      <c r="L13" s="31"/>
      <c r="M13" s="31"/>
      <c r="N13" s="31"/>
    </row>
    <row r="14" spans="2:14" ht="19.899999999999999" customHeight="1">
      <c r="B14" s="27"/>
      <c r="C14" s="28"/>
      <c r="D14" s="28"/>
      <c r="E14" s="29"/>
      <c r="F14" s="30"/>
      <c r="G14" s="30"/>
      <c r="H14" s="31"/>
      <c r="I14" s="32"/>
      <c r="J14" s="31"/>
      <c r="K14" s="30"/>
      <c r="L14" s="31"/>
      <c r="M14" s="31"/>
      <c r="N14" s="31"/>
    </row>
    <row r="15" spans="2:14" s="20" customFormat="1" ht="19.899999999999999" customHeight="1">
      <c r="B15" s="27"/>
      <c r="C15" s="33"/>
      <c r="D15" s="33"/>
      <c r="E15" s="27"/>
      <c r="F15" s="34"/>
      <c r="G15" s="34"/>
      <c r="H15" s="35"/>
      <c r="I15" s="36"/>
      <c r="J15" s="35"/>
      <c r="K15" s="34"/>
      <c r="L15" s="35"/>
      <c r="M15" s="35"/>
      <c r="N15" s="35"/>
    </row>
    <row r="16" spans="2:14" ht="19.899999999999999" customHeight="1">
      <c r="B16" s="27"/>
      <c r="C16" s="28"/>
      <c r="D16" s="28"/>
      <c r="E16" s="29"/>
      <c r="F16" s="30"/>
      <c r="G16" s="30"/>
      <c r="H16" s="31"/>
      <c r="I16" s="32"/>
      <c r="J16" s="31"/>
      <c r="K16" s="30"/>
      <c r="L16" s="31"/>
      <c r="M16" s="31"/>
      <c r="N16" s="31"/>
    </row>
    <row r="17" spans="2:14" ht="19.899999999999999" customHeight="1">
      <c r="B17" s="27"/>
      <c r="C17" s="28"/>
      <c r="D17" s="28"/>
      <c r="E17" s="29"/>
      <c r="F17" s="30"/>
      <c r="G17" s="30"/>
      <c r="H17" s="31"/>
      <c r="I17" s="32"/>
      <c r="J17" s="31"/>
      <c r="K17" s="30"/>
      <c r="L17" s="31"/>
      <c r="M17" s="31"/>
      <c r="N17" s="31"/>
    </row>
    <row r="18" spans="2:14" ht="19.899999999999999" customHeight="1">
      <c r="B18" s="27"/>
      <c r="C18" s="28"/>
      <c r="D18" s="28"/>
      <c r="E18" s="29"/>
      <c r="F18" s="30"/>
      <c r="G18" s="30"/>
      <c r="H18" s="31"/>
      <c r="I18" s="32"/>
      <c r="J18" s="31"/>
      <c r="K18" s="30"/>
      <c r="L18" s="31"/>
      <c r="M18" s="31"/>
      <c r="N18" s="31"/>
    </row>
    <row r="19" spans="2:14" ht="19.899999999999999" customHeight="1">
      <c r="B19" s="27"/>
      <c r="C19" s="28"/>
      <c r="D19" s="28"/>
      <c r="E19" s="29"/>
      <c r="F19" s="30"/>
      <c r="G19" s="30"/>
      <c r="H19" s="31"/>
      <c r="I19" s="32"/>
      <c r="J19" s="31"/>
      <c r="K19" s="30"/>
      <c r="L19" s="31"/>
      <c r="M19" s="31"/>
      <c r="N19" s="31"/>
    </row>
    <row r="20" spans="2:14" ht="19.899999999999999" customHeight="1">
      <c r="B20" s="27"/>
      <c r="C20" s="28"/>
      <c r="D20" s="28"/>
      <c r="E20" s="29"/>
      <c r="F20" s="30"/>
      <c r="G20" s="30"/>
      <c r="H20" s="31"/>
      <c r="I20" s="32"/>
      <c r="J20" s="31"/>
      <c r="K20" s="30"/>
      <c r="L20" s="31"/>
      <c r="M20" s="31"/>
      <c r="N20" s="31"/>
    </row>
    <row r="21" spans="2:14" ht="19.899999999999999" customHeight="1">
      <c r="B21" s="27"/>
      <c r="C21" s="28"/>
      <c r="D21" s="28"/>
      <c r="E21" s="29"/>
      <c r="F21" s="30"/>
      <c r="G21" s="30"/>
      <c r="H21" s="31"/>
      <c r="I21" s="32"/>
      <c r="J21" s="31"/>
      <c r="K21" s="30"/>
      <c r="L21" s="31"/>
      <c r="M21" s="31"/>
      <c r="N21" s="31"/>
    </row>
    <row r="22" spans="2:14" ht="19.899999999999999" customHeight="1">
      <c r="B22" s="27"/>
      <c r="C22" s="28"/>
      <c r="D22" s="28"/>
      <c r="E22" s="29"/>
      <c r="F22" s="30"/>
      <c r="G22" s="30"/>
      <c r="H22" s="31"/>
      <c r="I22" s="32"/>
      <c r="J22" s="31"/>
      <c r="K22" s="30"/>
      <c r="L22" s="31"/>
      <c r="M22" s="31"/>
      <c r="N22" s="31"/>
    </row>
    <row r="23" spans="2:14" ht="19.899999999999999" customHeight="1">
      <c r="B23" s="27"/>
      <c r="C23" s="28"/>
      <c r="D23" s="28"/>
      <c r="E23" s="29"/>
      <c r="F23" s="30"/>
      <c r="G23" s="30"/>
      <c r="H23" s="31"/>
      <c r="I23" s="32"/>
      <c r="J23" s="31"/>
      <c r="K23" s="30"/>
      <c r="L23" s="31"/>
      <c r="M23" s="31"/>
      <c r="N23" s="31"/>
    </row>
    <row r="24" spans="2:14" ht="19.899999999999999" customHeight="1">
      <c r="B24" s="27"/>
      <c r="C24" s="28"/>
      <c r="D24" s="28"/>
      <c r="E24" s="29"/>
      <c r="F24" s="30"/>
      <c r="G24" s="30"/>
      <c r="H24" s="31"/>
      <c r="I24" s="32"/>
      <c r="J24" s="31"/>
      <c r="K24" s="30"/>
      <c r="L24" s="31"/>
      <c r="M24" s="31"/>
      <c r="N24" s="31"/>
    </row>
    <row r="25" spans="2:14" ht="19.899999999999999" customHeight="1">
      <c r="B25" s="27"/>
      <c r="C25" s="28"/>
      <c r="D25" s="28"/>
      <c r="E25" s="29"/>
      <c r="F25" s="30"/>
      <c r="G25" s="30"/>
      <c r="H25" s="31"/>
      <c r="I25" s="32"/>
      <c r="J25" s="31"/>
      <c r="K25" s="30"/>
      <c r="L25" s="31"/>
      <c r="M25" s="31"/>
      <c r="N25" s="31"/>
    </row>
    <row r="26" spans="2:14" ht="19.899999999999999" customHeight="1">
      <c r="B26" s="27"/>
      <c r="C26" s="28"/>
      <c r="D26" s="28"/>
      <c r="E26" s="29"/>
      <c r="F26" s="30"/>
      <c r="G26" s="30"/>
      <c r="H26" s="31"/>
      <c r="I26" s="32"/>
      <c r="J26" s="31"/>
      <c r="K26" s="30"/>
      <c r="L26" s="31"/>
      <c r="M26" s="31"/>
      <c r="N26" s="31"/>
    </row>
    <row r="27" spans="2:14" ht="19.899999999999999" customHeight="1">
      <c r="B27" s="27"/>
      <c r="C27" s="28"/>
      <c r="D27" s="28"/>
      <c r="E27" s="29"/>
      <c r="F27" s="30"/>
      <c r="G27" s="30"/>
      <c r="H27" s="31"/>
      <c r="I27" s="32"/>
      <c r="J27" s="31"/>
      <c r="K27" s="30"/>
      <c r="L27" s="31"/>
      <c r="M27" s="31"/>
      <c r="N27" s="31"/>
    </row>
    <row r="28" spans="2:14" ht="19.899999999999999" customHeight="1">
      <c r="B28" s="115"/>
      <c r="C28" s="120" t="s">
        <v>263</v>
      </c>
      <c r="D28" s="116"/>
      <c r="E28" s="115"/>
      <c r="F28" s="117"/>
      <c r="G28" s="117"/>
      <c r="H28" s="118"/>
      <c r="I28" s="119"/>
      <c r="J28" s="118">
        <f>+SUM(J4:J27)</f>
        <v>0</v>
      </c>
      <c r="K28" s="117"/>
      <c r="L28" s="118"/>
      <c r="M28" s="118"/>
      <c r="N28" s="1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showGridLines="0" workbookViewId="0">
      <selection activeCell="I22" sqref="I22"/>
    </sheetView>
  </sheetViews>
  <sheetFormatPr defaultColWidth="9" defaultRowHeight="16.5" customHeight="1"/>
  <cols>
    <col min="1" max="1" width="23.25" style="583" customWidth="1"/>
    <col min="2" max="2" width="9" style="583"/>
    <col min="3" max="3" width="22" style="583" customWidth="1"/>
    <col min="4" max="4" width="9" style="583"/>
    <col min="5" max="5" width="23.25" style="583" customWidth="1"/>
    <col min="6" max="6" width="9" style="583"/>
    <col min="7" max="7" width="32.125" style="583" customWidth="1"/>
    <col min="8" max="16384" width="9" style="583"/>
  </cols>
  <sheetData>
    <row r="1" spans="1:7" ht="16.5" customHeight="1">
      <c r="A1" s="584" t="s">
        <v>715</v>
      </c>
      <c r="B1" s="584"/>
      <c r="C1" s="584" t="s">
        <v>717</v>
      </c>
      <c r="D1" s="584"/>
      <c r="E1" s="584" t="s">
        <v>641</v>
      </c>
      <c r="G1" s="583" t="s">
        <v>736</v>
      </c>
    </row>
    <row r="2" spans="1:7" ht="16.5" customHeight="1">
      <c r="A2" s="583" t="s">
        <v>716</v>
      </c>
      <c r="C2" s="583" t="s">
        <v>404</v>
      </c>
      <c r="E2" s="583" t="s">
        <v>722</v>
      </c>
      <c r="G2" s="583" t="s">
        <v>729</v>
      </c>
    </row>
    <row r="3" spans="1:7" ht="16.5" customHeight="1">
      <c r="A3" s="583" t="s">
        <v>418</v>
      </c>
      <c r="C3" s="583" t="s">
        <v>405</v>
      </c>
      <c r="E3" s="583" t="s">
        <v>723</v>
      </c>
      <c r="G3" s="583" t="s">
        <v>730</v>
      </c>
    </row>
    <row r="4" spans="1:7" ht="16.5" customHeight="1">
      <c r="A4" s="583" t="s">
        <v>718</v>
      </c>
      <c r="C4" s="583" t="s">
        <v>720</v>
      </c>
      <c r="E4" s="583" t="s">
        <v>724</v>
      </c>
      <c r="G4" s="583" t="s">
        <v>731</v>
      </c>
    </row>
    <row r="5" spans="1:7" ht="16.5" customHeight="1">
      <c r="A5" s="583" t="s">
        <v>719</v>
      </c>
      <c r="C5" s="583" t="s">
        <v>721</v>
      </c>
      <c r="E5" s="583" t="s">
        <v>642</v>
      </c>
    </row>
    <row r="6" spans="1:7" ht="16.5" customHeight="1">
      <c r="E6" s="583" t="s">
        <v>725</v>
      </c>
    </row>
    <row r="7" spans="1:7" ht="16.5" customHeight="1">
      <c r="E7" s="583" t="s">
        <v>726</v>
      </c>
    </row>
    <row r="8" spans="1:7" ht="16.5" customHeight="1">
      <c r="E8" s="583" t="s">
        <v>727</v>
      </c>
    </row>
    <row r="9" spans="1:7" ht="16.5" customHeight="1">
      <c r="E9" s="583" t="s">
        <v>728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S80"/>
  <sheetViews>
    <sheetView showGridLines="0" zoomScale="115" zoomScaleNormal="115" zoomScaleSheetLayoutView="115" workbookViewId="0">
      <pane ySplit="1" topLeftCell="A57" activePane="bottomLeft" state="frozen"/>
      <selection pane="bottomLeft" activeCell="I74" sqref="I74"/>
    </sheetView>
  </sheetViews>
  <sheetFormatPr defaultRowHeight="16.5"/>
  <cols>
    <col min="1" max="1" width="1.375" style="211" customWidth="1"/>
    <col min="2" max="2" width="30.125" style="211" customWidth="1"/>
    <col min="3" max="3" width="24.75" style="211" customWidth="1"/>
    <col min="4" max="4" width="11.25" style="211" customWidth="1"/>
    <col min="5" max="5" width="16.125" style="211" customWidth="1"/>
    <col min="6" max="6" width="15.375" style="211" customWidth="1"/>
    <col min="7" max="7" width="40.375" style="211" customWidth="1"/>
    <col min="8" max="8" width="13.125" style="211" customWidth="1"/>
    <col min="9" max="9" width="20.75" style="211" bestFit="1" customWidth="1"/>
    <col min="10" max="10" width="20" style="211" customWidth="1"/>
    <col min="11" max="11" width="24.875" style="363" bestFit="1" customWidth="1"/>
    <col min="12" max="12" width="16.375" style="211" bestFit="1" customWidth="1"/>
    <col min="13" max="13" width="18.75" style="211" bestFit="1" customWidth="1"/>
    <col min="14" max="14" width="22.375" style="211" bestFit="1" customWidth="1"/>
    <col min="15" max="16" width="12" style="211" customWidth="1"/>
    <col min="17" max="18" width="9.125" style="211"/>
    <col min="19" max="19" width="11.125" style="211" customWidth="1"/>
    <col min="20" max="255" width="9.125" style="211"/>
    <col min="256" max="256" width="1.375" style="211" customWidth="1"/>
    <col min="257" max="257" width="17.625" style="211" customWidth="1"/>
    <col min="258" max="258" width="16.375" style="211" customWidth="1"/>
    <col min="259" max="259" width="8" style="211" customWidth="1"/>
    <col min="260" max="260" width="13.125" style="211" customWidth="1"/>
    <col min="261" max="261" width="15.375" style="211" customWidth="1"/>
    <col min="262" max="262" width="30" style="211" customWidth="1"/>
    <col min="263" max="263" width="9.375" style="211" customWidth="1"/>
    <col min="264" max="266" width="14.75" style="211" customWidth="1"/>
    <col min="267" max="267" width="4.375" style="211" customWidth="1"/>
    <col min="268" max="268" width="2.375" style="211" customWidth="1"/>
    <col min="269" max="269" width="7" style="211" customWidth="1"/>
    <col min="270" max="270" width="7.375" style="211" customWidth="1"/>
    <col min="271" max="272" width="12" style="211" customWidth="1"/>
    <col min="273" max="274" width="9.125" style="211"/>
    <col min="275" max="275" width="11.125" style="211" customWidth="1"/>
    <col min="276" max="511" width="9.125" style="211"/>
    <col min="512" max="512" width="1.375" style="211" customWidth="1"/>
    <col min="513" max="513" width="17.625" style="211" customWidth="1"/>
    <col min="514" max="514" width="16.375" style="211" customWidth="1"/>
    <col min="515" max="515" width="8" style="211" customWidth="1"/>
    <col min="516" max="516" width="13.125" style="211" customWidth="1"/>
    <col min="517" max="517" width="15.375" style="211" customWidth="1"/>
    <col min="518" max="518" width="30" style="211" customWidth="1"/>
    <col min="519" max="519" width="9.375" style="211" customWidth="1"/>
    <col min="520" max="522" width="14.75" style="211" customWidth="1"/>
    <col min="523" max="523" width="4.375" style="211" customWidth="1"/>
    <col min="524" max="524" width="2.375" style="211" customWidth="1"/>
    <col min="525" max="525" width="7" style="211" customWidth="1"/>
    <col min="526" max="526" width="7.375" style="211" customWidth="1"/>
    <col min="527" max="528" width="12" style="211" customWidth="1"/>
    <col min="529" max="530" width="9.125" style="211"/>
    <col min="531" max="531" width="11.125" style="211" customWidth="1"/>
    <col min="532" max="767" width="9.125" style="211"/>
    <col min="768" max="768" width="1.375" style="211" customWidth="1"/>
    <col min="769" max="769" width="17.625" style="211" customWidth="1"/>
    <col min="770" max="770" width="16.375" style="211" customWidth="1"/>
    <col min="771" max="771" width="8" style="211" customWidth="1"/>
    <col min="772" max="772" width="13.125" style="211" customWidth="1"/>
    <col min="773" max="773" width="15.375" style="211" customWidth="1"/>
    <col min="774" max="774" width="30" style="211" customWidth="1"/>
    <col min="775" max="775" width="9.375" style="211" customWidth="1"/>
    <col min="776" max="778" width="14.75" style="211" customWidth="1"/>
    <col min="779" max="779" width="4.375" style="211" customWidth="1"/>
    <col min="780" max="780" width="2.375" style="211" customWidth="1"/>
    <col min="781" max="781" width="7" style="211" customWidth="1"/>
    <col min="782" max="782" width="7.375" style="211" customWidth="1"/>
    <col min="783" max="784" width="12" style="211" customWidth="1"/>
    <col min="785" max="786" width="9.125" style="211"/>
    <col min="787" max="787" width="11.125" style="211" customWidth="1"/>
    <col min="788" max="1023" width="9.125" style="211"/>
    <col min="1024" max="1024" width="1.375" style="211" customWidth="1"/>
    <col min="1025" max="1025" width="17.625" style="211" customWidth="1"/>
    <col min="1026" max="1026" width="16.375" style="211" customWidth="1"/>
    <col min="1027" max="1027" width="8" style="211" customWidth="1"/>
    <col min="1028" max="1028" width="13.125" style="211" customWidth="1"/>
    <col min="1029" max="1029" width="15.375" style="211" customWidth="1"/>
    <col min="1030" max="1030" width="30" style="211" customWidth="1"/>
    <col min="1031" max="1031" width="9.375" style="211" customWidth="1"/>
    <col min="1032" max="1034" width="14.75" style="211" customWidth="1"/>
    <col min="1035" max="1035" width="4.375" style="211" customWidth="1"/>
    <col min="1036" max="1036" width="2.375" style="211" customWidth="1"/>
    <col min="1037" max="1037" width="7" style="211" customWidth="1"/>
    <col min="1038" max="1038" width="7.375" style="211" customWidth="1"/>
    <col min="1039" max="1040" width="12" style="211" customWidth="1"/>
    <col min="1041" max="1042" width="9.125" style="211"/>
    <col min="1043" max="1043" width="11.125" style="211" customWidth="1"/>
    <col min="1044" max="1279" width="9.125" style="211"/>
    <col min="1280" max="1280" width="1.375" style="211" customWidth="1"/>
    <col min="1281" max="1281" width="17.625" style="211" customWidth="1"/>
    <col min="1282" max="1282" width="16.375" style="211" customWidth="1"/>
    <col min="1283" max="1283" width="8" style="211" customWidth="1"/>
    <col min="1284" max="1284" width="13.125" style="211" customWidth="1"/>
    <col min="1285" max="1285" width="15.375" style="211" customWidth="1"/>
    <col min="1286" max="1286" width="30" style="211" customWidth="1"/>
    <col min="1287" max="1287" width="9.375" style="211" customWidth="1"/>
    <col min="1288" max="1290" width="14.75" style="211" customWidth="1"/>
    <col min="1291" max="1291" width="4.375" style="211" customWidth="1"/>
    <col min="1292" max="1292" width="2.375" style="211" customWidth="1"/>
    <col min="1293" max="1293" width="7" style="211" customWidth="1"/>
    <col min="1294" max="1294" width="7.375" style="211" customWidth="1"/>
    <col min="1295" max="1296" width="12" style="211" customWidth="1"/>
    <col min="1297" max="1298" width="9.125" style="211"/>
    <col min="1299" max="1299" width="11.125" style="211" customWidth="1"/>
    <col min="1300" max="1535" width="9.125" style="211"/>
    <col min="1536" max="1536" width="1.375" style="211" customWidth="1"/>
    <col min="1537" max="1537" width="17.625" style="211" customWidth="1"/>
    <col min="1538" max="1538" width="16.375" style="211" customWidth="1"/>
    <col min="1539" max="1539" width="8" style="211" customWidth="1"/>
    <col min="1540" max="1540" width="13.125" style="211" customWidth="1"/>
    <col min="1541" max="1541" width="15.375" style="211" customWidth="1"/>
    <col min="1542" max="1542" width="30" style="211" customWidth="1"/>
    <col min="1543" max="1543" width="9.375" style="211" customWidth="1"/>
    <col min="1544" max="1546" width="14.75" style="211" customWidth="1"/>
    <col min="1547" max="1547" width="4.375" style="211" customWidth="1"/>
    <col min="1548" max="1548" width="2.375" style="211" customWidth="1"/>
    <col min="1549" max="1549" width="7" style="211" customWidth="1"/>
    <col min="1550" max="1550" width="7.375" style="211" customWidth="1"/>
    <col min="1551" max="1552" width="12" style="211" customWidth="1"/>
    <col min="1553" max="1554" width="9.125" style="211"/>
    <col min="1555" max="1555" width="11.125" style="211" customWidth="1"/>
    <col min="1556" max="1791" width="9.125" style="211"/>
    <col min="1792" max="1792" width="1.375" style="211" customWidth="1"/>
    <col min="1793" max="1793" width="17.625" style="211" customWidth="1"/>
    <col min="1794" max="1794" width="16.375" style="211" customWidth="1"/>
    <col min="1795" max="1795" width="8" style="211" customWidth="1"/>
    <col min="1796" max="1796" width="13.125" style="211" customWidth="1"/>
    <col min="1797" max="1797" width="15.375" style="211" customWidth="1"/>
    <col min="1798" max="1798" width="30" style="211" customWidth="1"/>
    <col min="1799" max="1799" width="9.375" style="211" customWidth="1"/>
    <col min="1800" max="1802" width="14.75" style="211" customWidth="1"/>
    <col min="1803" max="1803" width="4.375" style="211" customWidth="1"/>
    <col min="1804" max="1804" width="2.375" style="211" customWidth="1"/>
    <col min="1805" max="1805" width="7" style="211" customWidth="1"/>
    <col min="1806" max="1806" width="7.375" style="211" customWidth="1"/>
    <col min="1807" max="1808" width="12" style="211" customWidth="1"/>
    <col min="1809" max="1810" width="9.125" style="211"/>
    <col min="1811" max="1811" width="11.125" style="211" customWidth="1"/>
    <col min="1812" max="2047" width="9.125" style="211"/>
    <col min="2048" max="2048" width="1.375" style="211" customWidth="1"/>
    <col min="2049" max="2049" width="17.625" style="211" customWidth="1"/>
    <col min="2050" max="2050" width="16.375" style="211" customWidth="1"/>
    <col min="2051" max="2051" width="8" style="211" customWidth="1"/>
    <col min="2052" max="2052" width="13.125" style="211" customWidth="1"/>
    <col min="2053" max="2053" width="15.375" style="211" customWidth="1"/>
    <col min="2054" max="2054" width="30" style="211" customWidth="1"/>
    <col min="2055" max="2055" width="9.375" style="211" customWidth="1"/>
    <col min="2056" max="2058" width="14.75" style="211" customWidth="1"/>
    <col min="2059" max="2059" width="4.375" style="211" customWidth="1"/>
    <col min="2060" max="2060" width="2.375" style="211" customWidth="1"/>
    <col min="2061" max="2061" width="7" style="211" customWidth="1"/>
    <col min="2062" max="2062" width="7.375" style="211" customWidth="1"/>
    <col min="2063" max="2064" width="12" style="211" customWidth="1"/>
    <col min="2065" max="2066" width="9.125" style="211"/>
    <col min="2067" max="2067" width="11.125" style="211" customWidth="1"/>
    <col min="2068" max="2303" width="9.125" style="211"/>
    <col min="2304" max="2304" width="1.375" style="211" customWidth="1"/>
    <col min="2305" max="2305" width="17.625" style="211" customWidth="1"/>
    <col min="2306" max="2306" width="16.375" style="211" customWidth="1"/>
    <col min="2307" max="2307" width="8" style="211" customWidth="1"/>
    <col min="2308" max="2308" width="13.125" style="211" customWidth="1"/>
    <col min="2309" max="2309" width="15.375" style="211" customWidth="1"/>
    <col min="2310" max="2310" width="30" style="211" customWidth="1"/>
    <col min="2311" max="2311" width="9.375" style="211" customWidth="1"/>
    <col min="2312" max="2314" width="14.75" style="211" customWidth="1"/>
    <col min="2315" max="2315" width="4.375" style="211" customWidth="1"/>
    <col min="2316" max="2316" width="2.375" style="211" customWidth="1"/>
    <col min="2317" max="2317" width="7" style="211" customWidth="1"/>
    <col min="2318" max="2318" width="7.375" style="211" customWidth="1"/>
    <col min="2319" max="2320" width="12" style="211" customWidth="1"/>
    <col min="2321" max="2322" width="9.125" style="211"/>
    <col min="2323" max="2323" width="11.125" style="211" customWidth="1"/>
    <col min="2324" max="2559" width="9.125" style="211"/>
    <col min="2560" max="2560" width="1.375" style="211" customWidth="1"/>
    <col min="2561" max="2561" width="17.625" style="211" customWidth="1"/>
    <col min="2562" max="2562" width="16.375" style="211" customWidth="1"/>
    <col min="2563" max="2563" width="8" style="211" customWidth="1"/>
    <col min="2564" max="2564" width="13.125" style="211" customWidth="1"/>
    <col min="2565" max="2565" width="15.375" style="211" customWidth="1"/>
    <col min="2566" max="2566" width="30" style="211" customWidth="1"/>
    <col min="2567" max="2567" width="9.375" style="211" customWidth="1"/>
    <col min="2568" max="2570" width="14.75" style="211" customWidth="1"/>
    <col min="2571" max="2571" width="4.375" style="211" customWidth="1"/>
    <col min="2572" max="2572" width="2.375" style="211" customWidth="1"/>
    <col min="2573" max="2573" width="7" style="211" customWidth="1"/>
    <col min="2574" max="2574" width="7.375" style="211" customWidth="1"/>
    <col min="2575" max="2576" width="12" style="211" customWidth="1"/>
    <col min="2577" max="2578" width="9.125" style="211"/>
    <col min="2579" max="2579" width="11.125" style="211" customWidth="1"/>
    <col min="2580" max="2815" width="9.125" style="211"/>
    <col min="2816" max="2816" width="1.375" style="211" customWidth="1"/>
    <col min="2817" max="2817" width="17.625" style="211" customWidth="1"/>
    <col min="2818" max="2818" width="16.375" style="211" customWidth="1"/>
    <col min="2819" max="2819" width="8" style="211" customWidth="1"/>
    <col min="2820" max="2820" width="13.125" style="211" customWidth="1"/>
    <col min="2821" max="2821" width="15.375" style="211" customWidth="1"/>
    <col min="2822" max="2822" width="30" style="211" customWidth="1"/>
    <col min="2823" max="2823" width="9.375" style="211" customWidth="1"/>
    <col min="2824" max="2826" width="14.75" style="211" customWidth="1"/>
    <col min="2827" max="2827" width="4.375" style="211" customWidth="1"/>
    <col min="2828" max="2828" width="2.375" style="211" customWidth="1"/>
    <col min="2829" max="2829" width="7" style="211" customWidth="1"/>
    <col min="2830" max="2830" width="7.375" style="211" customWidth="1"/>
    <col min="2831" max="2832" width="12" style="211" customWidth="1"/>
    <col min="2833" max="2834" width="9.125" style="211"/>
    <col min="2835" max="2835" width="11.125" style="211" customWidth="1"/>
    <col min="2836" max="3071" width="9.125" style="211"/>
    <col min="3072" max="3072" width="1.375" style="211" customWidth="1"/>
    <col min="3073" max="3073" width="17.625" style="211" customWidth="1"/>
    <col min="3074" max="3074" width="16.375" style="211" customWidth="1"/>
    <col min="3075" max="3075" width="8" style="211" customWidth="1"/>
    <col min="3076" max="3076" width="13.125" style="211" customWidth="1"/>
    <col min="3077" max="3077" width="15.375" style="211" customWidth="1"/>
    <col min="3078" max="3078" width="30" style="211" customWidth="1"/>
    <col min="3079" max="3079" width="9.375" style="211" customWidth="1"/>
    <col min="3080" max="3082" width="14.75" style="211" customWidth="1"/>
    <col min="3083" max="3083" width="4.375" style="211" customWidth="1"/>
    <col min="3084" max="3084" width="2.375" style="211" customWidth="1"/>
    <col min="3085" max="3085" width="7" style="211" customWidth="1"/>
    <col min="3086" max="3086" width="7.375" style="211" customWidth="1"/>
    <col min="3087" max="3088" width="12" style="211" customWidth="1"/>
    <col min="3089" max="3090" width="9.125" style="211"/>
    <col min="3091" max="3091" width="11.125" style="211" customWidth="1"/>
    <col min="3092" max="3327" width="9.125" style="211"/>
    <col min="3328" max="3328" width="1.375" style="211" customWidth="1"/>
    <col min="3329" max="3329" width="17.625" style="211" customWidth="1"/>
    <col min="3330" max="3330" width="16.375" style="211" customWidth="1"/>
    <col min="3331" max="3331" width="8" style="211" customWidth="1"/>
    <col min="3332" max="3332" width="13.125" style="211" customWidth="1"/>
    <col min="3333" max="3333" width="15.375" style="211" customWidth="1"/>
    <col min="3334" max="3334" width="30" style="211" customWidth="1"/>
    <col min="3335" max="3335" width="9.375" style="211" customWidth="1"/>
    <col min="3336" max="3338" width="14.75" style="211" customWidth="1"/>
    <col min="3339" max="3339" width="4.375" style="211" customWidth="1"/>
    <col min="3340" max="3340" width="2.375" style="211" customWidth="1"/>
    <col min="3341" max="3341" width="7" style="211" customWidth="1"/>
    <col min="3342" max="3342" width="7.375" style="211" customWidth="1"/>
    <col min="3343" max="3344" width="12" style="211" customWidth="1"/>
    <col min="3345" max="3346" width="9.125" style="211"/>
    <col min="3347" max="3347" width="11.125" style="211" customWidth="1"/>
    <col min="3348" max="3583" width="9.125" style="211"/>
    <col min="3584" max="3584" width="1.375" style="211" customWidth="1"/>
    <col min="3585" max="3585" width="17.625" style="211" customWidth="1"/>
    <col min="3586" max="3586" width="16.375" style="211" customWidth="1"/>
    <col min="3587" max="3587" width="8" style="211" customWidth="1"/>
    <col min="3588" max="3588" width="13.125" style="211" customWidth="1"/>
    <col min="3589" max="3589" width="15.375" style="211" customWidth="1"/>
    <col min="3590" max="3590" width="30" style="211" customWidth="1"/>
    <col min="3591" max="3591" width="9.375" style="211" customWidth="1"/>
    <col min="3592" max="3594" width="14.75" style="211" customWidth="1"/>
    <col min="3595" max="3595" width="4.375" style="211" customWidth="1"/>
    <col min="3596" max="3596" width="2.375" style="211" customWidth="1"/>
    <col min="3597" max="3597" width="7" style="211" customWidth="1"/>
    <col min="3598" max="3598" width="7.375" style="211" customWidth="1"/>
    <col min="3599" max="3600" width="12" style="211" customWidth="1"/>
    <col min="3601" max="3602" width="9.125" style="211"/>
    <col min="3603" max="3603" width="11.125" style="211" customWidth="1"/>
    <col min="3604" max="3839" width="9.125" style="211"/>
    <col min="3840" max="3840" width="1.375" style="211" customWidth="1"/>
    <col min="3841" max="3841" width="17.625" style="211" customWidth="1"/>
    <col min="3842" max="3842" width="16.375" style="211" customWidth="1"/>
    <col min="3843" max="3843" width="8" style="211" customWidth="1"/>
    <col min="3844" max="3844" width="13.125" style="211" customWidth="1"/>
    <col min="3845" max="3845" width="15.375" style="211" customWidth="1"/>
    <col min="3846" max="3846" width="30" style="211" customWidth="1"/>
    <col min="3847" max="3847" width="9.375" style="211" customWidth="1"/>
    <col min="3848" max="3850" width="14.75" style="211" customWidth="1"/>
    <col min="3851" max="3851" width="4.375" style="211" customWidth="1"/>
    <col min="3852" max="3852" width="2.375" style="211" customWidth="1"/>
    <col min="3853" max="3853" width="7" style="211" customWidth="1"/>
    <col min="3854" max="3854" width="7.375" style="211" customWidth="1"/>
    <col min="3855" max="3856" width="12" style="211" customWidth="1"/>
    <col min="3857" max="3858" width="9.125" style="211"/>
    <col min="3859" max="3859" width="11.125" style="211" customWidth="1"/>
    <col min="3860" max="4095" width="9.125" style="211"/>
    <col min="4096" max="4096" width="1.375" style="211" customWidth="1"/>
    <col min="4097" max="4097" width="17.625" style="211" customWidth="1"/>
    <col min="4098" max="4098" width="16.375" style="211" customWidth="1"/>
    <col min="4099" max="4099" width="8" style="211" customWidth="1"/>
    <col min="4100" max="4100" width="13.125" style="211" customWidth="1"/>
    <col min="4101" max="4101" width="15.375" style="211" customWidth="1"/>
    <col min="4102" max="4102" width="30" style="211" customWidth="1"/>
    <col min="4103" max="4103" width="9.375" style="211" customWidth="1"/>
    <col min="4104" max="4106" width="14.75" style="211" customWidth="1"/>
    <col min="4107" max="4107" width="4.375" style="211" customWidth="1"/>
    <col min="4108" max="4108" width="2.375" style="211" customWidth="1"/>
    <col min="4109" max="4109" width="7" style="211" customWidth="1"/>
    <col min="4110" max="4110" width="7.375" style="211" customWidth="1"/>
    <col min="4111" max="4112" width="12" style="211" customWidth="1"/>
    <col min="4113" max="4114" width="9.125" style="211"/>
    <col min="4115" max="4115" width="11.125" style="211" customWidth="1"/>
    <col min="4116" max="4351" width="9.125" style="211"/>
    <col min="4352" max="4352" width="1.375" style="211" customWidth="1"/>
    <col min="4353" max="4353" width="17.625" style="211" customWidth="1"/>
    <col min="4354" max="4354" width="16.375" style="211" customWidth="1"/>
    <col min="4355" max="4355" width="8" style="211" customWidth="1"/>
    <col min="4356" max="4356" width="13.125" style="211" customWidth="1"/>
    <col min="4357" max="4357" width="15.375" style="211" customWidth="1"/>
    <col min="4358" max="4358" width="30" style="211" customWidth="1"/>
    <col min="4359" max="4359" width="9.375" style="211" customWidth="1"/>
    <col min="4360" max="4362" width="14.75" style="211" customWidth="1"/>
    <col min="4363" max="4363" width="4.375" style="211" customWidth="1"/>
    <col min="4364" max="4364" width="2.375" style="211" customWidth="1"/>
    <col min="4365" max="4365" width="7" style="211" customWidth="1"/>
    <col min="4366" max="4366" width="7.375" style="211" customWidth="1"/>
    <col min="4367" max="4368" width="12" style="211" customWidth="1"/>
    <col min="4369" max="4370" width="9.125" style="211"/>
    <col min="4371" max="4371" width="11.125" style="211" customWidth="1"/>
    <col min="4372" max="4607" width="9.125" style="211"/>
    <col min="4608" max="4608" width="1.375" style="211" customWidth="1"/>
    <col min="4609" max="4609" width="17.625" style="211" customWidth="1"/>
    <col min="4610" max="4610" width="16.375" style="211" customWidth="1"/>
    <col min="4611" max="4611" width="8" style="211" customWidth="1"/>
    <col min="4612" max="4612" width="13.125" style="211" customWidth="1"/>
    <col min="4613" max="4613" width="15.375" style="211" customWidth="1"/>
    <col min="4614" max="4614" width="30" style="211" customWidth="1"/>
    <col min="4615" max="4615" width="9.375" style="211" customWidth="1"/>
    <col min="4616" max="4618" width="14.75" style="211" customWidth="1"/>
    <col min="4619" max="4619" width="4.375" style="211" customWidth="1"/>
    <col min="4620" max="4620" width="2.375" style="211" customWidth="1"/>
    <col min="4621" max="4621" width="7" style="211" customWidth="1"/>
    <col min="4622" max="4622" width="7.375" style="211" customWidth="1"/>
    <col min="4623" max="4624" width="12" style="211" customWidth="1"/>
    <col min="4625" max="4626" width="9.125" style="211"/>
    <col min="4627" max="4627" width="11.125" style="211" customWidth="1"/>
    <col min="4628" max="4863" width="9.125" style="211"/>
    <col min="4864" max="4864" width="1.375" style="211" customWidth="1"/>
    <col min="4865" max="4865" width="17.625" style="211" customWidth="1"/>
    <col min="4866" max="4866" width="16.375" style="211" customWidth="1"/>
    <col min="4867" max="4867" width="8" style="211" customWidth="1"/>
    <col min="4868" max="4868" width="13.125" style="211" customWidth="1"/>
    <col min="4869" max="4869" width="15.375" style="211" customWidth="1"/>
    <col min="4870" max="4870" width="30" style="211" customWidth="1"/>
    <col min="4871" max="4871" width="9.375" style="211" customWidth="1"/>
    <col min="4872" max="4874" width="14.75" style="211" customWidth="1"/>
    <col min="4875" max="4875" width="4.375" style="211" customWidth="1"/>
    <col min="4876" max="4876" width="2.375" style="211" customWidth="1"/>
    <col min="4877" max="4877" width="7" style="211" customWidth="1"/>
    <col min="4878" max="4878" width="7.375" style="211" customWidth="1"/>
    <col min="4879" max="4880" width="12" style="211" customWidth="1"/>
    <col min="4881" max="4882" width="9.125" style="211"/>
    <col min="4883" max="4883" width="11.125" style="211" customWidth="1"/>
    <col min="4884" max="5119" width="9.125" style="211"/>
    <col min="5120" max="5120" width="1.375" style="211" customWidth="1"/>
    <col min="5121" max="5121" width="17.625" style="211" customWidth="1"/>
    <col min="5122" max="5122" width="16.375" style="211" customWidth="1"/>
    <col min="5123" max="5123" width="8" style="211" customWidth="1"/>
    <col min="5124" max="5124" width="13.125" style="211" customWidth="1"/>
    <col min="5125" max="5125" width="15.375" style="211" customWidth="1"/>
    <col min="5126" max="5126" width="30" style="211" customWidth="1"/>
    <col min="5127" max="5127" width="9.375" style="211" customWidth="1"/>
    <col min="5128" max="5130" width="14.75" style="211" customWidth="1"/>
    <col min="5131" max="5131" width="4.375" style="211" customWidth="1"/>
    <col min="5132" max="5132" width="2.375" style="211" customWidth="1"/>
    <col min="5133" max="5133" width="7" style="211" customWidth="1"/>
    <col min="5134" max="5134" width="7.375" style="211" customWidth="1"/>
    <col min="5135" max="5136" width="12" style="211" customWidth="1"/>
    <col min="5137" max="5138" width="9.125" style="211"/>
    <col min="5139" max="5139" width="11.125" style="211" customWidth="1"/>
    <col min="5140" max="5375" width="9.125" style="211"/>
    <col min="5376" max="5376" width="1.375" style="211" customWidth="1"/>
    <col min="5377" max="5377" width="17.625" style="211" customWidth="1"/>
    <col min="5378" max="5378" width="16.375" style="211" customWidth="1"/>
    <col min="5379" max="5379" width="8" style="211" customWidth="1"/>
    <col min="5380" max="5380" width="13.125" style="211" customWidth="1"/>
    <col min="5381" max="5381" width="15.375" style="211" customWidth="1"/>
    <col min="5382" max="5382" width="30" style="211" customWidth="1"/>
    <col min="5383" max="5383" width="9.375" style="211" customWidth="1"/>
    <col min="5384" max="5386" width="14.75" style="211" customWidth="1"/>
    <col min="5387" max="5387" width="4.375" style="211" customWidth="1"/>
    <col min="5388" max="5388" width="2.375" style="211" customWidth="1"/>
    <col min="5389" max="5389" width="7" style="211" customWidth="1"/>
    <col min="5390" max="5390" width="7.375" style="211" customWidth="1"/>
    <col min="5391" max="5392" width="12" style="211" customWidth="1"/>
    <col min="5393" max="5394" width="9.125" style="211"/>
    <col min="5395" max="5395" width="11.125" style="211" customWidth="1"/>
    <col min="5396" max="5631" width="9.125" style="211"/>
    <col min="5632" max="5632" width="1.375" style="211" customWidth="1"/>
    <col min="5633" max="5633" width="17.625" style="211" customWidth="1"/>
    <col min="5634" max="5634" width="16.375" style="211" customWidth="1"/>
    <col min="5635" max="5635" width="8" style="211" customWidth="1"/>
    <col min="5636" max="5636" width="13.125" style="211" customWidth="1"/>
    <col min="5637" max="5637" width="15.375" style="211" customWidth="1"/>
    <col min="5638" max="5638" width="30" style="211" customWidth="1"/>
    <col min="5639" max="5639" width="9.375" style="211" customWidth="1"/>
    <col min="5640" max="5642" width="14.75" style="211" customWidth="1"/>
    <col min="5643" max="5643" width="4.375" style="211" customWidth="1"/>
    <col min="5644" max="5644" width="2.375" style="211" customWidth="1"/>
    <col min="5645" max="5645" width="7" style="211" customWidth="1"/>
    <col min="5646" max="5646" width="7.375" style="211" customWidth="1"/>
    <col min="5647" max="5648" width="12" style="211" customWidth="1"/>
    <col min="5649" max="5650" width="9.125" style="211"/>
    <col min="5651" max="5651" width="11.125" style="211" customWidth="1"/>
    <col min="5652" max="5887" width="9.125" style="211"/>
    <col min="5888" max="5888" width="1.375" style="211" customWidth="1"/>
    <col min="5889" max="5889" width="17.625" style="211" customWidth="1"/>
    <col min="5890" max="5890" width="16.375" style="211" customWidth="1"/>
    <col min="5891" max="5891" width="8" style="211" customWidth="1"/>
    <col min="5892" max="5892" width="13.125" style="211" customWidth="1"/>
    <col min="5893" max="5893" width="15.375" style="211" customWidth="1"/>
    <col min="5894" max="5894" width="30" style="211" customWidth="1"/>
    <col min="5895" max="5895" width="9.375" style="211" customWidth="1"/>
    <col min="5896" max="5898" width="14.75" style="211" customWidth="1"/>
    <col min="5899" max="5899" width="4.375" style="211" customWidth="1"/>
    <col min="5900" max="5900" width="2.375" style="211" customWidth="1"/>
    <col min="5901" max="5901" width="7" style="211" customWidth="1"/>
    <col min="5902" max="5902" width="7.375" style="211" customWidth="1"/>
    <col min="5903" max="5904" width="12" style="211" customWidth="1"/>
    <col min="5905" max="5906" width="9.125" style="211"/>
    <col min="5907" max="5907" width="11.125" style="211" customWidth="1"/>
    <col min="5908" max="6143" width="9.125" style="211"/>
    <col min="6144" max="6144" width="1.375" style="211" customWidth="1"/>
    <col min="6145" max="6145" width="17.625" style="211" customWidth="1"/>
    <col min="6146" max="6146" width="16.375" style="211" customWidth="1"/>
    <col min="6147" max="6147" width="8" style="211" customWidth="1"/>
    <col min="6148" max="6148" width="13.125" style="211" customWidth="1"/>
    <col min="6149" max="6149" width="15.375" style="211" customWidth="1"/>
    <col min="6150" max="6150" width="30" style="211" customWidth="1"/>
    <col min="6151" max="6151" width="9.375" style="211" customWidth="1"/>
    <col min="6152" max="6154" width="14.75" style="211" customWidth="1"/>
    <col min="6155" max="6155" width="4.375" style="211" customWidth="1"/>
    <col min="6156" max="6156" width="2.375" style="211" customWidth="1"/>
    <col min="6157" max="6157" width="7" style="211" customWidth="1"/>
    <col min="6158" max="6158" width="7.375" style="211" customWidth="1"/>
    <col min="6159" max="6160" width="12" style="211" customWidth="1"/>
    <col min="6161" max="6162" width="9.125" style="211"/>
    <col min="6163" max="6163" width="11.125" style="211" customWidth="1"/>
    <col min="6164" max="6399" width="9.125" style="211"/>
    <col min="6400" max="6400" width="1.375" style="211" customWidth="1"/>
    <col min="6401" max="6401" width="17.625" style="211" customWidth="1"/>
    <col min="6402" max="6402" width="16.375" style="211" customWidth="1"/>
    <col min="6403" max="6403" width="8" style="211" customWidth="1"/>
    <col min="6404" max="6404" width="13.125" style="211" customWidth="1"/>
    <col min="6405" max="6405" width="15.375" style="211" customWidth="1"/>
    <col min="6406" max="6406" width="30" style="211" customWidth="1"/>
    <col min="6407" max="6407" width="9.375" style="211" customWidth="1"/>
    <col min="6408" max="6410" width="14.75" style="211" customWidth="1"/>
    <col min="6411" max="6411" width="4.375" style="211" customWidth="1"/>
    <col min="6412" max="6412" width="2.375" style="211" customWidth="1"/>
    <col min="6413" max="6413" width="7" style="211" customWidth="1"/>
    <col min="6414" max="6414" width="7.375" style="211" customWidth="1"/>
    <col min="6415" max="6416" width="12" style="211" customWidth="1"/>
    <col min="6417" max="6418" width="9.125" style="211"/>
    <col min="6419" max="6419" width="11.125" style="211" customWidth="1"/>
    <col min="6420" max="6655" width="9.125" style="211"/>
    <col min="6656" max="6656" width="1.375" style="211" customWidth="1"/>
    <col min="6657" max="6657" width="17.625" style="211" customWidth="1"/>
    <col min="6658" max="6658" width="16.375" style="211" customWidth="1"/>
    <col min="6659" max="6659" width="8" style="211" customWidth="1"/>
    <col min="6660" max="6660" width="13.125" style="211" customWidth="1"/>
    <col min="6661" max="6661" width="15.375" style="211" customWidth="1"/>
    <col min="6662" max="6662" width="30" style="211" customWidth="1"/>
    <col min="6663" max="6663" width="9.375" style="211" customWidth="1"/>
    <col min="6664" max="6666" width="14.75" style="211" customWidth="1"/>
    <col min="6667" max="6667" width="4.375" style="211" customWidth="1"/>
    <col min="6668" max="6668" width="2.375" style="211" customWidth="1"/>
    <col min="6669" max="6669" width="7" style="211" customWidth="1"/>
    <col min="6670" max="6670" width="7.375" style="211" customWidth="1"/>
    <col min="6671" max="6672" width="12" style="211" customWidth="1"/>
    <col min="6673" max="6674" width="9.125" style="211"/>
    <col min="6675" max="6675" width="11.125" style="211" customWidth="1"/>
    <col min="6676" max="6911" width="9.125" style="211"/>
    <col min="6912" max="6912" width="1.375" style="211" customWidth="1"/>
    <col min="6913" max="6913" width="17.625" style="211" customWidth="1"/>
    <col min="6914" max="6914" width="16.375" style="211" customWidth="1"/>
    <col min="6915" max="6915" width="8" style="211" customWidth="1"/>
    <col min="6916" max="6916" width="13.125" style="211" customWidth="1"/>
    <col min="6917" max="6917" width="15.375" style="211" customWidth="1"/>
    <col min="6918" max="6918" width="30" style="211" customWidth="1"/>
    <col min="6919" max="6919" width="9.375" style="211" customWidth="1"/>
    <col min="6920" max="6922" width="14.75" style="211" customWidth="1"/>
    <col min="6923" max="6923" width="4.375" style="211" customWidth="1"/>
    <col min="6924" max="6924" width="2.375" style="211" customWidth="1"/>
    <col min="6925" max="6925" width="7" style="211" customWidth="1"/>
    <col min="6926" max="6926" width="7.375" style="211" customWidth="1"/>
    <col min="6927" max="6928" width="12" style="211" customWidth="1"/>
    <col min="6929" max="6930" width="9.125" style="211"/>
    <col min="6931" max="6931" width="11.125" style="211" customWidth="1"/>
    <col min="6932" max="7167" width="9.125" style="211"/>
    <col min="7168" max="7168" width="1.375" style="211" customWidth="1"/>
    <col min="7169" max="7169" width="17.625" style="211" customWidth="1"/>
    <col min="7170" max="7170" width="16.375" style="211" customWidth="1"/>
    <col min="7171" max="7171" width="8" style="211" customWidth="1"/>
    <col min="7172" max="7172" width="13.125" style="211" customWidth="1"/>
    <col min="7173" max="7173" width="15.375" style="211" customWidth="1"/>
    <col min="7174" max="7174" width="30" style="211" customWidth="1"/>
    <col min="7175" max="7175" width="9.375" style="211" customWidth="1"/>
    <col min="7176" max="7178" width="14.75" style="211" customWidth="1"/>
    <col min="7179" max="7179" width="4.375" style="211" customWidth="1"/>
    <col min="7180" max="7180" width="2.375" style="211" customWidth="1"/>
    <col min="7181" max="7181" width="7" style="211" customWidth="1"/>
    <col min="7182" max="7182" width="7.375" style="211" customWidth="1"/>
    <col min="7183" max="7184" width="12" style="211" customWidth="1"/>
    <col min="7185" max="7186" width="9.125" style="211"/>
    <col min="7187" max="7187" width="11.125" style="211" customWidth="1"/>
    <col min="7188" max="7423" width="9.125" style="211"/>
    <col min="7424" max="7424" width="1.375" style="211" customWidth="1"/>
    <col min="7425" max="7425" width="17.625" style="211" customWidth="1"/>
    <col min="7426" max="7426" width="16.375" style="211" customWidth="1"/>
    <col min="7427" max="7427" width="8" style="211" customWidth="1"/>
    <col min="7428" max="7428" width="13.125" style="211" customWidth="1"/>
    <col min="7429" max="7429" width="15.375" style="211" customWidth="1"/>
    <col min="7430" max="7430" width="30" style="211" customWidth="1"/>
    <col min="7431" max="7431" width="9.375" style="211" customWidth="1"/>
    <col min="7432" max="7434" width="14.75" style="211" customWidth="1"/>
    <col min="7435" max="7435" width="4.375" style="211" customWidth="1"/>
    <col min="7436" max="7436" width="2.375" style="211" customWidth="1"/>
    <col min="7437" max="7437" width="7" style="211" customWidth="1"/>
    <col min="7438" max="7438" width="7.375" style="211" customWidth="1"/>
    <col min="7439" max="7440" width="12" style="211" customWidth="1"/>
    <col min="7441" max="7442" width="9.125" style="211"/>
    <col min="7443" max="7443" width="11.125" style="211" customWidth="1"/>
    <col min="7444" max="7679" width="9.125" style="211"/>
    <col min="7680" max="7680" width="1.375" style="211" customWidth="1"/>
    <col min="7681" max="7681" width="17.625" style="211" customWidth="1"/>
    <col min="7682" max="7682" width="16.375" style="211" customWidth="1"/>
    <col min="7683" max="7683" width="8" style="211" customWidth="1"/>
    <col min="7684" max="7684" width="13.125" style="211" customWidth="1"/>
    <col min="7685" max="7685" width="15.375" style="211" customWidth="1"/>
    <col min="7686" max="7686" width="30" style="211" customWidth="1"/>
    <col min="7687" max="7687" width="9.375" style="211" customWidth="1"/>
    <col min="7688" max="7690" width="14.75" style="211" customWidth="1"/>
    <col min="7691" max="7691" width="4.375" style="211" customWidth="1"/>
    <col min="7692" max="7692" width="2.375" style="211" customWidth="1"/>
    <col min="7693" max="7693" width="7" style="211" customWidth="1"/>
    <col min="7694" max="7694" width="7.375" style="211" customWidth="1"/>
    <col min="7695" max="7696" width="12" style="211" customWidth="1"/>
    <col min="7697" max="7698" width="9.125" style="211"/>
    <col min="7699" max="7699" width="11.125" style="211" customWidth="1"/>
    <col min="7700" max="7935" width="9.125" style="211"/>
    <col min="7936" max="7936" width="1.375" style="211" customWidth="1"/>
    <col min="7937" max="7937" width="17.625" style="211" customWidth="1"/>
    <col min="7938" max="7938" width="16.375" style="211" customWidth="1"/>
    <col min="7939" max="7939" width="8" style="211" customWidth="1"/>
    <col min="7940" max="7940" width="13.125" style="211" customWidth="1"/>
    <col min="7941" max="7941" width="15.375" style="211" customWidth="1"/>
    <col min="7942" max="7942" width="30" style="211" customWidth="1"/>
    <col min="7943" max="7943" width="9.375" style="211" customWidth="1"/>
    <col min="7944" max="7946" width="14.75" style="211" customWidth="1"/>
    <col min="7947" max="7947" width="4.375" style="211" customWidth="1"/>
    <col min="7948" max="7948" width="2.375" style="211" customWidth="1"/>
    <col min="7949" max="7949" width="7" style="211" customWidth="1"/>
    <col min="7950" max="7950" width="7.375" style="211" customWidth="1"/>
    <col min="7951" max="7952" width="12" style="211" customWidth="1"/>
    <col min="7953" max="7954" width="9.125" style="211"/>
    <col min="7955" max="7955" width="11.125" style="211" customWidth="1"/>
    <col min="7956" max="8191" width="9.125" style="211"/>
    <col min="8192" max="8192" width="1.375" style="211" customWidth="1"/>
    <col min="8193" max="8193" width="17.625" style="211" customWidth="1"/>
    <col min="8194" max="8194" width="16.375" style="211" customWidth="1"/>
    <col min="8195" max="8195" width="8" style="211" customWidth="1"/>
    <col min="8196" max="8196" width="13.125" style="211" customWidth="1"/>
    <col min="8197" max="8197" width="15.375" style="211" customWidth="1"/>
    <col min="8198" max="8198" width="30" style="211" customWidth="1"/>
    <col min="8199" max="8199" width="9.375" style="211" customWidth="1"/>
    <col min="8200" max="8202" width="14.75" style="211" customWidth="1"/>
    <col min="8203" max="8203" width="4.375" style="211" customWidth="1"/>
    <col min="8204" max="8204" width="2.375" style="211" customWidth="1"/>
    <col min="8205" max="8205" width="7" style="211" customWidth="1"/>
    <col min="8206" max="8206" width="7.375" style="211" customWidth="1"/>
    <col min="8207" max="8208" width="12" style="211" customWidth="1"/>
    <col min="8209" max="8210" width="9.125" style="211"/>
    <col min="8211" max="8211" width="11.125" style="211" customWidth="1"/>
    <col min="8212" max="8447" width="9.125" style="211"/>
    <col min="8448" max="8448" width="1.375" style="211" customWidth="1"/>
    <col min="8449" max="8449" width="17.625" style="211" customWidth="1"/>
    <col min="8450" max="8450" width="16.375" style="211" customWidth="1"/>
    <col min="8451" max="8451" width="8" style="211" customWidth="1"/>
    <col min="8452" max="8452" width="13.125" style="211" customWidth="1"/>
    <col min="8453" max="8453" width="15.375" style="211" customWidth="1"/>
    <col min="8454" max="8454" width="30" style="211" customWidth="1"/>
    <col min="8455" max="8455" width="9.375" style="211" customWidth="1"/>
    <col min="8456" max="8458" width="14.75" style="211" customWidth="1"/>
    <col min="8459" max="8459" width="4.375" style="211" customWidth="1"/>
    <col min="8460" max="8460" width="2.375" style="211" customWidth="1"/>
    <col min="8461" max="8461" width="7" style="211" customWidth="1"/>
    <col min="8462" max="8462" width="7.375" style="211" customWidth="1"/>
    <col min="8463" max="8464" width="12" style="211" customWidth="1"/>
    <col min="8465" max="8466" width="9.125" style="211"/>
    <col min="8467" max="8467" width="11.125" style="211" customWidth="1"/>
    <col min="8468" max="8703" width="9.125" style="211"/>
    <col min="8704" max="8704" width="1.375" style="211" customWidth="1"/>
    <col min="8705" max="8705" width="17.625" style="211" customWidth="1"/>
    <col min="8706" max="8706" width="16.375" style="211" customWidth="1"/>
    <col min="8707" max="8707" width="8" style="211" customWidth="1"/>
    <col min="8708" max="8708" width="13.125" style="211" customWidth="1"/>
    <col min="8709" max="8709" width="15.375" style="211" customWidth="1"/>
    <col min="8710" max="8710" width="30" style="211" customWidth="1"/>
    <col min="8711" max="8711" width="9.375" style="211" customWidth="1"/>
    <col min="8712" max="8714" width="14.75" style="211" customWidth="1"/>
    <col min="8715" max="8715" width="4.375" style="211" customWidth="1"/>
    <col min="8716" max="8716" width="2.375" style="211" customWidth="1"/>
    <col min="8717" max="8717" width="7" style="211" customWidth="1"/>
    <col min="8718" max="8718" width="7.375" style="211" customWidth="1"/>
    <col min="8719" max="8720" width="12" style="211" customWidth="1"/>
    <col min="8721" max="8722" width="9.125" style="211"/>
    <col min="8723" max="8723" width="11.125" style="211" customWidth="1"/>
    <col min="8724" max="8959" width="9.125" style="211"/>
    <col min="8960" max="8960" width="1.375" style="211" customWidth="1"/>
    <col min="8961" max="8961" width="17.625" style="211" customWidth="1"/>
    <col min="8962" max="8962" width="16.375" style="211" customWidth="1"/>
    <col min="8963" max="8963" width="8" style="211" customWidth="1"/>
    <col min="8964" max="8964" width="13.125" style="211" customWidth="1"/>
    <col min="8965" max="8965" width="15.375" style="211" customWidth="1"/>
    <col min="8966" max="8966" width="30" style="211" customWidth="1"/>
    <col min="8967" max="8967" width="9.375" style="211" customWidth="1"/>
    <col min="8968" max="8970" width="14.75" style="211" customWidth="1"/>
    <col min="8971" max="8971" width="4.375" style="211" customWidth="1"/>
    <col min="8972" max="8972" width="2.375" style="211" customWidth="1"/>
    <col min="8973" max="8973" width="7" style="211" customWidth="1"/>
    <col min="8974" max="8974" width="7.375" style="211" customWidth="1"/>
    <col min="8975" max="8976" width="12" style="211" customWidth="1"/>
    <col min="8977" max="8978" width="9.125" style="211"/>
    <col min="8979" max="8979" width="11.125" style="211" customWidth="1"/>
    <col min="8980" max="9215" width="9.125" style="211"/>
    <col min="9216" max="9216" width="1.375" style="211" customWidth="1"/>
    <col min="9217" max="9217" width="17.625" style="211" customWidth="1"/>
    <col min="9218" max="9218" width="16.375" style="211" customWidth="1"/>
    <col min="9219" max="9219" width="8" style="211" customWidth="1"/>
    <col min="9220" max="9220" width="13.125" style="211" customWidth="1"/>
    <col min="9221" max="9221" width="15.375" style="211" customWidth="1"/>
    <col min="9222" max="9222" width="30" style="211" customWidth="1"/>
    <col min="9223" max="9223" width="9.375" style="211" customWidth="1"/>
    <col min="9224" max="9226" width="14.75" style="211" customWidth="1"/>
    <col min="9227" max="9227" width="4.375" style="211" customWidth="1"/>
    <col min="9228" max="9228" width="2.375" style="211" customWidth="1"/>
    <col min="9229" max="9229" width="7" style="211" customWidth="1"/>
    <col min="9230" max="9230" width="7.375" style="211" customWidth="1"/>
    <col min="9231" max="9232" width="12" style="211" customWidth="1"/>
    <col min="9233" max="9234" width="9.125" style="211"/>
    <col min="9235" max="9235" width="11.125" style="211" customWidth="1"/>
    <col min="9236" max="9471" width="9.125" style="211"/>
    <col min="9472" max="9472" width="1.375" style="211" customWidth="1"/>
    <col min="9473" max="9473" width="17.625" style="211" customWidth="1"/>
    <col min="9474" max="9474" width="16.375" style="211" customWidth="1"/>
    <col min="9475" max="9475" width="8" style="211" customWidth="1"/>
    <col min="9476" max="9476" width="13.125" style="211" customWidth="1"/>
    <col min="9477" max="9477" width="15.375" style="211" customWidth="1"/>
    <col min="9478" max="9478" width="30" style="211" customWidth="1"/>
    <col min="9479" max="9479" width="9.375" style="211" customWidth="1"/>
    <col min="9480" max="9482" width="14.75" style="211" customWidth="1"/>
    <col min="9483" max="9483" width="4.375" style="211" customWidth="1"/>
    <col min="9484" max="9484" width="2.375" style="211" customWidth="1"/>
    <col min="9485" max="9485" width="7" style="211" customWidth="1"/>
    <col min="9486" max="9486" width="7.375" style="211" customWidth="1"/>
    <col min="9487" max="9488" width="12" style="211" customWidth="1"/>
    <col min="9489" max="9490" width="9.125" style="211"/>
    <col min="9491" max="9491" width="11.125" style="211" customWidth="1"/>
    <col min="9492" max="9727" width="9.125" style="211"/>
    <col min="9728" max="9728" width="1.375" style="211" customWidth="1"/>
    <col min="9729" max="9729" width="17.625" style="211" customWidth="1"/>
    <col min="9730" max="9730" width="16.375" style="211" customWidth="1"/>
    <col min="9731" max="9731" width="8" style="211" customWidth="1"/>
    <col min="9732" max="9732" width="13.125" style="211" customWidth="1"/>
    <col min="9733" max="9733" width="15.375" style="211" customWidth="1"/>
    <col min="9734" max="9734" width="30" style="211" customWidth="1"/>
    <col min="9735" max="9735" width="9.375" style="211" customWidth="1"/>
    <col min="9736" max="9738" width="14.75" style="211" customWidth="1"/>
    <col min="9739" max="9739" width="4.375" style="211" customWidth="1"/>
    <col min="9740" max="9740" width="2.375" style="211" customWidth="1"/>
    <col min="9741" max="9741" width="7" style="211" customWidth="1"/>
    <col min="9742" max="9742" width="7.375" style="211" customWidth="1"/>
    <col min="9743" max="9744" width="12" style="211" customWidth="1"/>
    <col min="9745" max="9746" width="9.125" style="211"/>
    <col min="9747" max="9747" width="11.125" style="211" customWidth="1"/>
    <col min="9748" max="9983" width="9.125" style="211"/>
    <col min="9984" max="9984" width="1.375" style="211" customWidth="1"/>
    <col min="9985" max="9985" width="17.625" style="211" customWidth="1"/>
    <col min="9986" max="9986" width="16.375" style="211" customWidth="1"/>
    <col min="9987" max="9987" width="8" style="211" customWidth="1"/>
    <col min="9988" max="9988" width="13.125" style="211" customWidth="1"/>
    <col min="9989" max="9989" width="15.375" style="211" customWidth="1"/>
    <col min="9990" max="9990" width="30" style="211" customWidth="1"/>
    <col min="9991" max="9991" width="9.375" style="211" customWidth="1"/>
    <col min="9992" max="9994" width="14.75" style="211" customWidth="1"/>
    <col min="9995" max="9995" width="4.375" style="211" customWidth="1"/>
    <col min="9996" max="9996" width="2.375" style="211" customWidth="1"/>
    <col min="9997" max="9997" width="7" style="211" customWidth="1"/>
    <col min="9998" max="9998" width="7.375" style="211" customWidth="1"/>
    <col min="9999" max="10000" width="12" style="211" customWidth="1"/>
    <col min="10001" max="10002" width="9.125" style="211"/>
    <col min="10003" max="10003" width="11.125" style="211" customWidth="1"/>
    <col min="10004" max="10239" width="9.125" style="211"/>
    <col min="10240" max="10240" width="1.375" style="211" customWidth="1"/>
    <col min="10241" max="10241" width="17.625" style="211" customWidth="1"/>
    <col min="10242" max="10242" width="16.375" style="211" customWidth="1"/>
    <col min="10243" max="10243" width="8" style="211" customWidth="1"/>
    <col min="10244" max="10244" width="13.125" style="211" customWidth="1"/>
    <col min="10245" max="10245" width="15.375" style="211" customWidth="1"/>
    <col min="10246" max="10246" width="30" style="211" customWidth="1"/>
    <col min="10247" max="10247" width="9.375" style="211" customWidth="1"/>
    <col min="10248" max="10250" width="14.75" style="211" customWidth="1"/>
    <col min="10251" max="10251" width="4.375" style="211" customWidth="1"/>
    <col min="10252" max="10252" width="2.375" style="211" customWidth="1"/>
    <col min="10253" max="10253" width="7" style="211" customWidth="1"/>
    <col min="10254" max="10254" width="7.375" style="211" customWidth="1"/>
    <col min="10255" max="10256" width="12" style="211" customWidth="1"/>
    <col min="10257" max="10258" width="9.125" style="211"/>
    <col min="10259" max="10259" width="11.125" style="211" customWidth="1"/>
    <col min="10260" max="10495" width="9.125" style="211"/>
    <col min="10496" max="10496" width="1.375" style="211" customWidth="1"/>
    <col min="10497" max="10497" width="17.625" style="211" customWidth="1"/>
    <col min="10498" max="10498" width="16.375" style="211" customWidth="1"/>
    <col min="10499" max="10499" width="8" style="211" customWidth="1"/>
    <col min="10500" max="10500" width="13.125" style="211" customWidth="1"/>
    <col min="10501" max="10501" width="15.375" style="211" customWidth="1"/>
    <col min="10502" max="10502" width="30" style="211" customWidth="1"/>
    <col min="10503" max="10503" width="9.375" style="211" customWidth="1"/>
    <col min="10504" max="10506" width="14.75" style="211" customWidth="1"/>
    <col min="10507" max="10507" width="4.375" style="211" customWidth="1"/>
    <col min="10508" max="10508" width="2.375" style="211" customWidth="1"/>
    <col min="10509" max="10509" width="7" style="211" customWidth="1"/>
    <col min="10510" max="10510" width="7.375" style="211" customWidth="1"/>
    <col min="10511" max="10512" width="12" style="211" customWidth="1"/>
    <col min="10513" max="10514" width="9.125" style="211"/>
    <col min="10515" max="10515" width="11.125" style="211" customWidth="1"/>
    <col min="10516" max="10751" width="9.125" style="211"/>
    <col min="10752" max="10752" width="1.375" style="211" customWidth="1"/>
    <col min="10753" max="10753" width="17.625" style="211" customWidth="1"/>
    <col min="10754" max="10754" width="16.375" style="211" customWidth="1"/>
    <col min="10755" max="10755" width="8" style="211" customWidth="1"/>
    <col min="10756" max="10756" width="13.125" style="211" customWidth="1"/>
    <col min="10757" max="10757" width="15.375" style="211" customWidth="1"/>
    <col min="10758" max="10758" width="30" style="211" customWidth="1"/>
    <col min="10759" max="10759" width="9.375" style="211" customWidth="1"/>
    <col min="10760" max="10762" width="14.75" style="211" customWidth="1"/>
    <col min="10763" max="10763" width="4.375" style="211" customWidth="1"/>
    <col min="10764" max="10764" width="2.375" style="211" customWidth="1"/>
    <col min="10765" max="10765" width="7" style="211" customWidth="1"/>
    <col min="10766" max="10766" width="7.375" style="211" customWidth="1"/>
    <col min="10767" max="10768" width="12" style="211" customWidth="1"/>
    <col min="10769" max="10770" width="9.125" style="211"/>
    <col min="10771" max="10771" width="11.125" style="211" customWidth="1"/>
    <col min="10772" max="11007" width="9.125" style="211"/>
    <col min="11008" max="11008" width="1.375" style="211" customWidth="1"/>
    <col min="11009" max="11009" width="17.625" style="211" customWidth="1"/>
    <col min="11010" max="11010" width="16.375" style="211" customWidth="1"/>
    <col min="11011" max="11011" width="8" style="211" customWidth="1"/>
    <col min="11012" max="11012" width="13.125" style="211" customWidth="1"/>
    <col min="11013" max="11013" width="15.375" style="211" customWidth="1"/>
    <col min="11014" max="11014" width="30" style="211" customWidth="1"/>
    <col min="11015" max="11015" width="9.375" style="211" customWidth="1"/>
    <col min="11016" max="11018" width="14.75" style="211" customWidth="1"/>
    <col min="11019" max="11019" width="4.375" style="211" customWidth="1"/>
    <col min="11020" max="11020" width="2.375" style="211" customWidth="1"/>
    <col min="11021" max="11021" width="7" style="211" customWidth="1"/>
    <col min="11022" max="11022" width="7.375" style="211" customWidth="1"/>
    <col min="11023" max="11024" width="12" style="211" customWidth="1"/>
    <col min="11025" max="11026" width="9.125" style="211"/>
    <col min="11027" max="11027" width="11.125" style="211" customWidth="1"/>
    <col min="11028" max="11263" width="9.125" style="211"/>
    <col min="11264" max="11264" width="1.375" style="211" customWidth="1"/>
    <col min="11265" max="11265" width="17.625" style="211" customWidth="1"/>
    <col min="11266" max="11266" width="16.375" style="211" customWidth="1"/>
    <col min="11267" max="11267" width="8" style="211" customWidth="1"/>
    <col min="11268" max="11268" width="13.125" style="211" customWidth="1"/>
    <col min="11269" max="11269" width="15.375" style="211" customWidth="1"/>
    <col min="11270" max="11270" width="30" style="211" customWidth="1"/>
    <col min="11271" max="11271" width="9.375" style="211" customWidth="1"/>
    <col min="11272" max="11274" width="14.75" style="211" customWidth="1"/>
    <col min="11275" max="11275" width="4.375" style="211" customWidth="1"/>
    <col min="11276" max="11276" width="2.375" style="211" customWidth="1"/>
    <col min="11277" max="11277" width="7" style="211" customWidth="1"/>
    <col min="11278" max="11278" width="7.375" style="211" customWidth="1"/>
    <col min="11279" max="11280" width="12" style="211" customWidth="1"/>
    <col min="11281" max="11282" width="9.125" style="211"/>
    <col min="11283" max="11283" width="11.125" style="211" customWidth="1"/>
    <col min="11284" max="11519" width="9.125" style="211"/>
    <col min="11520" max="11520" width="1.375" style="211" customWidth="1"/>
    <col min="11521" max="11521" width="17.625" style="211" customWidth="1"/>
    <col min="11522" max="11522" width="16.375" style="211" customWidth="1"/>
    <col min="11523" max="11523" width="8" style="211" customWidth="1"/>
    <col min="11524" max="11524" width="13.125" style="211" customWidth="1"/>
    <col min="11525" max="11525" width="15.375" style="211" customWidth="1"/>
    <col min="11526" max="11526" width="30" style="211" customWidth="1"/>
    <col min="11527" max="11527" width="9.375" style="211" customWidth="1"/>
    <col min="11528" max="11530" width="14.75" style="211" customWidth="1"/>
    <col min="11531" max="11531" width="4.375" style="211" customWidth="1"/>
    <col min="11532" max="11532" width="2.375" style="211" customWidth="1"/>
    <col min="11533" max="11533" width="7" style="211" customWidth="1"/>
    <col min="11534" max="11534" width="7.375" style="211" customWidth="1"/>
    <col min="11535" max="11536" width="12" style="211" customWidth="1"/>
    <col min="11537" max="11538" width="9.125" style="211"/>
    <col min="11539" max="11539" width="11.125" style="211" customWidth="1"/>
    <col min="11540" max="11775" width="9.125" style="211"/>
    <col min="11776" max="11776" width="1.375" style="211" customWidth="1"/>
    <col min="11777" max="11777" width="17.625" style="211" customWidth="1"/>
    <col min="11778" max="11778" width="16.375" style="211" customWidth="1"/>
    <col min="11779" max="11779" width="8" style="211" customWidth="1"/>
    <col min="11780" max="11780" width="13.125" style="211" customWidth="1"/>
    <col min="11781" max="11781" width="15.375" style="211" customWidth="1"/>
    <col min="11782" max="11782" width="30" style="211" customWidth="1"/>
    <col min="11783" max="11783" width="9.375" style="211" customWidth="1"/>
    <col min="11784" max="11786" width="14.75" style="211" customWidth="1"/>
    <col min="11787" max="11787" width="4.375" style="211" customWidth="1"/>
    <col min="11788" max="11788" width="2.375" style="211" customWidth="1"/>
    <col min="11789" max="11789" width="7" style="211" customWidth="1"/>
    <col min="11790" max="11790" width="7.375" style="211" customWidth="1"/>
    <col min="11791" max="11792" width="12" style="211" customWidth="1"/>
    <col min="11793" max="11794" width="9.125" style="211"/>
    <col min="11795" max="11795" width="11.125" style="211" customWidth="1"/>
    <col min="11796" max="12031" width="9.125" style="211"/>
    <col min="12032" max="12032" width="1.375" style="211" customWidth="1"/>
    <col min="12033" max="12033" width="17.625" style="211" customWidth="1"/>
    <col min="12034" max="12034" width="16.375" style="211" customWidth="1"/>
    <col min="12035" max="12035" width="8" style="211" customWidth="1"/>
    <col min="12036" max="12036" width="13.125" style="211" customWidth="1"/>
    <col min="12037" max="12037" width="15.375" style="211" customWidth="1"/>
    <col min="12038" max="12038" width="30" style="211" customWidth="1"/>
    <col min="12039" max="12039" width="9.375" style="211" customWidth="1"/>
    <col min="12040" max="12042" width="14.75" style="211" customWidth="1"/>
    <col min="12043" max="12043" width="4.375" style="211" customWidth="1"/>
    <col min="12044" max="12044" width="2.375" style="211" customWidth="1"/>
    <col min="12045" max="12045" width="7" style="211" customWidth="1"/>
    <col min="12046" max="12046" width="7.375" style="211" customWidth="1"/>
    <col min="12047" max="12048" width="12" style="211" customWidth="1"/>
    <col min="12049" max="12050" width="9.125" style="211"/>
    <col min="12051" max="12051" width="11.125" style="211" customWidth="1"/>
    <col min="12052" max="12287" width="9.125" style="211"/>
    <col min="12288" max="12288" width="1.375" style="211" customWidth="1"/>
    <col min="12289" max="12289" width="17.625" style="211" customWidth="1"/>
    <col min="12290" max="12290" width="16.375" style="211" customWidth="1"/>
    <col min="12291" max="12291" width="8" style="211" customWidth="1"/>
    <col min="12292" max="12292" width="13.125" style="211" customWidth="1"/>
    <col min="12293" max="12293" width="15.375" style="211" customWidth="1"/>
    <col min="12294" max="12294" width="30" style="211" customWidth="1"/>
    <col min="12295" max="12295" width="9.375" style="211" customWidth="1"/>
    <col min="12296" max="12298" width="14.75" style="211" customWidth="1"/>
    <col min="12299" max="12299" width="4.375" style="211" customWidth="1"/>
    <col min="12300" max="12300" width="2.375" style="211" customWidth="1"/>
    <col min="12301" max="12301" width="7" style="211" customWidth="1"/>
    <col min="12302" max="12302" width="7.375" style="211" customWidth="1"/>
    <col min="12303" max="12304" width="12" style="211" customWidth="1"/>
    <col min="12305" max="12306" width="9.125" style="211"/>
    <col min="12307" max="12307" width="11.125" style="211" customWidth="1"/>
    <col min="12308" max="12543" width="9.125" style="211"/>
    <col min="12544" max="12544" width="1.375" style="211" customWidth="1"/>
    <col min="12545" max="12545" width="17.625" style="211" customWidth="1"/>
    <col min="12546" max="12546" width="16.375" style="211" customWidth="1"/>
    <col min="12547" max="12547" width="8" style="211" customWidth="1"/>
    <col min="12548" max="12548" width="13.125" style="211" customWidth="1"/>
    <col min="12549" max="12549" width="15.375" style="211" customWidth="1"/>
    <col min="12550" max="12550" width="30" style="211" customWidth="1"/>
    <col min="12551" max="12551" width="9.375" style="211" customWidth="1"/>
    <col min="12552" max="12554" width="14.75" style="211" customWidth="1"/>
    <col min="12555" max="12555" width="4.375" style="211" customWidth="1"/>
    <col min="12556" max="12556" width="2.375" style="211" customWidth="1"/>
    <col min="12557" max="12557" width="7" style="211" customWidth="1"/>
    <col min="12558" max="12558" width="7.375" style="211" customWidth="1"/>
    <col min="12559" max="12560" width="12" style="211" customWidth="1"/>
    <col min="12561" max="12562" width="9.125" style="211"/>
    <col min="12563" max="12563" width="11.125" style="211" customWidth="1"/>
    <col min="12564" max="12799" width="9.125" style="211"/>
    <col min="12800" max="12800" width="1.375" style="211" customWidth="1"/>
    <col min="12801" max="12801" width="17.625" style="211" customWidth="1"/>
    <col min="12802" max="12802" width="16.375" style="211" customWidth="1"/>
    <col min="12803" max="12803" width="8" style="211" customWidth="1"/>
    <col min="12804" max="12804" width="13.125" style="211" customWidth="1"/>
    <col min="12805" max="12805" width="15.375" style="211" customWidth="1"/>
    <col min="12806" max="12806" width="30" style="211" customWidth="1"/>
    <col min="12807" max="12807" width="9.375" style="211" customWidth="1"/>
    <col min="12808" max="12810" width="14.75" style="211" customWidth="1"/>
    <col min="12811" max="12811" width="4.375" style="211" customWidth="1"/>
    <col min="12812" max="12812" width="2.375" style="211" customWidth="1"/>
    <col min="12813" max="12813" width="7" style="211" customWidth="1"/>
    <col min="12814" max="12814" width="7.375" style="211" customWidth="1"/>
    <col min="12815" max="12816" width="12" style="211" customWidth="1"/>
    <col min="12817" max="12818" width="9.125" style="211"/>
    <col min="12819" max="12819" width="11.125" style="211" customWidth="1"/>
    <col min="12820" max="13055" width="9.125" style="211"/>
    <col min="13056" max="13056" width="1.375" style="211" customWidth="1"/>
    <col min="13057" max="13057" width="17.625" style="211" customWidth="1"/>
    <col min="13058" max="13058" width="16.375" style="211" customWidth="1"/>
    <col min="13059" max="13059" width="8" style="211" customWidth="1"/>
    <col min="13060" max="13060" width="13.125" style="211" customWidth="1"/>
    <col min="13061" max="13061" width="15.375" style="211" customWidth="1"/>
    <col min="13062" max="13062" width="30" style="211" customWidth="1"/>
    <col min="13063" max="13063" width="9.375" style="211" customWidth="1"/>
    <col min="13064" max="13066" width="14.75" style="211" customWidth="1"/>
    <col min="13067" max="13067" width="4.375" style="211" customWidth="1"/>
    <col min="13068" max="13068" width="2.375" style="211" customWidth="1"/>
    <col min="13069" max="13069" width="7" style="211" customWidth="1"/>
    <col min="13070" max="13070" width="7.375" style="211" customWidth="1"/>
    <col min="13071" max="13072" width="12" style="211" customWidth="1"/>
    <col min="13073" max="13074" width="9.125" style="211"/>
    <col min="13075" max="13075" width="11.125" style="211" customWidth="1"/>
    <col min="13076" max="13311" width="9.125" style="211"/>
    <col min="13312" max="13312" width="1.375" style="211" customWidth="1"/>
    <col min="13313" max="13313" width="17.625" style="211" customWidth="1"/>
    <col min="13314" max="13314" width="16.375" style="211" customWidth="1"/>
    <col min="13315" max="13315" width="8" style="211" customWidth="1"/>
    <col min="13316" max="13316" width="13.125" style="211" customWidth="1"/>
    <col min="13317" max="13317" width="15.375" style="211" customWidth="1"/>
    <col min="13318" max="13318" width="30" style="211" customWidth="1"/>
    <col min="13319" max="13319" width="9.375" style="211" customWidth="1"/>
    <col min="13320" max="13322" width="14.75" style="211" customWidth="1"/>
    <col min="13323" max="13323" width="4.375" style="211" customWidth="1"/>
    <col min="13324" max="13324" width="2.375" style="211" customWidth="1"/>
    <col min="13325" max="13325" width="7" style="211" customWidth="1"/>
    <col min="13326" max="13326" width="7.375" style="211" customWidth="1"/>
    <col min="13327" max="13328" width="12" style="211" customWidth="1"/>
    <col min="13329" max="13330" width="9.125" style="211"/>
    <col min="13331" max="13331" width="11.125" style="211" customWidth="1"/>
    <col min="13332" max="13567" width="9.125" style="211"/>
    <col min="13568" max="13568" width="1.375" style="211" customWidth="1"/>
    <col min="13569" max="13569" width="17.625" style="211" customWidth="1"/>
    <col min="13570" max="13570" width="16.375" style="211" customWidth="1"/>
    <col min="13571" max="13571" width="8" style="211" customWidth="1"/>
    <col min="13572" max="13572" width="13.125" style="211" customWidth="1"/>
    <col min="13573" max="13573" width="15.375" style="211" customWidth="1"/>
    <col min="13574" max="13574" width="30" style="211" customWidth="1"/>
    <col min="13575" max="13575" width="9.375" style="211" customWidth="1"/>
    <col min="13576" max="13578" width="14.75" style="211" customWidth="1"/>
    <col min="13579" max="13579" width="4.375" style="211" customWidth="1"/>
    <col min="13580" max="13580" width="2.375" style="211" customWidth="1"/>
    <col min="13581" max="13581" width="7" style="211" customWidth="1"/>
    <col min="13582" max="13582" width="7.375" style="211" customWidth="1"/>
    <col min="13583" max="13584" width="12" style="211" customWidth="1"/>
    <col min="13585" max="13586" width="9.125" style="211"/>
    <col min="13587" max="13587" width="11.125" style="211" customWidth="1"/>
    <col min="13588" max="13823" width="9.125" style="211"/>
    <col min="13824" max="13824" width="1.375" style="211" customWidth="1"/>
    <col min="13825" max="13825" width="17.625" style="211" customWidth="1"/>
    <col min="13826" max="13826" width="16.375" style="211" customWidth="1"/>
    <col min="13827" max="13827" width="8" style="211" customWidth="1"/>
    <col min="13828" max="13828" width="13.125" style="211" customWidth="1"/>
    <col min="13829" max="13829" width="15.375" style="211" customWidth="1"/>
    <col min="13830" max="13830" width="30" style="211" customWidth="1"/>
    <col min="13831" max="13831" width="9.375" style="211" customWidth="1"/>
    <col min="13832" max="13834" width="14.75" style="211" customWidth="1"/>
    <col min="13835" max="13835" width="4.375" style="211" customWidth="1"/>
    <col min="13836" max="13836" width="2.375" style="211" customWidth="1"/>
    <col min="13837" max="13837" width="7" style="211" customWidth="1"/>
    <col min="13838" max="13838" width="7.375" style="211" customWidth="1"/>
    <col min="13839" max="13840" width="12" style="211" customWidth="1"/>
    <col min="13841" max="13842" width="9.125" style="211"/>
    <col min="13843" max="13843" width="11.125" style="211" customWidth="1"/>
    <col min="13844" max="14079" width="9.125" style="211"/>
    <col min="14080" max="14080" width="1.375" style="211" customWidth="1"/>
    <col min="14081" max="14081" width="17.625" style="211" customWidth="1"/>
    <col min="14082" max="14082" width="16.375" style="211" customWidth="1"/>
    <col min="14083" max="14083" width="8" style="211" customWidth="1"/>
    <col min="14084" max="14084" width="13.125" style="211" customWidth="1"/>
    <col min="14085" max="14085" width="15.375" style="211" customWidth="1"/>
    <col min="14086" max="14086" width="30" style="211" customWidth="1"/>
    <col min="14087" max="14087" width="9.375" style="211" customWidth="1"/>
    <col min="14088" max="14090" width="14.75" style="211" customWidth="1"/>
    <col min="14091" max="14091" width="4.375" style="211" customWidth="1"/>
    <col min="14092" max="14092" width="2.375" style="211" customWidth="1"/>
    <col min="14093" max="14093" width="7" style="211" customWidth="1"/>
    <col min="14094" max="14094" width="7.375" style="211" customWidth="1"/>
    <col min="14095" max="14096" width="12" style="211" customWidth="1"/>
    <col min="14097" max="14098" width="9.125" style="211"/>
    <col min="14099" max="14099" width="11.125" style="211" customWidth="1"/>
    <col min="14100" max="14335" width="9.125" style="211"/>
    <col min="14336" max="14336" width="1.375" style="211" customWidth="1"/>
    <col min="14337" max="14337" width="17.625" style="211" customWidth="1"/>
    <col min="14338" max="14338" width="16.375" style="211" customWidth="1"/>
    <col min="14339" max="14339" width="8" style="211" customWidth="1"/>
    <col min="14340" max="14340" width="13.125" style="211" customWidth="1"/>
    <col min="14341" max="14341" width="15.375" style="211" customWidth="1"/>
    <col min="14342" max="14342" width="30" style="211" customWidth="1"/>
    <col min="14343" max="14343" width="9.375" style="211" customWidth="1"/>
    <col min="14344" max="14346" width="14.75" style="211" customWidth="1"/>
    <col min="14347" max="14347" width="4.375" style="211" customWidth="1"/>
    <col min="14348" max="14348" width="2.375" style="211" customWidth="1"/>
    <col min="14349" max="14349" width="7" style="211" customWidth="1"/>
    <col min="14350" max="14350" width="7.375" style="211" customWidth="1"/>
    <col min="14351" max="14352" width="12" style="211" customWidth="1"/>
    <col min="14353" max="14354" width="9.125" style="211"/>
    <col min="14355" max="14355" width="11.125" style="211" customWidth="1"/>
    <col min="14356" max="14591" width="9.125" style="211"/>
    <col min="14592" max="14592" width="1.375" style="211" customWidth="1"/>
    <col min="14593" max="14593" width="17.625" style="211" customWidth="1"/>
    <col min="14594" max="14594" width="16.375" style="211" customWidth="1"/>
    <col min="14595" max="14595" width="8" style="211" customWidth="1"/>
    <col min="14596" max="14596" width="13.125" style="211" customWidth="1"/>
    <col min="14597" max="14597" width="15.375" style="211" customWidth="1"/>
    <col min="14598" max="14598" width="30" style="211" customWidth="1"/>
    <col min="14599" max="14599" width="9.375" style="211" customWidth="1"/>
    <col min="14600" max="14602" width="14.75" style="211" customWidth="1"/>
    <col min="14603" max="14603" width="4.375" style="211" customWidth="1"/>
    <col min="14604" max="14604" width="2.375" style="211" customWidth="1"/>
    <col min="14605" max="14605" width="7" style="211" customWidth="1"/>
    <col min="14606" max="14606" width="7.375" style="211" customWidth="1"/>
    <col min="14607" max="14608" width="12" style="211" customWidth="1"/>
    <col min="14609" max="14610" width="9.125" style="211"/>
    <col min="14611" max="14611" width="11.125" style="211" customWidth="1"/>
    <col min="14612" max="14847" width="9.125" style="211"/>
    <col min="14848" max="14848" width="1.375" style="211" customWidth="1"/>
    <col min="14849" max="14849" width="17.625" style="211" customWidth="1"/>
    <col min="14850" max="14850" width="16.375" style="211" customWidth="1"/>
    <col min="14851" max="14851" width="8" style="211" customWidth="1"/>
    <col min="14852" max="14852" width="13.125" style="211" customWidth="1"/>
    <col min="14853" max="14853" width="15.375" style="211" customWidth="1"/>
    <col min="14854" max="14854" width="30" style="211" customWidth="1"/>
    <col min="14855" max="14855" width="9.375" style="211" customWidth="1"/>
    <col min="14856" max="14858" width="14.75" style="211" customWidth="1"/>
    <col min="14859" max="14859" width="4.375" style="211" customWidth="1"/>
    <col min="14860" max="14860" width="2.375" style="211" customWidth="1"/>
    <col min="14861" max="14861" width="7" style="211" customWidth="1"/>
    <col min="14862" max="14862" width="7.375" style="211" customWidth="1"/>
    <col min="14863" max="14864" width="12" style="211" customWidth="1"/>
    <col min="14865" max="14866" width="9.125" style="211"/>
    <col min="14867" max="14867" width="11.125" style="211" customWidth="1"/>
    <col min="14868" max="15103" width="9.125" style="211"/>
    <col min="15104" max="15104" width="1.375" style="211" customWidth="1"/>
    <col min="15105" max="15105" width="17.625" style="211" customWidth="1"/>
    <col min="15106" max="15106" width="16.375" style="211" customWidth="1"/>
    <col min="15107" max="15107" width="8" style="211" customWidth="1"/>
    <col min="15108" max="15108" width="13.125" style="211" customWidth="1"/>
    <col min="15109" max="15109" width="15.375" style="211" customWidth="1"/>
    <col min="15110" max="15110" width="30" style="211" customWidth="1"/>
    <col min="15111" max="15111" width="9.375" style="211" customWidth="1"/>
    <col min="15112" max="15114" width="14.75" style="211" customWidth="1"/>
    <col min="15115" max="15115" width="4.375" style="211" customWidth="1"/>
    <col min="15116" max="15116" width="2.375" style="211" customWidth="1"/>
    <col min="15117" max="15117" width="7" style="211" customWidth="1"/>
    <col min="15118" max="15118" width="7.375" style="211" customWidth="1"/>
    <col min="15119" max="15120" width="12" style="211" customWidth="1"/>
    <col min="15121" max="15122" width="9.125" style="211"/>
    <col min="15123" max="15123" width="11.125" style="211" customWidth="1"/>
    <col min="15124" max="15359" width="9.125" style="211"/>
    <col min="15360" max="15360" width="1.375" style="211" customWidth="1"/>
    <col min="15361" max="15361" width="17.625" style="211" customWidth="1"/>
    <col min="15362" max="15362" width="16.375" style="211" customWidth="1"/>
    <col min="15363" max="15363" width="8" style="211" customWidth="1"/>
    <col min="15364" max="15364" width="13.125" style="211" customWidth="1"/>
    <col min="15365" max="15365" width="15.375" style="211" customWidth="1"/>
    <col min="15366" max="15366" width="30" style="211" customWidth="1"/>
    <col min="15367" max="15367" width="9.375" style="211" customWidth="1"/>
    <col min="15368" max="15370" width="14.75" style="211" customWidth="1"/>
    <col min="15371" max="15371" width="4.375" style="211" customWidth="1"/>
    <col min="15372" max="15372" width="2.375" style="211" customWidth="1"/>
    <col min="15373" max="15373" width="7" style="211" customWidth="1"/>
    <col min="15374" max="15374" width="7.375" style="211" customWidth="1"/>
    <col min="15375" max="15376" width="12" style="211" customWidth="1"/>
    <col min="15377" max="15378" width="9.125" style="211"/>
    <col min="15379" max="15379" width="11.125" style="211" customWidth="1"/>
    <col min="15380" max="15615" width="9.125" style="211"/>
    <col min="15616" max="15616" width="1.375" style="211" customWidth="1"/>
    <col min="15617" max="15617" width="17.625" style="211" customWidth="1"/>
    <col min="15618" max="15618" width="16.375" style="211" customWidth="1"/>
    <col min="15619" max="15619" width="8" style="211" customWidth="1"/>
    <col min="15620" max="15620" width="13.125" style="211" customWidth="1"/>
    <col min="15621" max="15621" width="15.375" style="211" customWidth="1"/>
    <col min="15622" max="15622" width="30" style="211" customWidth="1"/>
    <col min="15623" max="15623" width="9.375" style="211" customWidth="1"/>
    <col min="15624" max="15626" width="14.75" style="211" customWidth="1"/>
    <col min="15627" max="15627" width="4.375" style="211" customWidth="1"/>
    <col min="15628" max="15628" width="2.375" style="211" customWidth="1"/>
    <col min="15629" max="15629" width="7" style="211" customWidth="1"/>
    <col min="15630" max="15630" width="7.375" style="211" customWidth="1"/>
    <col min="15631" max="15632" width="12" style="211" customWidth="1"/>
    <col min="15633" max="15634" width="9.125" style="211"/>
    <col min="15635" max="15635" width="11.125" style="211" customWidth="1"/>
    <col min="15636" max="15871" width="9.125" style="211"/>
    <col min="15872" max="15872" width="1.375" style="211" customWidth="1"/>
    <col min="15873" max="15873" width="17.625" style="211" customWidth="1"/>
    <col min="15874" max="15874" width="16.375" style="211" customWidth="1"/>
    <col min="15875" max="15875" width="8" style="211" customWidth="1"/>
    <col min="15876" max="15876" width="13.125" style="211" customWidth="1"/>
    <col min="15877" max="15877" width="15.375" style="211" customWidth="1"/>
    <col min="15878" max="15878" width="30" style="211" customWidth="1"/>
    <col min="15879" max="15879" width="9.375" style="211" customWidth="1"/>
    <col min="15880" max="15882" width="14.75" style="211" customWidth="1"/>
    <col min="15883" max="15883" width="4.375" style="211" customWidth="1"/>
    <col min="15884" max="15884" width="2.375" style="211" customWidth="1"/>
    <col min="15885" max="15885" width="7" style="211" customWidth="1"/>
    <col min="15886" max="15886" width="7.375" style="211" customWidth="1"/>
    <col min="15887" max="15888" width="12" style="211" customWidth="1"/>
    <col min="15889" max="15890" width="9.125" style="211"/>
    <col min="15891" max="15891" width="11.125" style="211" customWidth="1"/>
    <col min="15892" max="16127" width="9.125" style="211"/>
    <col min="16128" max="16128" width="1.375" style="211" customWidth="1"/>
    <col min="16129" max="16129" width="17.625" style="211" customWidth="1"/>
    <col min="16130" max="16130" width="16.375" style="211" customWidth="1"/>
    <col min="16131" max="16131" width="8" style="211" customWidth="1"/>
    <col min="16132" max="16132" width="13.125" style="211" customWidth="1"/>
    <col min="16133" max="16133" width="15.375" style="211" customWidth="1"/>
    <col min="16134" max="16134" width="30" style="211" customWidth="1"/>
    <col min="16135" max="16135" width="9.375" style="211" customWidth="1"/>
    <col min="16136" max="16138" width="14.75" style="211" customWidth="1"/>
    <col min="16139" max="16139" width="4.375" style="211" customWidth="1"/>
    <col min="16140" max="16140" width="2.375" style="211" customWidth="1"/>
    <col min="16141" max="16141" width="7" style="211" customWidth="1"/>
    <col min="16142" max="16142" width="7.375" style="211" customWidth="1"/>
    <col min="16143" max="16144" width="12" style="211" customWidth="1"/>
    <col min="16145" max="16146" width="9.125" style="211"/>
    <col min="16147" max="16147" width="11.125" style="211" customWidth="1"/>
    <col min="16148" max="16383" width="9.125" style="211"/>
    <col min="16384" max="16384" width="9" style="211" customWidth="1"/>
  </cols>
  <sheetData>
    <row r="1" spans="2:16" ht="29.25" customHeight="1" thickBot="1">
      <c r="B1" s="334" t="s">
        <v>560</v>
      </c>
      <c r="C1" s="236"/>
      <c r="D1" s="236"/>
      <c r="E1" s="236"/>
      <c r="F1" s="236"/>
      <c r="G1" s="236"/>
      <c r="H1" s="236"/>
      <c r="I1" s="236"/>
      <c r="J1" s="237"/>
      <c r="M1" s="211" t="s">
        <v>404</v>
      </c>
      <c r="N1" s="363">
        <f>+'[1]Tong hop NET'!$D$17</f>
        <v>9810337698.6134033</v>
      </c>
    </row>
    <row r="2" spans="2:16">
      <c r="B2" s="183" t="s">
        <v>548</v>
      </c>
      <c r="C2" s="238"/>
      <c r="D2" s="239"/>
      <c r="E2" s="184" t="s">
        <v>468</v>
      </c>
      <c r="F2" s="475">
        <f ca="1">NOW()</f>
        <v>45243.928388773151</v>
      </c>
      <c r="G2" s="753" t="s">
        <v>469</v>
      </c>
      <c r="H2" s="754"/>
      <c r="I2" s="754"/>
      <c r="J2" s="755"/>
    </row>
    <row r="3" spans="2:16" ht="18" customHeight="1">
      <c r="B3" s="185" t="s">
        <v>470</v>
      </c>
      <c r="C3" s="186"/>
      <c r="D3" s="240"/>
      <c r="E3" s="240"/>
      <c r="F3" s="241"/>
      <c r="G3" s="187" t="s">
        <v>471</v>
      </c>
      <c r="H3" s="187" t="s">
        <v>472</v>
      </c>
      <c r="I3" s="371"/>
      <c r="J3" s="372"/>
    </row>
    <row r="4" spans="2:16" ht="18" customHeight="1">
      <c r="B4" s="242"/>
      <c r="C4" s="188" t="s">
        <v>598</v>
      </c>
      <c r="D4" s="243"/>
      <c r="E4" s="243"/>
      <c r="F4" s="244"/>
      <c r="G4" s="245"/>
      <c r="H4" s="245"/>
      <c r="J4" s="246"/>
      <c r="P4" s="247"/>
    </row>
    <row r="5" spans="2:16" ht="20.25" customHeight="1">
      <c r="B5" s="189" t="s">
        <v>473</v>
      </c>
      <c r="C5" s="248"/>
      <c r="D5" s="248"/>
      <c r="E5" s="248"/>
      <c r="F5" s="249"/>
      <c r="G5" s="467" t="s">
        <v>616</v>
      </c>
      <c r="H5" s="245"/>
      <c r="I5" s="474" t="s">
        <v>616</v>
      </c>
      <c r="J5" s="246"/>
      <c r="O5" s="250"/>
      <c r="P5" s="250"/>
    </row>
    <row r="6" spans="2:16" ht="18" customHeight="1">
      <c r="B6" s="190" t="s">
        <v>607</v>
      </c>
      <c r="C6" s="449" t="s">
        <v>606</v>
      </c>
      <c r="D6" s="212"/>
      <c r="E6" s="235"/>
      <c r="F6" s="373"/>
      <c r="G6" s="245"/>
      <c r="H6" s="192"/>
      <c r="I6" s="251"/>
      <c r="J6" s="252"/>
      <c r="O6" s="250"/>
    </row>
    <row r="7" spans="2:16">
      <c r="B7" s="253"/>
      <c r="C7" s="254"/>
      <c r="D7" s="255"/>
      <c r="F7" s="256"/>
      <c r="G7" s="245"/>
      <c r="H7" s="187" t="s">
        <v>474</v>
      </c>
      <c r="I7" s="371"/>
      <c r="J7" s="372"/>
      <c r="O7" s="250"/>
    </row>
    <row r="8" spans="2:16">
      <c r="B8" s="253"/>
      <c r="C8" s="254"/>
      <c r="D8" s="255"/>
      <c r="F8" s="256"/>
      <c r="G8" s="245"/>
      <c r="H8" s="245"/>
      <c r="J8" s="246"/>
      <c r="O8" s="250"/>
    </row>
    <row r="9" spans="2:16">
      <c r="B9" s="253"/>
      <c r="C9" s="254"/>
      <c r="D9" s="255"/>
      <c r="F9" s="256"/>
      <c r="G9" s="245"/>
      <c r="H9" s="245"/>
      <c r="I9" s="474" t="s">
        <v>616</v>
      </c>
      <c r="J9" s="246"/>
      <c r="O9" s="250"/>
    </row>
    <row r="10" spans="2:16" ht="18" customHeight="1">
      <c r="B10" s="193" t="s">
        <v>608</v>
      </c>
      <c r="C10" s="194" t="s">
        <v>558</v>
      </c>
      <c r="D10" s="374"/>
      <c r="E10" s="374"/>
      <c r="F10" s="375"/>
      <c r="H10" s="245"/>
      <c r="J10" s="246"/>
      <c r="O10" s="250"/>
    </row>
    <row r="11" spans="2:16" ht="18" customHeight="1">
      <c r="B11" s="450" t="s">
        <v>611</v>
      </c>
      <c r="C11" s="195" t="s">
        <v>475</v>
      </c>
      <c r="D11" s="258"/>
      <c r="E11" s="258"/>
      <c r="F11" s="259"/>
      <c r="G11" s="260"/>
      <c r="H11" s="192"/>
      <c r="I11" s="251"/>
      <c r="J11" s="252"/>
      <c r="O11" s="250"/>
    </row>
    <row r="12" spans="2:16">
      <c r="B12" s="253"/>
      <c r="C12" s="261"/>
      <c r="F12" s="256"/>
      <c r="G12" s="376" t="s">
        <v>476</v>
      </c>
      <c r="H12" s="187"/>
      <c r="I12" s="371"/>
      <c r="J12" s="372"/>
      <c r="O12" s="250"/>
      <c r="P12" s="250"/>
    </row>
    <row r="13" spans="2:16">
      <c r="B13" s="253"/>
      <c r="C13" s="261"/>
      <c r="F13" s="256"/>
      <c r="G13" s="262"/>
      <c r="H13" s="245"/>
      <c r="J13" s="246"/>
      <c r="O13" s="250"/>
      <c r="P13" s="250"/>
    </row>
    <row r="14" spans="2:16" ht="18" customHeight="1">
      <c r="B14" s="193" t="s">
        <v>477</v>
      </c>
      <c r="C14" s="194" t="s">
        <v>558</v>
      </c>
      <c r="D14" s="374"/>
      <c r="E14" s="374"/>
      <c r="F14" s="375"/>
      <c r="H14" s="245"/>
      <c r="J14" s="246"/>
      <c r="O14" s="250"/>
      <c r="P14" s="250"/>
    </row>
    <row r="15" spans="2:16" ht="18" customHeight="1">
      <c r="B15" s="257"/>
      <c r="C15" s="195" t="s">
        <v>556</v>
      </c>
      <c r="D15" s="258"/>
      <c r="E15" s="258"/>
      <c r="F15" s="259"/>
      <c r="G15" s="474" t="s">
        <v>616</v>
      </c>
      <c r="H15" s="245"/>
      <c r="I15" s="474" t="s">
        <v>616</v>
      </c>
      <c r="J15" s="246"/>
      <c r="O15" s="250"/>
      <c r="P15" s="250"/>
    </row>
    <row r="16" spans="2:16" ht="18" customHeight="1">
      <c r="B16" s="193" t="s">
        <v>478</v>
      </c>
      <c r="C16" s="451" t="s">
        <v>417</v>
      </c>
      <c r="D16" s="374"/>
      <c r="E16" s="374"/>
      <c r="F16" s="375"/>
      <c r="G16" s="264"/>
      <c r="H16" s="192"/>
      <c r="I16" s="251"/>
      <c r="J16" s="252"/>
      <c r="O16" s="250"/>
      <c r="P16" s="250"/>
    </row>
    <row r="17" spans="2:19" ht="18" customHeight="1">
      <c r="B17" s="257"/>
      <c r="C17" s="195"/>
      <c r="D17" s="258"/>
      <c r="E17" s="258"/>
      <c r="F17" s="259"/>
      <c r="G17" s="376" t="s">
        <v>479</v>
      </c>
      <c r="H17" s="187"/>
      <c r="I17" s="371"/>
      <c r="J17" s="372"/>
      <c r="O17" s="250"/>
      <c r="P17" s="250"/>
    </row>
    <row r="18" spans="2:19" ht="18" customHeight="1">
      <c r="B18" s="193" t="s">
        <v>480</v>
      </c>
      <c r="C18" s="194" t="s">
        <v>559</v>
      </c>
      <c r="D18" s="374"/>
      <c r="E18" s="374"/>
      <c r="F18" s="375"/>
      <c r="H18" s="245"/>
      <c r="J18" s="246"/>
      <c r="O18" s="250"/>
      <c r="P18" s="250"/>
    </row>
    <row r="19" spans="2:19" ht="18" customHeight="1">
      <c r="B19" s="450" t="s">
        <v>612</v>
      </c>
      <c r="C19" s="195"/>
      <c r="D19" s="258"/>
      <c r="E19" s="258"/>
      <c r="F19" s="259"/>
      <c r="G19" s="474" t="s">
        <v>616</v>
      </c>
      <c r="H19" s="473" t="s">
        <v>616</v>
      </c>
      <c r="J19" s="246"/>
      <c r="O19" s="250"/>
      <c r="P19" s="250"/>
    </row>
    <row r="20" spans="2:19" ht="18" customHeight="1">
      <c r="B20" s="196" t="s">
        <v>615</v>
      </c>
      <c r="C20" s="452" t="s">
        <v>613</v>
      </c>
      <c r="D20" s="235"/>
      <c r="E20" s="235"/>
      <c r="F20" s="373"/>
      <c r="H20" s="245"/>
      <c r="J20" s="246"/>
      <c r="O20" s="250"/>
      <c r="P20" s="250"/>
    </row>
    <row r="21" spans="2:19" ht="18" customHeight="1">
      <c r="B21" s="197" t="s">
        <v>483</v>
      </c>
      <c r="C21" s="452" t="s">
        <v>613</v>
      </c>
      <c r="D21" s="235"/>
      <c r="E21" s="235"/>
      <c r="F21" s="373"/>
      <c r="G21" s="264"/>
      <c r="H21" s="192"/>
      <c r="I21" s="251"/>
      <c r="J21" s="252"/>
      <c r="O21" s="250"/>
      <c r="P21" s="250"/>
    </row>
    <row r="22" spans="2:19" ht="21" customHeight="1">
      <c r="B22" s="199" t="s">
        <v>484</v>
      </c>
      <c r="C22" s="269"/>
      <c r="D22" s="269"/>
      <c r="E22" s="269"/>
      <c r="F22" s="270"/>
      <c r="G22" s="198" t="s">
        <v>603</v>
      </c>
      <c r="H22" s="266"/>
      <c r="I22" s="266"/>
      <c r="J22" s="267"/>
      <c r="O22" s="250"/>
      <c r="P22" s="250"/>
      <c r="S22" s="268"/>
    </row>
    <row r="23" spans="2:19" s="272" customFormat="1" ht="18" customHeight="1">
      <c r="B23" s="201" t="s">
        <v>485</v>
      </c>
      <c r="C23" s="202">
        <v>1</v>
      </c>
      <c r="D23" s="191" t="s">
        <v>482</v>
      </c>
      <c r="E23" s="225"/>
      <c r="F23" s="348"/>
      <c r="G23" s="200" t="s">
        <v>488</v>
      </c>
      <c r="H23" s="269"/>
      <c r="I23" s="269"/>
      <c r="J23" s="271"/>
      <c r="K23" s="368"/>
      <c r="O23" s="273"/>
      <c r="P23" s="273"/>
      <c r="S23" s="274"/>
    </row>
    <row r="24" spans="2:19" ht="18.75" customHeight="1">
      <c r="B24" s="201" t="s">
        <v>486</v>
      </c>
      <c r="C24" s="202">
        <v>4</v>
      </c>
      <c r="D24" s="206" t="s">
        <v>585</v>
      </c>
      <c r="E24" s="209"/>
      <c r="F24" s="348">
        <v>2930</v>
      </c>
      <c r="G24" s="203" t="s">
        <v>489</v>
      </c>
      <c r="H24" s="204" t="s">
        <v>554</v>
      </c>
      <c r="I24" s="204" t="s">
        <v>605</v>
      </c>
      <c r="J24" s="205" t="s">
        <v>481</v>
      </c>
      <c r="O24" s="250"/>
      <c r="P24" s="250"/>
      <c r="S24" s="268"/>
    </row>
    <row r="25" spans="2:19" ht="18.75" customHeight="1">
      <c r="B25" s="201" t="s">
        <v>487</v>
      </c>
      <c r="C25" s="208" t="s">
        <v>575</v>
      </c>
      <c r="D25" s="209" t="s">
        <v>586</v>
      </c>
      <c r="E25" s="209"/>
      <c r="F25" s="348">
        <f>3079*3+F24</f>
        <v>12167</v>
      </c>
      <c r="G25" s="207" t="s">
        <v>549</v>
      </c>
      <c r="H25" s="275"/>
      <c r="I25" s="275"/>
      <c r="J25" s="276"/>
      <c r="O25" s="250"/>
      <c r="P25" s="250"/>
      <c r="S25" s="268"/>
    </row>
    <row r="26" spans="2:19">
      <c r="B26" s="210" t="s">
        <v>555</v>
      </c>
      <c r="C26" s="277"/>
      <c r="D26" s="234" t="s">
        <v>587</v>
      </c>
      <c r="E26" s="278"/>
      <c r="F26" s="348">
        <f>+F25+F24</f>
        <v>15097</v>
      </c>
      <c r="G26" s="377" t="str">
        <f>'00 Tổng hợp CPDA'!B6</f>
        <v>Công tác tạm phục vụ thi công</v>
      </c>
      <c r="H26" s="378">
        <f>+I26/$F$25</f>
        <v>67713.48730171776</v>
      </c>
      <c r="I26" s="379">
        <f>'00 Tổng hợp CPDA'!D6</f>
        <v>823870000</v>
      </c>
      <c r="J26" s="380"/>
      <c r="O26" s="250"/>
      <c r="P26" s="250"/>
      <c r="R26" s="268"/>
      <c r="S26" s="268"/>
    </row>
    <row r="27" spans="2:19">
      <c r="B27" s="458" t="s">
        <v>609</v>
      </c>
      <c r="C27" s="453"/>
      <c r="D27" s="454"/>
      <c r="F27" s="455"/>
      <c r="G27" s="456"/>
      <c r="H27" s="378"/>
      <c r="I27" s="379"/>
      <c r="J27" s="457"/>
      <c r="O27" s="250"/>
      <c r="P27" s="250"/>
      <c r="R27" s="268"/>
      <c r="S27" s="268"/>
    </row>
    <row r="28" spans="2:19" ht="33">
      <c r="B28" s="428" t="s">
        <v>375</v>
      </c>
      <c r="C28" s="429"/>
      <c r="D28" s="429"/>
      <c r="E28" s="429"/>
      <c r="F28" s="382"/>
      <c r="G28" s="377" t="str">
        <f>'00 Tổng hợp CPDA'!B18</f>
        <v>Chi phí cho văn phòng công trường, công nhân</v>
      </c>
      <c r="H28" s="378">
        <f t="shared" ref="H28:H29" si="0">+I28/$F$25</f>
        <v>45870.387112681841</v>
      </c>
      <c r="I28" s="379">
        <f>'00 Tổng hợp CPDA'!D18</f>
        <v>558105000</v>
      </c>
      <c r="J28" s="383"/>
      <c r="O28" s="250"/>
      <c r="P28" s="250"/>
      <c r="R28" s="268"/>
      <c r="S28" s="268"/>
    </row>
    <row r="29" spans="2:19" ht="18" customHeight="1">
      <c r="B29" s="430" t="s">
        <v>492</v>
      </c>
      <c r="C29" s="431"/>
      <c r="D29" s="432"/>
      <c r="E29" s="433" t="s">
        <v>553</v>
      </c>
      <c r="F29" s="384"/>
      <c r="G29" s="385" t="str">
        <f>'00 Tổng hợp CPDA'!B27</f>
        <v>Máy móc phục vụ thi công</v>
      </c>
      <c r="H29" s="378" t="e">
        <f t="shared" si="0"/>
        <v>#REF!</v>
      </c>
      <c r="I29" s="379" t="e">
        <f>'00 Tổng hợp CPDA'!D27</f>
        <v>#REF!</v>
      </c>
      <c r="J29" s="383"/>
      <c r="O29" s="250"/>
      <c r="P29" s="250"/>
      <c r="R29" s="268"/>
    </row>
    <row r="30" spans="2:19" ht="18" customHeight="1">
      <c r="B30" s="196" t="s">
        <v>581</v>
      </c>
      <c r="C30" s="282"/>
      <c r="D30" s="212" t="s">
        <v>458</v>
      </c>
      <c r="E30" s="265"/>
      <c r="F30" s="384"/>
      <c r="G30" s="385" t="str">
        <f>'00 Tổng hợp CPDA'!B47</f>
        <v>Huy động giải thể</v>
      </c>
      <c r="H30" s="378"/>
      <c r="I30" s="379">
        <f>'00 Tổng hợp CPDA'!D47-I58</f>
        <v>0</v>
      </c>
      <c r="J30" s="279"/>
      <c r="O30" s="280"/>
      <c r="P30" s="281"/>
      <c r="R30" s="268"/>
    </row>
    <row r="31" spans="2:19">
      <c r="B31" s="196" t="s">
        <v>576</v>
      </c>
      <c r="C31" s="284"/>
      <c r="D31" s="212" t="s">
        <v>458</v>
      </c>
      <c r="E31" s="354"/>
      <c r="F31" s="384"/>
      <c r="G31" s="472" t="s">
        <v>624</v>
      </c>
      <c r="H31" s="378"/>
      <c r="I31" s="379"/>
      <c r="J31" s="279"/>
      <c r="O31" s="283"/>
      <c r="P31" s="283"/>
    </row>
    <row r="32" spans="2:19" ht="18" customHeight="1">
      <c r="B32" s="196" t="s">
        <v>550</v>
      </c>
      <c r="C32" s="284"/>
      <c r="D32" s="212" t="s">
        <v>458</v>
      </c>
      <c r="E32" s="354"/>
      <c r="F32" s="384"/>
      <c r="G32" s="386"/>
      <c r="H32" s="378"/>
      <c r="I32" s="379"/>
      <c r="J32" s="279"/>
      <c r="O32" s="285"/>
      <c r="P32" s="285"/>
    </row>
    <row r="33" spans="2:16" ht="18" customHeight="1">
      <c r="B33" s="196" t="s">
        <v>551</v>
      </c>
      <c r="C33" s="284"/>
      <c r="D33" s="212" t="s">
        <v>100</v>
      </c>
      <c r="E33" s="354"/>
      <c r="F33" s="384"/>
      <c r="G33" s="386"/>
      <c r="H33" s="378"/>
      <c r="I33" s="379"/>
      <c r="J33" s="383"/>
      <c r="O33" s="285"/>
      <c r="P33" s="285"/>
    </row>
    <row r="34" spans="2:16" ht="18" customHeight="1">
      <c r="B34" s="196" t="s">
        <v>552</v>
      </c>
      <c r="C34" s="284"/>
      <c r="D34" s="212" t="s">
        <v>464</v>
      </c>
      <c r="E34" s="265"/>
      <c r="F34" s="384"/>
      <c r="G34" s="439" t="s">
        <v>490</v>
      </c>
      <c r="H34" s="387"/>
      <c r="I34" s="289"/>
      <c r="J34" s="360" t="e">
        <f>+I34/$I$74</f>
        <v>#DIV/0!</v>
      </c>
      <c r="O34" s="285"/>
      <c r="P34" s="285"/>
    </row>
    <row r="35" spans="2:16" ht="18" customHeight="1">
      <c r="B35" s="466" t="s">
        <v>609</v>
      </c>
      <c r="C35" s="459"/>
      <c r="D35" s="460"/>
      <c r="E35" s="460"/>
      <c r="F35" s="461"/>
      <c r="G35" s="462"/>
      <c r="H35" s="463"/>
      <c r="I35" s="464"/>
      <c r="J35" s="465"/>
      <c r="O35" s="285"/>
      <c r="P35" s="285"/>
    </row>
    <row r="36" spans="2:16" s="272" customFormat="1" ht="18" customHeight="1">
      <c r="B36" s="434" t="s">
        <v>614</v>
      </c>
      <c r="C36" s="435"/>
      <c r="D36" s="435"/>
      <c r="E36" s="435"/>
      <c r="F36" s="436"/>
      <c r="G36" s="437" t="s">
        <v>536</v>
      </c>
      <c r="H36" s="388"/>
      <c r="I36" s="389"/>
      <c r="J36" s="290"/>
      <c r="K36" s="368" t="s">
        <v>627</v>
      </c>
      <c r="O36" s="438"/>
      <c r="P36" s="438"/>
    </row>
    <row r="37" spans="2:16" ht="18" customHeight="1">
      <c r="B37" s="196" t="s">
        <v>580</v>
      </c>
      <c r="C37" s="291"/>
      <c r="D37" s="421"/>
      <c r="E37" s="235"/>
      <c r="F37" s="373"/>
      <c r="G37" s="292" t="s">
        <v>588</v>
      </c>
      <c r="H37" s="378">
        <f>+I37/F24</f>
        <v>0</v>
      </c>
      <c r="I37" s="286"/>
      <c r="J37" s="287">
        <f>+SUM(I37:I42,I46)/F26</f>
        <v>0</v>
      </c>
      <c r="L37" s="363"/>
    </row>
    <row r="38" spans="2:16" ht="18" customHeight="1">
      <c r="B38" s="196" t="s">
        <v>493</v>
      </c>
      <c r="C38" s="291"/>
      <c r="D38" s="235"/>
      <c r="E38" s="235"/>
      <c r="F38" s="373"/>
      <c r="G38" s="292" t="s">
        <v>597</v>
      </c>
      <c r="H38" s="378">
        <f>+I38/F24</f>
        <v>0</v>
      </c>
      <c r="I38" s="286"/>
      <c r="J38" s="287"/>
      <c r="L38" s="363"/>
    </row>
    <row r="39" spans="2:16" ht="18" customHeight="1">
      <c r="B39" s="196" t="s">
        <v>494</v>
      </c>
      <c r="C39" s="291"/>
      <c r="D39" s="235"/>
      <c r="E39" s="235"/>
      <c r="F39" s="373"/>
      <c r="G39" s="292" t="s">
        <v>589</v>
      </c>
      <c r="H39" s="378">
        <f>+I39/$F$25</f>
        <v>0</v>
      </c>
      <c r="I39" s="286"/>
      <c r="J39" s="287"/>
      <c r="L39" s="363"/>
    </row>
    <row r="40" spans="2:16" ht="18" customHeight="1">
      <c r="B40" s="196" t="s">
        <v>495</v>
      </c>
      <c r="C40" s="225"/>
      <c r="D40" s="213" t="s">
        <v>491</v>
      </c>
      <c r="E40" s="235"/>
      <c r="F40" s="373"/>
      <c r="G40" s="416" t="s">
        <v>590</v>
      </c>
      <c r="H40" s="378">
        <f t="shared" ref="H40:H41" si="1">+I40/$F$25</f>
        <v>0</v>
      </c>
      <c r="I40" s="286"/>
      <c r="J40" s="287"/>
      <c r="L40" s="363"/>
    </row>
    <row r="41" spans="2:16" ht="18" customHeight="1">
      <c r="B41" s="196" t="s">
        <v>496</v>
      </c>
      <c r="C41" s="225"/>
      <c r="D41" s="212">
        <f>H11</f>
        <v>0</v>
      </c>
      <c r="E41" s="235"/>
      <c r="F41" s="373"/>
      <c r="G41" s="292" t="s">
        <v>591</v>
      </c>
      <c r="H41" s="378">
        <f t="shared" si="1"/>
        <v>0</v>
      </c>
      <c r="I41" s="286"/>
      <c r="J41" s="383"/>
    </row>
    <row r="42" spans="2:16" ht="18" customHeight="1">
      <c r="B42" s="196" t="s">
        <v>497</v>
      </c>
      <c r="C42" s="291"/>
      <c r="D42" s="235"/>
      <c r="E42" s="235"/>
      <c r="F42" s="373"/>
      <c r="G42" s="391" t="s">
        <v>592</v>
      </c>
      <c r="H42" s="418">
        <f>+I42/$F$26</f>
        <v>0</v>
      </c>
      <c r="I42" s="286"/>
      <c r="J42" s="383"/>
      <c r="M42" s="293"/>
    </row>
    <row r="43" spans="2:16" ht="18" customHeight="1">
      <c r="B43" s="196" t="s">
        <v>498</v>
      </c>
      <c r="C43" s="291"/>
      <c r="D43" s="235"/>
      <c r="E43" s="235"/>
      <c r="F43" s="373"/>
      <c r="G43" s="391" t="s">
        <v>595</v>
      </c>
      <c r="H43" s="418"/>
      <c r="I43" s="286"/>
      <c r="J43" s="383"/>
    </row>
    <row r="44" spans="2:16" ht="18" customHeight="1">
      <c r="B44" s="434" t="s">
        <v>499</v>
      </c>
      <c r="C44" s="435"/>
      <c r="D44" s="435"/>
      <c r="E44" s="435"/>
      <c r="F44" s="436"/>
      <c r="G44" s="214" t="s">
        <v>593</v>
      </c>
      <c r="H44" s="392"/>
      <c r="I44" s="286"/>
      <c r="J44" s="287"/>
      <c r="O44" s="285"/>
    </row>
    <row r="45" spans="2:16" ht="18" customHeight="1">
      <c r="B45" s="215" t="s">
        <v>500</v>
      </c>
      <c r="C45" s="212" t="s">
        <v>600</v>
      </c>
      <c r="D45" s="235"/>
      <c r="E45" s="235"/>
      <c r="F45" s="373"/>
      <c r="G45" s="214" t="s">
        <v>594</v>
      </c>
      <c r="H45" s="419"/>
      <c r="I45" s="286"/>
      <c r="J45" s="287"/>
      <c r="O45" s="285"/>
    </row>
    <row r="46" spans="2:16" ht="18" customHeight="1">
      <c r="B46" s="216" t="s">
        <v>501</v>
      </c>
      <c r="C46" s="212" t="s">
        <v>601</v>
      </c>
      <c r="D46" s="235"/>
      <c r="E46" s="235"/>
      <c r="F46" s="373"/>
      <c r="G46" s="214" t="s">
        <v>602</v>
      </c>
      <c r="H46" s="336"/>
      <c r="I46" s="286"/>
      <c r="J46" s="287"/>
      <c r="O46" s="295"/>
      <c r="P46" s="217"/>
    </row>
    <row r="47" spans="2:16" ht="18" customHeight="1">
      <c r="B47" s="215" t="s">
        <v>502</v>
      </c>
      <c r="C47" s="443">
        <v>7</v>
      </c>
      <c r="D47" s="296" t="s">
        <v>577</v>
      </c>
      <c r="E47" s="297"/>
      <c r="F47" s="393"/>
      <c r="G47" s="440" t="s">
        <v>525</v>
      </c>
      <c r="H47" s="342"/>
      <c r="I47" s="298"/>
      <c r="J47" s="361" t="e">
        <f>+I47/$I$74</f>
        <v>#DIV/0!</v>
      </c>
      <c r="K47" s="417" t="e">
        <f>+I77/I47/1.1</f>
        <v>#DIV/0!</v>
      </c>
    </row>
    <row r="48" spans="2:16" ht="18" customHeight="1">
      <c r="B48" s="299"/>
      <c r="C48" s="235"/>
      <c r="D48" s="235"/>
      <c r="E48" s="297"/>
      <c r="F48" s="393"/>
      <c r="G48" s="343" t="s">
        <v>526</v>
      </c>
      <c r="H48" s="344"/>
      <c r="I48" s="300">
        <f>I47+I34</f>
        <v>0</v>
      </c>
      <c r="J48" s="301"/>
      <c r="L48" s="263"/>
    </row>
    <row r="49" spans="2:19" ht="18" customHeight="1">
      <c r="B49" s="215" t="s">
        <v>503</v>
      </c>
      <c r="C49" s="194"/>
      <c r="D49" s="374"/>
      <c r="E49" s="374"/>
      <c r="F49" s="375"/>
      <c r="G49" s="444" t="s">
        <v>527</v>
      </c>
      <c r="H49" s="390"/>
      <c r="I49" s="378">
        <f>ROUND(I48*M42/100,-3)</f>
        <v>0</v>
      </c>
      <c r="J49" s="383"/>
    </row>
    <row r="50" spans="2:19" ht="18" customHeight="1">
      <c r="B50" s="299"/>
      <c r="C50" s="195"/>
      <c r="D50" s="258"/>
      <c r="E50" s="258"/>
      <c r="F50" s="259"/>
      <c r="G50" s="345" t="s">
        <v>528</v>
      </c>
      <c r="H50" s="346"/>
      <c r="I50" s="303">
        <f>I49+I48</f>
        <v>0</v>
      </c>
      <c r="J50" s="362" t="e">
        <f>+I50/$I$74</f>
        <v>#DIV/0!</v>
      </c>
    </row>
    <row r="51" spans="2:19">
      <c r="B51" s="758" t="s">
        <v>504</v>
      </c>
      <c r="C51" s="357" t="s">
        <v>505</v>
      </c>
      <c r="D51" s="374"/>
      <c r="E51" s="374"/>
      <c r="F51" s="375"/>
      <c r="G51" s="394" t="s">
        <v>529</v>
      </c>
      <c r="H51" s="394"/>
      <c r="I51" s="395">
        <f>+I34</f>
        <v>0</v>
      </c>
      <c r="J51" s="304"/>
    </row>
    <row r="52" spans="2:19" ht="18" customHeight="1">
      <c r="B52" s="759"/>
      <c r="C52" s="195"/>
      <c r="D52" s="258"/>
      <c r="E52" s="258"/>
      <c r="F52" s="259"/>
      <c r="G52" s="346" t="s">
        <v>530</v>
      </c>
      <c r="H52" s="346"/>
      <c r="I52" s="302">
        <f>I47</f>
        <v>0</v>
      </c>
      <c r="J52" s="305"/>
      <c r="S52" s="268"/>
    </row>
    <row r="53" spans="2:19" ht="18" customHeight="1">
      <c r="B53" s="218" t="s">
        <v>506</v>
      </c>
      <c r="C53" s="306"/>
      <c r="F53" s="256"/>
      <c r="G53" s="441" t="s">
        <v>531</v>
      </c>
      <c r="H53" s="396"/>
      <c r="I53" s="396"/>
      <c r="J53" s="307"/>
      <c r="S53" s="268"/>
    </row>
    <row r="54" spans="2:19">
      <c r="B54" s="219" t="s">
        <v>507</v>
      </c>
      <c r="C54" s="756"/>
      <c r="D54" s="446" t="s">
        <v>508</v>
      </c>
      <c r="E54" s="397"/>
      <c r="F54" s="469" t="s">
        <v>621</v>
      </c>
      <c r="G54" s="448" t="s">
        <v>578</v>
      </c>
      <c r="H54" s="336"/>
      <c r="I54" s="286">
        <f>'00 Tổng hợp CPDA'!D33+'00 Tổng hợp CPDA'!D36</f>
        <v>1047700000</v>
      </c>
      <c r="J54" s="356" t="e">
        <f>+I54/$I$74</f>
        <v>#DIV/0!</v>
      </c>
    </row>
    <row r="55" spans="2:19">
      <c r="B55" s="222" t="s">
        <v>465</v>
      </c>
      <c r="C55" s="757"/>
      <c r="D55" s="447" t="s">
        <v>509</v>
      </c>
      <c r="E55" s="308"/>
      <c r="F55" s="470" t="s">
        <v>621</v>
      </c>
      <c r="G55" s="448" t="s">
        <v>532</v>
      </c>
      <c r="H55" s="336"/>
      <c r="I55" s="286">
        <f>'00 Tổng hợp CPDA'!D34</f>
        <v>0</v>
      </c>
      <c r="J55" s="328"/>
    </row>
    <row r="56" spans="2:19" ht="20.100000000000001" customHeight="1">
      <c r="B56" s="222"/>
      <c r="C56" s="757"/>
      <c r="D56" s="447" t="s">
        <v>510</v>
      </c>
      <c r="E56" s="255"/>
      <c r="F56" s="470" t="s">
        <v>621</v>
      </c>
      <c r="G56" s="448" t="s">
        <v>396</v>
      </c>
      <c r="H56" s="336"/>
      <c r="I56" s="286">
        <f>'00 Tổng hợp CPDA'!D37</f>
        <v>109000000</v>
      </c>
      <c r="J56" s="287"/>
      <c r="R56" s="268"/>
    </row>
    <row r="57" spans="2:19" ht="20.100000000000001" customHeight="1">
      <c r="B57" s="222"/>
      <c r="C57" s="757"/>
      <c r="D57" s="447" t="s">
        <v>511</v>
      </c>
      <c r="E57" s="255"/>
      <c r="F57" s="470" t="s">
        <v>621</v>
      </c>
      <c r="G57" s="448" t="s">
        <v>533</v>
      </c>
      <c r="H57" s="336"/>
      <c r="I57" s="286">
        <f>'00 Tổng hợp CPDA'!D35</f>
        <v>292158153.9722681</v>
      </c>
      <c r="J57" s="287"/>
      <c r="R57" s="268"/>
    </row>
    <row r="58" spans="2:19" ht="20.100000000000001" customHeight="1">
      <c r="B58" s="222"/>
      <c r="C58" s="220" t="s">
        <v>512</v>
      </c>
      <c r="D58" s="399"/>
      <c r="E58" s="399"/>
      <c r="F58" s="398"/>
      <c r="G58" s="448" t="s">
        <v>534</v>
      </c>
      <c r="H58" s="336"/>
      <c r="I58" s="286">
        <f>'00 Tổng hợp CPDA'!D51</f>
        <v>50000000</v>
      </c>
      <c r="J58" s="383"/>
    </row>
    <row r="59" spans="2:19" ht="25.5" customHeight="1">
      <c r="B59" s="223" t="s">
        <v>513</v>
      </c>
      <c r="C59" s="224" t="s">
        <v>514</v>
      </c>
      <c r="D59" s="212" t="s">
        <v>466</v>
      </c>
      <c r="E59" s="471" t="s">
        <v>622</v>
      </c>
      <c r="F59" s="373"/>
      <c r="G59" s="347" t="s">
        <v>535</v>
      </c>
      <c r="H59" s="344"/>
      <c r="I59" s="309"/>
      <c r="J59" s="356" t="e">
        <f>+I59/$I$74</f>
        <v>#DIV/0!</v>
      </c>
    </row>
    <row r="60" spans="2:19" ht="18" customHeight="1">
      <c r="B60" s="190" t="s">
        <v>513</v>
      </c>
      <c r="C60" s="225" t="s">
        <v>515</v>
      </c>
      <c r="D60" s="212" t="s">
        <v>466</v>
      </c>
      <c r="E60" s="235"/>
      <c r="F60" s="373"/>
      <c r="G60" s="441" t="s">
        <v>375</v>
      </c>
      <c r="H60" s="400"/>
      <c r="I60" s="400"/>
      <c r="J60" s="310"/>
    </row>
    <row r="61" spans="2:19" ht="18" customHeight="1">
      <c r="B61" s="226" t="s">
        <v>516</v>
      </c>
      <c r="C61" s="374" t="s">
        <v>517</v>
      </c>
      <c r="D61" s="374"/>
      <c r="E61" s="374"/>
      <c r="F61" s="375"/>
      <c r="G61" s="227" t="s">
        <v>489</v>
      </c>
      <c r="H61" s="204" t="s">
        <v>554</v>
      </c>
      <c r="I61" s="204" t="s">
        <v>605</v>
      </c>
      <c r="J61" s="205"/>
      <c r="L61" s="263"/>
      <c r="O61" s="311"/>
    </row>
    <row r="62" spans="2:19" ht="18" customHeight="1">
      <c r="B62" s="299"/>
      <c r="C62" s="195"/>
      <c r="D62" s="258"/>
      <c r="E62" s="258"/>
      <c r="F62" s="259"/>
      <c r="G62" s="221" t="s">
        <v>536</v>
      </c>
      <c r="H62" s="401">
        <f>+I62/$F$26</f>
        <v>0</v>
      </c>
      <c r="I62" s="294">
        <f>I50</f>
        <v>0</v>
      </c>
      <c r="J62" s="314" t="e">
        <f>I62/$I$74</f>
        <v>#DIV/0!</v>
      </c>
      <c r="M62" s="312"/>
      <c r="N62" s="312"/>
    </row>
    <row r="63" spans="2:19" ht="18" customHeight="1">
      <c r="B63" s="228" t="s">
        <v>519</v>
      </c>
      <c r="C63" s="235"/>
      <c r="D63" s="265" t="s">
        <v>466</v>
      </c>
      <c r="E63" s="235"/>
      <c r="F63" s="331"/>
      <c r="G63" s="221" t="s">
        <v>531</v>
      </c>
      <c r="H63" s="401">
        <f t="shared" ref="H63:H68" si="2">+I63/$F$26</f>
        <v>0</v>
      </c>
      <c r="I63" s="294">
        <f>I59</f>
        <v>0</v>
      </c>
      <c r="J63" s="314" t="e">
        <f t="shared" ref="J63:J68" si="3">I63/$I$74</f>
        <v>#DIV/0!</v>
      </c>
      <c r="M63" s="293"/>
      <c r="N63" s="313"/>
    </row>
    <row r="64" spans="2:19" ht="18" customHeight="1">
      <c r="B64" s="228" t="s">
        <v>520</v>
      </c>
      <c r="C64" s="235"/>
      <c r="D64" s="265" t="s">
        <v>570</v>
      </c>
      <c r="E64" s="235"/>
      <c r="F64" s="332" t="s">
        <v>563</v>
      </c>
      <c r="G64" s="221" t="s">
        <v>537</v>
      </c>
      <c r="H64" s="401">
        <f t="shared" si="2"/>
        <v>0</v>
      </c>
      <c r="I64" s="294">
        <f>'00 Tổng hợp CPDA'!D42</f>
        <v>0</v>
      </c>
      <c r="J64" s="314" t="e">
        <f t="shared" si="3"/>
        <v>#DIV/0!</v>
      </c>
      <c r="K64" s="363" t="s">
        <v>625</v>
      </c>
      <c r="M64" s="313"/>
      <c r="N64" s="313"/>
    </row>
    <row r="65" spans="2:14" ht="18" customHeight="1">
      <c r="B65" s="229" t="s">
        <v>521</v>
      </c>
      <c r="C65" s="243"/>
      <c r="D65" s="288" t="s">
        <v>518</v>
      </c>
      <c r="E65" s="243"/>
      <c r="F65" s="333" t="s">
        <v>563</v>
      </c>
      <c r="G65" s="221" t="s">
        <v>538</v>
      </c>
      <c r="H65" s="401">
        <f t="shared" si="2"/>
        <v>1324.7665099026297</v>
      </c>
      <c r="I65" s="294">
        <f>'00 Tổng hợp CPDA'!D40</f>
        <v>20000000</v>
      </c>
      <c r="J65" s="314" t="e">
        <f t="shared" si="3"/>
        <v>#DIV/0!</v>
      </c>
      <c r="K65" s="363" t="s">
        <v>626</v>
      </c>
      <c r="M65" s="313"/>
      <c r="N65" s="313"/>
    </row>
    <row r="66" spans="2:14" ht="18" customHeight="1">
      <c r="B66" s="330" t="s">
        <v>522</v>
      </c>
      <c r="C66" s="315"/>
      <c r="E66" s="316"/>
      <c r="F66" s="317"/>
      <c r="G66" s="221" t="s">
        <v>539</v>
      </c>
      <c r="H66" s="401">
        <f t="shared" si="2"/>
        <v>0</v>
      </c>
      <c r="I66" s="294">
        <f>'00 Tổng hợp CPDA'!D41</f>
        <v>0</v>
      </c>
      <c r="J66" s="314" t="e">
        <f t="shared" si="3"/>
        <v>#DIV/0!</v>
      </c>
      <c r="L66" s="263"/>
      <c r="M66" s="280"/>
      <c r="N66" s="318"/>
    </row>
    <row r="67" spans="2:14" ht="18" customHeight="1">
      <c r="B67" s="230" t="s">
        <v>469</v>
      </c>
      <c r="C67" s="231"/>
      <c r="D67" s="402"/>
      <c r="E67" s="402"/>
      <c r="F67" s="319"/>
      <c r="G67" s="221" t="s">
        <v>540</v>
      </c>
      <c r="H67" s="401">
        <f t="shared" si="2"/>
        <v>0</v>
      </c>
      <c r="I67" s="294">
        <f>'00 Tổng hợp CPDA'!D43</f>
        <v>0</v>
      </c>
      <c r="J67" s="314" t="e">
        <f t="shared" si="3"/>
        <v>#DIV/0!</v>
      </c>
      <c r="M67" s="280"/>
      <c r="N67" s="313"/>
    </row>
    <row r="68" spans="2:14" ht="33">
      <c r="B68" s="403" t="s">
        <v>523</v>
      </c>
      <c r="C68" s="381"/>
      <c r="D68" s="381"/>
      <c r="E68" s="381"/>
      <c r="F68" s="382"/>
      <c r="G68" s="232" t="s">
        <v>541</v>
      </c>
      <c r="H68" s="401">
        <f t="shared" si="2"/>
        <v>2649.5330198052593</v>
      </c>
      <c r="I68" s="294">
        <f>'00 Tổng hợp CPDA'!D45</f>
        <v>40000000</v>
      </c>
      <c r="J68" s="314" t="e">
        <f t="shared" si="3"/>
        <v>#DIV/0!</v>
      </c>
      <c r="M68" s="313"/>
      <c r="N68" s="280"/>
    </row>
    <row r="69" spans="2:14" ht="18" customHeight="1">
      <c r="B69" s="320"/>
      <c r="C69" s="255"/>
      <c r="D69" s="255"/>
      <c r="E69" s="255"/>
      <c r="F69" s="321"/>
      <c r="G69" s="425" t="s">
        <v>375</v>
      </c>
      <c r="H69" s="426">
        <f>+I69/$F$26</f>
        <v>0</v>
      </c>
      <c r="I69" s="303"/>
      <c r="J69" s="427"/>
      <c r="M69" s="322"/>
      <c r="N69" s="313"/>
    </row>
    <row r="70" spans="2:14" ht="18" customHeight="1">
      <c r="B70" s="403" t="s">
        <v>524</v>
      </c>
      <c r="C70" s="371"/>
      <c r="D70" s="371"/>
      <c r="E70" s="371"/>
      <c r="F70" s="404"/>
      <c r="G70" s="442" t="s">
        <v>542</v>
      </c>
      <c r="H70" s="422"/>
      <c r="I70" s="423"/>
      <c r="J70" s="424"/>
      <c r="M70" s="322"/>
      <c r="N70" s="313"/>
    </row>
    <row r="71" spans="2:14" ht="18" customHeight="1">
      <c r="B71" s="253"/>
      <c r="G71" s="339" t="s">
        <v>543</v>
      </c>
      <c r="H71" s="340"/>
      <c r="I71" s="323">
        <f>ROUND(J71*$I$77/1.1,0)</f>
        <v>0</v>
      </c>
      <c r="J71" s="405">
        <v>0.04</v>
      </c>
      <c r="M71" s="322"/>
      <c r="N71" s="313"/>
    </row>
    <row r="72" spans="2:14" ht="18" customHeight="1">
      <c r="B72" s="320"/>
      <c r="C72" s="406" t="s">
        <v>599</v>
      </c>
      <c r="D72" s="255"/>
      <c r="E72" s="315"/>
      <c r="F72" s="321"/>
      <c r="G72" s="339" t="s">
        <v>544</v>
      </c>
      <c r="H72" s="341"/>
      <c r="I72" s="323">
        <f>ROUND(J72*$I$77/1.1,0)</f>
        <v>0</v>
      </c>
      <c r="J72" s="405">
        <v>0.01</v>
      </c>
      <c r="M72" s="322"/>
      <c r="N72" s="280"/>
    </row>
    <row r="73" spans="2:14" ht="20.25" customHeight="1">
      <c r="B73" s="233"/>
      <c r="C73" s="371"/>
      <c r="D73" s="255"/>
      <c r="F73" s="324"/>
      <c r="G73" s="407" t="s">
        <v>545</v>
      </c>
      <c r="H73" s="350"/>
      <c r="I73" s="329"/>
      <c r="J73" s="408" t="e">
        <f>I73/$I$74</f>
        <v>#DIV/0!</v>
      </c>
      <c r="K73" s="369"/>
    </row>
    <row r="74" spans="2:14" ht="18" customHeight="1">
      <c r="B74" s="233"/>
      <c r="C74" s="420"/>
      <c r="D74" s="325"/>
      <c r="F74" s="321"/>
      <c r="G74" s="351" t="s">
        <v>375</v>
      </c>
      <c r="H74" s="409"/>
      <c r="I74" s="395">
        <f>+I69+I71+I72+I73</f>
        <v>0</v>
      </c>
      <c r="J74" s="352"/>
      <c r="K74" s="211"/>
    </row>
    <row r="75" spans="2:14" ht="19.5" customHeight="1">
      <c r="B75" s="233" t="s">
        <v>466</v>
      </c>
      <c r="C75" s="251"/>
      <c r="D75" s="255"/>
      <c r="F75" s="321"/>
      <c r="G75" s="335" t="str">
        <f>"VAT ( "&amp;10&amp;" %)"</f>
        <v>VAT ( 10 %)</v>
      </c>
      <c r="H75" s="336"/>
      <c r="I75" s="294">
        <f>+I74*J75</f>
        <v>0</v>
      </c>
      <c r="J75" s="405">
        <v>0.1</v>
      </c>
      <c r="K75" s="280"/>
    </row>
    <row r="76" spans="2:14" ht="18" customHeight="1">
      <c r="B76" s="233"/>
      <c r="C76" s="406" t="s">
        <v>604</v>
      </c>
      <c r="D76" s="325"/>
      <c r="F76" s="321"/>
      <c r="G76" s="337" t="s">
        <v>546</v>
      </c>
      <c r="H76" s="353"/>
      <c r="I76" s="326">
        <f>ROUND(SUM(I74:I75),-3)</f>
        <v>0</v>
      </c>
      <c r="J76" s="301"/>
      <c r="K76" s="211"/>
    </row>
    <row r="77" spans="2:14" ht="18" customHeight="1" thickBot="1">
      <c r="B77" s="410"/>
      <c r="C77" s="411"/>
      <c r="D77" s="412"/>
      <c r="E77" s="411"/>
      <c r="F77" s="413"/>
      <c r="G77" s="414" t="s">
        <v>547</v>
      </c>
      <c r="H77" s="338"/>
      <c r="I77" s="476"/>
      <c r="J77" s="415">
        <f>+I77/F26</f>
        <v>0</v>
      </c>
      <c r="K77" s="211"/>
    </row>
    <row r="78" spans="2:14" ht="18" customHeight="1">
      <c r="K78" s="211"/>
    </row>
    <row r="79" spans="2:14" ht="18" customHeight="1">
      <c r="I79" s="327"/>
    </row>
    <row r="80" spans="2:14" ht="18" customHeight="1">
      <c r="I80" s="327"/>
    </row>
  </sheetData>
  <mergeCells count="3">
    <mergeCell ref="G2:J2"/>
    <mergeCell ref="C54:C57"/>
    <mergeCell ref="B51:B52"/>
  </mergeCells>
  <printOptions horizontalCentered="1"/>
  <pageMargins left="0.261811024" right="0" top="0.30118110199999998" bottom="0.30118110199999998" header="0.31496062992126" footer="0.31496062992126"/>
  <pageSetup paperSize="9"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showGridLines="0" zoomScale="115" zoomScaleNormal="115" zoomScaleSheetLayoutView="130" workbookViewId="0">
      <pane ySplit="4" topLeftCell="A5" activePane="bottomLeft" state="frozen"/>
      <selection activeCell="B42" sqref="B42"/>
      <selection pane="bottomLeft" activeCell="B4" sqref="B4"/>
    </sheetView>
  </sheetViews>
  <sheetFormatPr defaultColWidth="8.875" defaultRowHeight="19.899999999999999" customHeight="1"/>
  <cols>
    <col min="1" max="1" width="3.875" style="109" bestFit="1" customWidth="1"/>
    <col min="2" max="2" width="43.125" style="112" customWidth="1"/>
    <col min="3" max="3" width="23.75" style="109" customWidth="1"/>
    <col min="4" max="4" width="17" style="109" customWidth="1"/>
    <col min="5" max="5" width="12.75" style="109" customWidth="1"/>
    <col min="6" max="6" width="12.625" style="109" customWidth="1"/>
    <col min="7" max="7" width="13.25" style="109" customWidth="1"/>
    <col min="8" max="16384" width="8.875" style="109"/>
  </cols>
  <sheetData>
    <row r="1" spans="1:7" ht="19.899999999999999" hidden="1" customHeight="1">
      <c r="A1" s="109" t="s">
        <v>775</v>
      </c>
      <c r="B1" s="112" t="s">
        <v>812</v>
      </c>
      <c r="C1" s="109" t="s">
        <v>813</v>
      </c>
      <c r="D1" s="109" t="s">
        <v>814</v>
      </c>
      <c r="E1" s="109" t="s">
        <v>815</v>
      </c>
    </row>
    <row r="2" spans="1:7" ht="19.899999999999999" customHeight="1">
      <c r="A2" s="152" t="s">
        <v>617</v>
      </c>
      <c r="B2" s="153"/>
      <c r="C2" s="154"/>
      <c r="D2" s="154"/>
      <c r="E2" s="154"/>
    </row>
    <row r="3" spans="1:7" ht="7.5" customHeight="1"/>
    <row r="4" spans="1:7" s="156" customFormat="1" ht="38.25" customHeight="1">
      <c r="A4" s="181" t="s">
        <v>3</v>
      </c>
      <c r="B4" s="181" t="s">
        <v>4</v>
      </c>
      <c r="C4" s="181" t="s">
        <v>360</v>
      </c>
      <c r="D4" s="181" t="s">
        <v>388</v>
      </c>
      <c r="E4" s="181" t="s">
        <v>433</v>
      </c>
    </row>
    <row r="5" spans="1:7" s="156" customFormat="1" ht="19.899999999999999" customHeight="1">
      <c r="A5" s="155" t="s">
        <v>411</v>
      </c>
      <c r="B5" s="157" t="s">
        <v>400</v>
      </c>
      <c r="C5" s="155"/>
      <c r="D5" s="158" t="e">
        <f>+D6+D18+D27+D32+D39+D47</f>
        <v>#REF!</v>
      </c>
      <c r="E5" s="349" t="e">
        <f>D5/'Lập PA tài chính'!D118</f>
        <v>#REF!</v>
      </c>
      <c r="F5" s="159"/>
      <c r="G5" s="159"/>
    </row>
    <row r="6" spans="1:7" ht="19.899999999999999" customHeight="1">
      <c r="A6" s="160">
        <v>1</v>
      </c>
      <c r="B6" s="468" t="s">
        <v>389</v>
      </c>
      <c r="C6" s="161"/>
      <c r="D6" s="162">
        <f>+SUM(D7:D17)</f>
        <v>823870000</v>
      </c>
      <c r="E6" s="179">
        <f>D6/'Lập PA tài chính'!D118</f>
        <v>13.731166666666667</v>
      </c>
      <c r="G6" s="163"/>
    </row>
    <row r="7" spans="1:7" ht="21.75" customHeight="1">
      <c r="A7" s="164" t="s">
        <v>777</v>
      </c>
      <c r="B7" s="165" t="str">
        <f>'01 Phục vụ thi công'!B4</f>
        <v>Đường tạm phục vụ thi công (Nhập tay)</v>
      </c>
      <c r="C7" s="165"/>
      <c r="D7" s="166">
        <f>+'01 Phục vụ thi công'!M4+'01 Phục vụ thi công'!I4</f>
        <v>0</v>
      </c>
      <c r="E7" s="167"/>
    </row>
    <row r="8" spans="1:7" ht="21.75" customHeight="1">
      <c r="A8" s="164" t="s">
        <v>778</v>
      </c>
      <c r="B8" s="165" t="str">
        <f>'01 Phục vụ thi công'!B8</f>
        <v>Hệ thống thoát nước công trường</v>
      </c>
      <c r="C8" s="165"/>
      <c r="D8" s="166">
        <f>+'01 Phục vụ thi công'!I8</f>
        <v>0</v>
      </c>
      <c r="E8" s="167"/>
    </row>
    <row r="9" spans="1:7" ht="21.75" customHeight="1">
      <c r="A9" s="164" t="s">
        <v>779</v>
      </c>
      <c r="B9" s="165" t="str">
        <f>'01 Phục vụ thi công'!B14</f>
        <v>Cổng, hàng rào, biển hiệu công trường</v>
      </c>
      <c r="C9" s="165"/>
      <c r="D9" s="166">
        <f>+'01 Phục vụ thi công'!I14</f>
        <v>27500000</v>
      </c>
      <c r="E9" s="167"/>
    </row>
    <row r="10" spans="1:7" ht="21.75" customHeight="1">
      <c r="A10" s="164" t="s">
        <v>780</v>
      </c>
      <c r="B10" s="165" t="str">
        <f>'01 Phục vụ thi công'!B21</f>
        <v>An toàn lao động vệ sinh môi trường</v>
      </c>
      <c r="C10" s="165"/>
      <c r="D10" s="166">
        <f>+'01 Phục vụ thi công'!I21</f>
        <v>474270000</v>
      </c>
      <c r="E10" s="167"/>
    </row>
    <row r="11" spans="1:7" ht="21.75" customHeight="1">
      <c r="A11" s="164" t="s">
        <v>781</v>
      </c>
      <c r="B11" s="165" t="str">
        <f>'01 Phục vụ thi công'!B41</f>
        <v>Hệ thống điện tạm phục vụ thi công</v>
      </c>
      <c r="C11" s="165"/>
      <c r="D11" s="166">
        <f>+'01 Phục vụ thi công'!I41</f>
        <v>90350000</v>
      </c>
      <c r="E11" s="167"/>
    </row>
    <row r="12" spans="1:7" ht="21.75" customHeight="1">
      <c r="A12" s="164" t="s">
        <v>782</v>
      </c>
      <c r="B12" s="165" t="str">
        <f>'01 Phục vụ thi công'!B69</f>
        <v>Hệ thống cấp nước công trường</v>
      </c>
      <c r="C12" s="165"/>
      <c r="D12" s="166">
        <f>'01 Phục vụ thi công'!I69</f>
        <v>45700000</v>
      </c>
      <c r="E12" s="167"/>
    </row>
    <row r="13" spans="1:7" ht="21.75" customHeight="1">
      <c r="A13" s="164" t="s">
        <v>783</v>
      </c>
      <c r="B13" s="165" t="str">
        <f>'01 Phục vụ thi công'!B79</f>
        <v>Kho bãi phục vụ thi công</v>
      </c>
      <c r="C13" s="165"/>
      <c r="D13" s="166">
        <f>'01 Phục vụ thi công'!I79</f>
        <v>13500000</v>
      </c>
      <c r="E13" s="167"/>
    </row>
    <row r="14" spans="1:7" ht="21.75" customHeight="1">
      <c r="A14" s="164" t="s">
        <v>784</v>
      </c>
      <c r="B14" s="165" t="str">
        <f>'01 Phục vụ thi công'!B85</f>
        <v>Giáo phục vụ thi công</v>
      </c>
      <c r="C14" s="165"/>
      <c r="D14" s="166">
        <f>+'01 Phục vụ thi công'!M85</f>
        <v>0</v>
      </c>
      <c r="E14" s="167"/>
    </row>
    <row r="15" spans="1:7" ht="21.75" customHeight="1">
      <c r="A15" s="164" t="s">
        <v>785</v>
      </c>
      <c r="B15" s="165" t="str">
        <f>'01 Phục vụ thi công'!B116</f>
        <v>Bảo dưỡng, bảo hộ</v>
      </c>
      <c r="C15" s="165"/>
      <c r="D15" s="166">
        <f>'01 Phục vụ thi công'!I116</f>
        <v>0</v>
      </c>
      <c r="E15" s="167"/>
    </row>
    <row r="16" spans="1:7" ht="21.75" customHeight="1">
      <c r="A16" s="164" t="s">
        <v>786</v>
      </c>
      <c r="B16" s="165" t="s">
        <v>447</v>
      </c>
      <c r="C16" s="165"/>
      <c r="D16" s="166">
        <f>'01 Phục vụ thi công'!I120</f>
        <v>172550000</v>
      </c>
      <c r="E16" s="167"/>
    </row>
    <row r="17" spans="1:7" ht="21.75" customHeight="1">
      <c r="A17" s="164"/>
      <c r="B17" s="686"/>
      <c r="C17" s="165"/>
      <c r="D17" s="166"/>
      <c r="E17" s="167"/>
    </row>
    <row r="18" spans="1:7" s="110" customFormat="1" ht="14.25">
      <c r="A18" s="168">
        <v>2</v>
      </c>
      <c r="B18" s="169" t="s">
        <v>439</v>
      </c>
      <c r="C18" s="169"/>
      <c r="D18" s="170">
        <f>+SUM(D19:D26)</f>
        <v>558105000</v>
      </c>
      <c r="E18" s="171">
        <f>D18/'Lập PA tài chính'!D118</f>
        <v>9.3017500000000002</v>
      </c>
    </row>
    <row r="19" spans="1:7" ht="21.75" customHeight="1">
      <c r="A19" s="164" t="s">
        <v>787</v>
      </c>
      <c r="B19" s="165" t="str">
        <f>'02 Văn phòng'!B4</f>
        <v>Văn phòng công trường</v>
      </c>
      <c r="C19" s="165"/>
      <c r="D19" s="166">
        <f>+'02 Văn phòng'!M4</f>
        <v>155000000</v>
      </c>
      <c r="E19" s="167"/>
    </row>
    <row r="20" spans="1:7" ht="21.75" customHeight="1">
      <c r="A20" s="164" t="s">
        <v>788</v>
      </c>
      <c r="B20" s="165" t="str">
        <f>'02 Văn phòng'!B28</f>
        <v>Nhà ở cho kỹ sư BĐH</v>
      </c>
      <c r="C20" s="165"/>
      <c r="D20" s="166">
        <f>'02 Văn phòng'!M28</f>
        <v>70000000</v>
      </c>
      <c r="E20" s="167"/>
    </row>
    <row r="21" spans="1:7" ht="21.75" customHeight="1">
      <c r="A21" s="164" t="s">
        <v>789</v>
      </c>
      <c r="B21" s="165" t="str">
        <f>'02 Văn phòng'!B48</f>
        <v>Hệ thống trang thiết bị văn phòng làm việc</v>
      </c>
      <c r="C21" s="165"/>
      <c r="D21" s="166">
        <f>+'02 Văn phòng'!I48</f>
        <v>0</v>
      </c>
      <c r="E21" s="167"/>
    </row>
    <row r="22" spans="1:7" ht="21.75" customHeight="1">
      <c r="A22" s="164" t="s">
        <v>790</v>
      </c>
      <c r="B22" s="165" t="str">
        <f>'02 Văn phòng'!B72</f>
        <v>Trang thiết bị phục cá nhân</v>
      </c>
      <c r="C22" s="165"/>
      <c r="D22" s="166">
        <f>+'02 Văn phòng'!I72</f>
        <v>0</v>
      </c>
      <c r="E22" s="167"/>
    </row>
    <row r="23" spans="1:7" ht="21.75" customHeight="1">
      <c r="A23" s="164" t="s">
        <v>791</v>
      </c>
      <c r="B23" s="165" t="str">
        <f>'02 Văn phòng'!B91</f>
        <v>Trang thiết bị y tế theo yêu cầu của thầu chính</v>
      </c>
      <c r="C23" s="165"/>
      <c r="D23" s="166"/>
      <c r="E23" s="167"/>
    </row>
    <row r="24" spans="1:7" ht="21.75" customHeight="1">
      <c r="A24" s="164" t="s">
        <v>792</v>
      </c>
      <c r="B24" s="165" t="str">
        <f>'02 Văn phòng'!B101</f>
        <v>Trang thiết bị cho khu nhà ở</v>
      </c>
      <c r="C24" s="165"/>
      <c r="D24" s="166">
        <f>'02 Văn phòng'!I101</f>
        <v>0</v>
      </c>
      <c r="E24" s="167"/>
    </row>
    <row r="25" spans="1:7" ht="21.75" customHeight="1">
      <c r="A25" s="164" t="s">
        <v>793</v>
      </c>
      <c r="B25" s="165" t="s">
        <v>446</v>
      </c>
      <c r="C25" s="165"/>
      <c r="D25" s="166">
        <f>'02 Văn phòng'!M121</f>
        <v>333105000</v>
      </c>
      <c r="E25" s="167"/>
    </row>
    <row r="26" spans="1:7" ht="21.75" customHeight="1">
      <c r="A26" s="164"/>
      <c r="B26" s="165"/>
      <c r="C26" s="165"/>
      <c r="D26" s="166"/>
      <c r="E26" s="167"/>
    </row>
    <row r="27" spans="1:7" s="110" customFormat="1" ht="19.899999999999999" customHeight="1">
      <c r="A27" s="168">
        <v>3</v>
      </c>
      <c r="B27" s="169" t="s">
        <v>390</v>
      </c>
      <c r="C27" s="169"/>
      <c r="D27" s="172" t="e">
        <f>+SUM(D28:D31)</f>
        <v>#REF!</v>
      </c>
      <c r="E27" s="171" t="e">
        <f>D27/'Lập PA tài chính'!D118</f>
        <v>#REF!</v>
      </c>
      <c r="F27" s="110" t="s">
        <v>619</v>
      </c>
      <c r="G27" s="110" t="s">
        <v>620</v>
      </c>
    </row>
    <row r="28" spans="1:7" ht="21.75" customHeight="1">
      <c r="A28" s="164" t="s">
        <v>794</v>
      </c>
      <c r="B28" s="165" t="e">
        <f>'03 Thiết bị thi công'!#REF!</f>
        <v>#REF!</v>
      </c>
      <c r="C28" s="165"/>
      <c r="D28" s="166"/>
      <c r="E28" s="167"/>
    </row>
    <row r="29" spans="1:7" ht="21.75" customHeight="1">
      <c r="A29" s="164" t="s">
        <v>795</v>
      </c>
      <c r="B29" s="165" t="e">
        <f>'03 Thiết bị thi công'!#REF!</f>
        <v>#REF!</v>
      </c>
      <c r="C29" s="165"/>
      <c r="D29" s="166"/>
      <c r="E29" s="167"/>
    </row>
    <row r="30" spans="1:7" ht="21.75" customHeight="1">
      <c r="A30" s="164" t="s">
        <v>796</v>
      </c>
      <c r="B30" s="165" t="e">
        <f>'03 Thiết bị thi công'!#REF!</f>
        <v>#REF!</v>
      </c>
      <c r="C30" s="165"/>
      <c r="D30" s="166" t="e">
        <f>'03 Thiết bị thi công'!#REF!</f>
        <v>#REF!</v>
      </c>
      <c r="E30" s="167"/>
    </row>
    <row r="31" spans="1:7" ht="21.75" customHeight="1">
      <c r="A31" s="164"/>
      <c r="B31" s="165"/>
      <c r="C31" s="165"/>
      <c r="D31" s="166"/>
      <c r="E31" s="167"/>
    </row>
    <row r="32" spans="1:7" s="110" customFormat="1" ht="19.899999999999999" customHeight="1">
      <c r="A32" s="168">
        <v>4</v>
      </c>
      <c r="B32" s="169" t="s">
        <v>391</v>
      </c>
      <c r="C32" s="169"/>
      <c r="D32" s="170">
        <f>+SUM(D33:D38)</f>
        <v>1448858153.9722681</v>
      </c>
      <c r="E32" s="171">
        <f>D32/'Lập PA tài chính'!D118</f>
        <v>24.1476358995378</v>
      </c>
    </row>
    <row r="33" spans="1:5" ht="21.75" customHeight="1">
      <c r="A33" s="164" t="s">
        <v>797</v>
      </c>
      <c r="B33" s="165" t="s">
        <v>392</v>
      </c>
      <c r="C33" s="165"/>
      <c r="D33" s="685">
        <f>+'04 Thời gian TC'!M27</f>
        <v>931500000</v>
      </c>
      <c r="E33" s="171">
        <f>D33/'Lập PA tài chính'!D118</f>
        <v>15.525</v>
      </c>
    </row>
    <row r="34" spans="1:5" ht="21.75" customHeight="1">
      <c r="A34" s="164" t="s">
        <v>798</v>
      </c>
      <c r="B34" s="165" t="s">
        <v>393</v>
      </c>
      <c r="C34" s="165"/>
      <c r="D34" s="166">
        <f>+'04 Thời gian TC'!M30</f>
        <v>0</v>
      </c>
      <c r="E34" s="171"/>
    </row>
    <row r="35" spans="1:5" ht="21.75" customHeight="1">
      <c r="A35" s="164" t="s">
        <v>799</v>
      </c>
      <c r="B35" s="165" t="s">
        <v>394</v>
      </c>
      <c r="C35" s="165"/>
      <c r="D35" s="166">
        <f>+'01 .PAKT - (Chưa làm)'!N1*2%+'04 Thời gian TC'!M28</f>
        <v>292158153.9722681</v>
      </c>
      <c r="E35" s="167"/>
    </row>
    <row r="36" spans="1:5" ht="21.75" customHeight="1">
      <c r="A36" s="164" t="s">
        <v>800</v>
      </c>
      <c r="B36" s="165" t="s">
        <v>395</v>
      </c>
      <c r="C36" s="165"/>
      <c r="D36" s="166">
        <f>+'04 Thời gian TC'!M29</f>
        <v>116200000</v>
      </c>
      <c r="E36" s="167"/>
    </row>
    <row r="37" spans="1:5" ht="21.75" customHeight="1">
      <c r="A37" s="164" t="s">
        <v>801</v>
      </c>
      <c r="B37" s="165" t="s">
        <v>396</v>
      </c>
      <c r="C37" s="165"/>
      <c r="D37" s="166">
        <f>+'07 CP thường xuyên'!F25</f>
        <v>109000000</v>
      </c>
      <c r="E37" s="167"/>
    </row>
    <row r="38" spans="1:5" ht="21.75" customHeight="1">
      <c r="A38" s="164"/>
      <c r="B38" s="165"/>
      <c r="C38" s="165"/>
      <c r="D38" s="166"/>
      <c r="E38" s="167"/>
    </row>
    <row r="39" spans="1:5" s="110" customFormat="1" ht="19.899999999999999" customHeight="1">
      <c r="A39" s="168">
        <v>5</v>
      </c>
      <c r="B39" s="169" t="s">
        <v>397</v>
      </c>
      <c r="C39" s="169"/>
      <c r="D39" s="170">
        <f>+SUM(D40:D46)</f>
        <v>60000000</v>
      </c>
      <c r="E39" s="171">
        <f>D39/'Lập PA tài chính'!D118</f>
        <v>1</v>
      </c>
    </row>
    <row r="40" spans="1:5" ht="30.6" customHeight="1">
      <c r="A40" s="164" t="s">
        <v>802</v>
      </c>
      <c r="B40" s="165" t="str">
        <f>'08 Chi phí tài chính'!B4</f>
        <v>Chi phí mua hồ sơ mời thầu, làm hồ sơ thầu, bảo lãnh dự thầu</v>
      </c>
      <c r="C40" s="165"/>
      <c r="D40" s="166">
        <v>20000000</v>
      </c>
      <c r="E40" s="167"/>
    </row>
    <row r="41" spans="1:5" ht="21.75" customHeight="1">
      <c r="A41" s="164" t="s">
        <v>803</v>
      </c>
      <c r="B41" s="165" t="str">
        <f>'08 Chi phí tài chính'!B9</f>
        <v>Chi phí bảo lãnh khi thực hiện</v>
      </c>
      <c r="C41" s="165"/>
      <c r="D41" s="166">
        <f>+'08 Chi phí tài chính'!G9</f>
        <v>0</v>
      </c>
      <c r="E41" s="167"/>
    </row>
    <row r="42" spans="1:5" ht="21.75" customHeight="1">
      <c r="A42" s="164" t="s">
        <v>804</v>
      </c>
      <c r="B42" s="165" t="str">
        <f>'08 Chi phí tài chính'!B14</f>
        <v>Lãi vay</v>
      </c>
      <c r="C42" s="165"/>
      <c r="D42" s="166">
        <f>+'08 Chi phí tài chính'!G14</f>
        <v>0</v>
      </c>
      <c r="E42" s="167"/>
    </row>
    <row r="43" spans="1:5" ht="19.899999999999999" customHeight="1">
      <c r="A43" s="164" t="s">
        <v>805</v>
      </c>
      <c r="B43" s="165" t="str">
        <f>'08 Chi phí tài chính'!B17</f>
        <v>Bảo lãnh khi hoàn thành công trình</v>
      </c>
      <c r="C43" s="165"/>
      <c r="D43" s="166">
        <f>+'08 Chi phí tài chính'!G17</f>
        <v>0</v>
      </c>
      <c r="E43" s="167"/>
    </row>
    <row r="44" spans="1:5" ht="21.75" customHeight="1">
      <c r="A44" s="164" t="s">
        <v>806</v>
      </c>
      <c r="B44" s="165" t="str">
        <f>'08 Chi phí tài chính'!B20</f>
        <v>Phí chuyển tiền ngân hàng</v>
      </c>
      <c r="C44" s="165"/>
      <c r="D44" s="166">
        <f>'08 Chi phí tài chính'!G20</f>
        <v>0</v>
      </c>
      <c r="E44" s="167"/>
    </row>
    <row r="45" spans="1:5" ht="30">
      <c r="A45" s="164" t="s">
        <v>807</v>
      </c>
      <c r="B45" s="165" t="str">
        <f>'08 Chi phí tài chính'!B23</f>
        <v>Chi phí bảo hiểm</v>
      </c>
      <c r="C45" s="165" t="s">
        <v>431</v>
      </c>
      <c r="D45" s="166">
        <f>'08 Chi phí tài chính'!G23</f>
        <v>40000000</v>
      </c>
      <c r="E45" s="167"/>
    </row>
    <row r="46" spans="1:5" ht="15">
      <c r="A46" s="164"/>
      <c r="B46" s="165"/>
      <c r="C46" s="165"/>
      <c r="D46" s="166"/>
      <c r="E46" s="167"/>
    </row>
    <row r="47" spans="1:5" s="110" customFormat="1" ht="19.899999999999999" customHeight="1">
      <c r="A47" s="168">
        <v>6</v>
      </c>
      <c r="B47" s="169" t="s">
        <v>398</v>
      </c>
      <c r="C47" s="169"/>
      <c r="D47" s="170">
        <f>+SUM(D48:D52)</f>
        <v>50000000</v>
      </c>
      <c r="E47" s="171">
        <f>D47/'Lập PA tài chính'!D118</f>
        <v>0.83333333333333337</v>
      </c>
    </row>
    <row r="48" spans="1:5" ht="19.899999999999999" customHeight="1">
      <c r="A48" s="164" t="s">
        <v>808</v>
      </c>
      <c r="B48" s="165" t="str">
        <f>'09 Huy động và giải thể'!B4</f>
        <v>Chi phí cho công tác chuẩn bị dự án</v>
      </c>
      <c r="C48" s="165"/>
      <c r="D48" s="166">
        <f>'09 Huy động và giải thể'!I4</f>
        <v>0</v>
      </c>
      <c r="E48" s="167"/>
    </row>
    <row r="49" spans="1:5" ht="19.899999999999999" customHeight="1">
      <c r="A49" s="164" t="s">
        <v>809</v>
      </c>
      <c r="B49" s="165" t="str">
        <f>'09 Huy động và giải thể'!B9</f>
        <v>Chi phí giải thể</v>
      </c>
      <c r="C49" s="165"/>
      <c r="D49" s="166">
        <f>'09 Huy động và giải thể'!I9</f>
        <v>0</v>
      </c>
      <c r="E49" s="167"/>
    </row>
    <row r="50" spans="1:5" ht="30">
      <c r="A50" s="164" t="s">
        <v>810</v>
      </c>
      <c r="B50" s="165" t="str">
        <f>'09 Huy động và giải thể'!B12</f>
        <v>Hoàn trả các công trình hiện trạng sau thi công</v>
      </c>
      <c r="C50" s="165" t="s">
        <v>461</v>
      </c>
      <c r="D50" s="166"/>
      <c r="E50" s="167"/>
    </row>
    <row r="51" spans="1:5" ht="19.899999999999999" customHeight="1">
      <c r="A51" s="164" t="s">
        <v>811</v>
      </c>
      <c r="B51" s="165" t="str">
        <f>'09 Huy động và giải thể'!B18</f>
        <v>Chi phí khởi công hoàn thành</v>
      </c>
      <c r="C51" s="165"/>
      <c r="D51" s="166">
        <f>'09 Huy động và giải thể'!I18</f>
        <v>50000000</v>
      </c>
      <c r="E51" s="167"/>
    </row>
    <row r="52" spans="1:5" ht="19.899999999999999" customHeight="1">
      <c r="A52" s="164"/>
      <c r="B52" s="165"/>
      <c r="C52" s="165"/>
      <c r="D52" s="166"/>
      <c r="E52" s="167"/>
    </row>
    <row r="54" spans="1:5" ht="19.899999999999999" customHeight="1">
      <c r="D54" s="178"/>
    </row>
    <row r="55" spans="1:5" ht="19.899999999999999" customHeight="1">
      <c r="D55" s="178"/>
    </row>
  </sheetData>
  <phoneticPr fontId="371" type="noConversion"/>
  <pageMargins left="0" right="0" top="0.43307086614173229" bottom="0.23622047244094491" header="0" footer="0.31496062992125984"/>
  <pageSetup paperSize="9" scale="98" orientation="portrait" r:id="rId1"/>
  <headerFooter>
    <oddHeader>&amp;LPhần mềm Quản lý thi công 360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6"/>
  <sheetViews>
    <sheetView showGridLines="0" zoomScale="113" zoomScaleNormal="100" zoomScaleSheetLayoutView="115" workbookViewId="0">
      <pane ySplit="3" topLeftCell="A4" activePane="bottomLeft" state="frozen"/>
      <selection activeCell="K36" sqref="K36"/>
      <selection pane="bottomLeft" activeCell="K36" sqref="K36"/>
    </sheetView>
  </sheetViews>
  <sheetFormatPr defaultColWidth="8.875" defaultRowHeight="19.899999999999999" customHeight="1" outlineLevelRow="1"/>
  <cols>
    <col min="1" max="1" width="7.125" style="2" customWidth="1"/>
    <col min="2" max="2" width="32.75" style="2" customWidth="1"/>
    <col min="3" max="3" width="21.75" style="2" customWidth="1"/>
    <col min="4" max="4" width="13.625" style="2" customWidth="1"/>
    <col min="5" max="5" width="13.125" style="2" customWidth="1"/>
    <col min="6" max="6" width="9.375" style="2" customWidth="1"/>
    <col min="7" max="7" width="12.75" style="2" bestFit="1" customWidth="1"/>
    <col min="8" max="8" width="8.75" style="2" customWidth="1"/>
    <col min="9" max="9" width="15.75" style="2" customWidth="1"/>
    <col min="10" max="10" width="11.25" style="2" customWidth="1"/>
    <col min="11" max="11" width="13.625" style="2" customWidth="1"/>
    <col min="12" max="12" width="13.125" style="2" customWidth="1"/>
    <col min="13" max="13" width="16.75" style="2" customWidth="1"/>
    <col min="14" max="14" width="14.125" style="2" customWidth="1"/>
    <col min="15" max="16384" width="8.875" style="2"/>
  </cols>
  <sheetData>
    <row r="1" spans="1:13" ht="19.899999999999999" customHeight="1">
      <c r="A1" s="1" t="s">
        <v>0</v>
      </c>
    </row>
    <row r="2" spans="1:13" ht="28.9" customHeight="1">
      <c r="F2" s="3" t="s">
        <v>1</v>
      </c>
      <c r="G2" s="4"/>
      <c r="H2" s="4"/>
      <c r="I2" s="5"/>
      <c r="J2" s="3" t="s">
        <v>2</v>
      </c>
      <c r="K2" s="4"/>
      <c r="L2" s="4"/>
      <c r="M2" s="5"/>
    </row>
    <row r="3" spans="1:13" s="7" customFormat="1" ht="39" customHeight="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8</v>
      </c>
      <c r="K3" s="6" t="s">
        <v>12</v>
      </c>
      <c r="L3" s="6" t="s">
        <v>13</v>
      </c>
      <c r="M3" s="6" t="s">
        <v>11</v>
      </c>
    </row>
    <row r="4" spans="1:13" s="129" customFormat="1" ht="19.899999999999999" customHeight="1">
      <c r="A4" s="122" t="s">
        <v>623</v>
      </c>
      <c r="B4" s="123" t="s">
        <v>618</v>
      </c>
      <c r="C4" s="124"/>
      <c r="D4" s="125"/>
      <c r="E4" s="124"/>
      <c r="F4" s="126"/>
      <c r="G4" s="127"/>
      <c r="H4" s="124"/>
      <c r="I4" s="128">
        <f>+SUM(I5:I7)</f>
        <v>0</v>
      </c>
      <c r="J4" s="126"/>
      <c r="K4" s="127"/>
      <c r="L4" s="127"/>
      <c r="M4" s="128">
        <f>+SUM(M5:M6)</f>
        <v>0</v>
      </c>
    </row>
    <row r="5" spans="1:13" ht="19.899999999999999" customHeight="1" outlineLevel="1">
      <c r="A5" s="8">
        <v>1</v>
      </c>
      <c r="B5" s="9" t="s">
        <v>412</v>
      </c>
      <c r="C5" s="9"/>
      <c r="D5" s="10" t="s">
        <v>15</v>
      </c>
      <c r="E5" s="15"/>
      <c r="F5" s="11"/>
      <c r="G5" s="12"/>
      <c r="H5" s="13">
        <v>1</v>
      </c>
      <c r="I5" s="12">
        <f>H5*G5*F5</f>
        <v>0</v>
      </c>
      <c r="J5" s="11">
        <f>+E5</f>
        <v>0</v>
      </c>
      <c r="K5" s="12">
        <v>5000</v>
      </c>
      <c r="L5" s="12"/>
      <c r="M5" s="12">
        <f>J5*K5*L5</f>
        <v>0</v>
      </c>
    </row>
    <row r="6" spans="1:13" ht="19.899999999999999" customHeight="1" outlineLevel="1">
      <c r="A6" s="144">
        <v>2</v>
      </c>
      <c r="B6" s="145" t="s">
        <v>14</v>
      </c>
      <c r="C6" s="145"/>
      <c r="D6" s="146" t="s">
        <v>15</v>
      </c>
      <c r="E6" s="180"/>
      <c r="F6" s="147"/>
      <c r="G6" s="148"/>
      <c r="H6" s="13">
        <v>1</v>
      </c>
      <c r="I6" s="12">
        <f t="shared" ref="I6" si="0">H6*G6*F6</f>
        <v>0</v>
      </c>
      <c r="J6" s="147"/>
      <c r="K6" s="148"/>
      <c r="L6" s="148"/>
      <c r="M6" s="12"/>
    </row>
    <row r="7" spans="1:13" ht="19.899999999999999" customHeight="1" outlineLevel="1">
      <c r="A7" s="144"/>
      <c r="B7" s="687" t="s">
        <v>609</v>
      </c>
      <c r="C7" s="145"/>
      <c r="D7" s="146"/>
      <c r="E7" s="180"/>
      <c r="F7" s="147"/>
      <c r="G7" s="148"/>
      <c r="H7" s="149"/>
      <c r="I7" s="148"/>
      <c r="J7" s="147"/>
      <c r="K7" s="148"/>
      <c r="L7" s="148"/>
      <c r="M7" s="148"/>
    </row>
    <row r="8" spans="1:13" s="129" customFormat="1" ht="19.899999999999999" customHeight="1">
      <c r="A8" s="130" t="s">
        <v>750</v>
      </c>
      <c r="B8" s="131" t="s">
        <v>16</v>
      </c>
      <c r="C8" s="132"/>
      <c r="D8" s="133"/>
      <c r="E8" s="138"/>
      <c r="F8" s="134"/>
      <c r="G8" s="135"/>
      <c r="H8" s="136"/>
      <c r="I8" s="137">
        <f>+SUM(I9:I13)</f>
        <v>0</v>
      </c>
      <c r="J8" s="134"/>
      <c r="K8" s="135"/>
      <c r="L8" s="135"/>
      <c r="M8" s="135"/>
    </row>
    <row r="9" spans="1:13" ht="29.45" customHeight="1" outlineLevel="1">
      <c r="A9" s="8">
        <v>1</v>
      </c>
      <c r="B9" s="9" t="s">
        <v>17</v>
      </c>
      <c r="C9" s="9" t="s">
        <v>18</v>
      </c>
      <c r="D9" s="10" t="s">
        <v>19</v>
      </c>
      <c r="E9" s="15"/>
      <c r="F9" s="11"/>
      <c r="G9" s="12">
        <f>0.4*0.6*140000</f>
        <v>33600</v>
      </c>
      <c r="H9" s="13">
        <v>1</v>
      </c>
      <c r="I9" s="12">
        <f>H9*G9*F9</f>
        <v>0</v>
      </c>
      <c r="J9" s="11"/>
      <c r="K9" s="12"/>
      <c r="L9" s="12"/>
      <c r="M9" s="12">
        <f t="shared" ref="M9:M53" si="1">L9*K9*J9</f>
        <v>0</v>
      </c>
    </row>
    <row r="10" spans="1:13" ht="19.899999999999999" customHeight="1" outlineLevel="1">
      <c r="A10" s="8">
        <v>2</v>
      </c>
      <c r="B10" s="9" t="s">
        <v>20</v>
      </c>
      <c r="C10" s="9"/>
      <c r="D10" s="10" t="s">
        <v>21</v>
      </c>
      <c r="E10" s="15"/>
      <c r="F10" s="11"/>
      <c r="G10" s="12">
        <f>1*1*2*100000</f>
        <v>200000</v>
      </c>
      <c r="H10" s="13">
        <v>1</v>
      </c>
      <c r="I10" s="12">
        <f t="shared" ref="I10:I55" si="2">H10*G10*F10</f>
        <v>0</v>
      </c>
      <c r="J10" s="11"/>
      <c r="K10" s="12"/>
      <c r="L10" s="12"/>
      <c r="M10" s="12">
        <f t="shared" si="1"/>
        <v>0</v>
      </c>
    </row>
    <row r="11" spans="1:13" ht="19.899999999999999" customHeight="1" outlineLevel="1">
      <c r="A11" s="8">
        <v>3</v>
      </c>
      <c r="B11" s="9" t="s">
        <v>22</v>
      </c>
      <c r="C11" s="9"/>
      <c r="D11" s="10" t="s">
        <v>26</v>
      </c>
      <c r="E11" s="15"/>
      <c r="F11" s="11"/>
      <c r="G11" s="12">
        <v>40000000</v>
      </c>
      <c r="H11" s="13">
        <v>0.5</v>
      </c>
      <c r="I11" s="12">
        <f t="shared" si="2"/>
        <v>0</v>
      </c>
      <c r="J11" s="11"/>
      <c r="K11" s="12"/>
      <c r="L11" s="12"/>
      <c r="M11" s="12"/>
    </row>
    <row r="12" spans="1:13" ht="19.899999999999999" customHeight="1" outlineLevel="1">
      <c r="A12" s="8">
        <v>4</v>
      </c>
      <c r="B12" s="9" t="s">
        <v>416</v>
      </c>
      <c r="C12" s="9"/>
      <c r="D12" s="10" t="s">
        <v>19</v>
      </c>
      <c r="E12" s="15"/>
      <c r="F12" s="11"/>
      <c r="G12" s="12">
        <v>30000</v>
      </c>
      <c r="H12" s="13">
        <v>1</v>
      </c>
      <c r="I12" s="12">
        <f t="shared" ref="I12" si="3">H12*G12*F12</f>
        <v>0</v>
      </c>
      <c r="J12" s="11"/>
      <c r="K12" s="12"/>
      <c r="L12" s="12"/>
      <c r="M12" s="12"/>
    </row>
    <row r="13" spans="1:13" ht="19.899999999999999" customHeight="1" outlineLevel="1">
      <c r="A13" s="144"/>
      <c r="B13" s="145"/>
      <c r="C13" s="145"/>
      <c r="D13" s="146"/>
      <c r="E13" s="180"/>
      <c r="F13" s="147"/>
      <c r="G13" s="148"/>
      <c r="H13" s="149"/>
      <c r="I13" s="148"/>
      <c r="J13" s="147"/>
      <c r="K13" s="148"/>
      <c r="L13" s="148"/>
      <c r="M13" s="148"/>
    </row>
    <row r="14" spans="1:13" s="129" customFormat="1" ht="15">
      <c r="A14" s="130" t="s">
        <v>751</v>
      </c>
      <c r="B14" s="131" t="s">
        <v>23</v>
      </c>
      <c r="C14" s="132"/>
      <c r="D14" s="133"/>
      <c r="E14" s="138"/>
      <c r="F14" s="134"/>
      <c r="G14" s="135"/>
      <c r="H14" s="138"/>
      <c r="I14" s="137">
        <f>+SUM(I15:I20)</f>
        <v>27500000</v>
      </c>
      <c r="J14" s="134"/>
      <c r="K14" s="135"/>
      <c r="L14" s="135"/>
      <c r="M14" s="135">
        <f t="shared" si="1"/>
        <v>0</v>
      </c>
    </row>
    <row r="15" spans="1:13" ht="30" outlineLevel="1">
      <c r="A15" s="8">
        <v>1</v>
      </c>
      <c r="B15" s="9" t="s">
        <v>24</v>
      </c>
      <c r="C15" s="9" t="s">
        <v>453</v>
      </c>
      <c r="D15" s="10" t="s">
        <v>19</v>
      </c>
      <c r="E15" s="15"/>
      <c r="F15" s="11">
        <f>+E15</f>
        <v>0</v>
      </c>
      <c r="G15" s="12">
        <v>100000</v>
      </c>
      <c r="H15" s="13"/>
      <c r="I15" s="12">
        <f>F15*G15</f>
        <v>0</v>
      </c>
      <c r="J15" s="11"/>
      <c r="K15" s="12"/>
      <c r="L15" s="12"/>
      <c r="M15" s="12">
        <f t="shared" si="1"/>
        <v>0</v>
      </c>
    </row>
    <row r="16" spans="1:13" ht="30" outlineLevel="1">
      <c r="A16" s="8">
        <v>2</v>
      </c>
      <c r="B16" s="9" t="s">
        <v>24</v>
      </c>
      <c r="C16" s="9" t="s">
        <v>454</v>
      </c>
      <c r="D16" s="10" t="s">
        <v>19</v>
      </c>
      <c r="E16" s="15">
        <v>248</v>
      </c>
      <c r="F16" s="11">
        <v>0</v>
      </c>
      <c r="G16" s="12">
        <v>350000</v>
      </c>
      <c r="H16" s="13"/>
      <c r="I16" s="12">
        <f>F16*G16</f>
        <v>0</v>
      </c>
      <c r="J16" s="11"/>
      <c r="K16" s="12"/>
      <c r="L16" s="12"/>
      <c r="M16" s="12">
        <f t="shared" ref="M16" si="4">L16*K16*J16</f>
        <v>0</v>
      </c>
    </row>
    <row r="17" spans="1:13" ht="19.899999999999999" customHeight="1" outlineLevel="1">
      <c r="A17" s="8">
        <v>3</v>
      </c>
      <c r="B17" s="9" t="s">
        <v>25</v>
      </c>
      <c r="C17" s="9"/>
      <c r="D17" s="10" t="s">
        <v>26</v>
      </c>
      <c r="E17" s="15">
        <v>1</v>
      </c>
      <c r="F17" s="11">
        <f>E17</f>
        <v>1</v>
      </c>
      <c r="G17" s="12">
        <v>20000000</v>
      </c>
      <c r="H17" s="13">
        <v>0.5</v>
      </c>
      <c r="I17" s="12">
        <f>F17*G17*H17</f>
        <v>10000000</v>
      </c>
      <c r="J17" s="11"/>
      <c r="K17" s="12"/>
      <c r="L17" s="12"/>
      <c r="M17" s="12">
        <f t="shared" si="1"/>
        <v>0</v>
      </c>
    </row>
    <row r="18" spans="1:13" ht="19.899999999999999" customHeight="1" outlineLevel="1">
      <c r="A18" s="8">
        <v>4</v>
      </c>
      <c r="B18" s="9" t="s">
        <v>27</v>
      </c>
      <c r="C18" s="9"/>
      <c r="D18" s="10" t="s">
        <v>26</v>
      </c>
      <c r="E18" s="15">
        <v>1</v>
      </c>
      <c r="F18" s="15">
        <f>E18</f>
        <v>1</v>
      </c>
      <c r="G18" s="12">
        <v>15000000</v>
      </c>
      <c r="H18" s="13">
        <v>0.5</v>
      </c>
      <c r="I18" s="12">
        <f>H18*G18*F18</f>
        <v>7500000</v>
      </c>
      <c r="J18" s="11"/>
      <c r="K18" s="12"/>
      <c r="L18" s="12"/>
      <c r="M18" s="12">
        <f t="shared" si="1"/>
        <v>0</v>
      </c>
    </row>
    <row r="19" spans="1:13" ht="30" outlineLevel="1">
      <c r="A19" s="8">
        <v>5</v>
      </c>
      <c r="B19" s="9" t="s">
        <v>28</v>
      </c>
      <c r="C19" s="9"/>
      <c r="D19" s="10" t="s">
        <v>26</v>
      </c>
      <c r="E19" s="15">
        <v>1</v>
      </c>
      <c r="F19" s="15">
        <f>E19</f>
        <v>1</v>
      </c>
      <c r="G19" s="12">
        <v>10000000</v>
      </c>
      <c r="H19" s="13">
        <v>1</v>
      </c>
      <c r="I19" s="12">
        <f>H19*G19*F19</f>
        <v>10000000</v>
      </c>
      <c r="J19" s="11"/>
      <c r="K19" s="12"/>
      <c r="L19" s="12"/>
      <c r="M19" s="12"/>
    </row>
    <row r="20" spans="1:13" ht="15" outlineLevel="1">
      <c r="A20" s="144"/>
      <c r="B20" s="145"/>
      <c r="C20" s="145"/>
      <c r="D20" s="146"/>
      <c r="E20" s="180"/>
      <c r="F20" s="180"/>
      <c r="G20" s="148"/>
      <c r="H20" s="149"/>
      <c r="I20" s="148"/>
      <c r="J20" s="147"/>
      <c r="K20" s="148"/>
      <c r="L20" s="148"/>
      <c r="M20" s="148"/>
    </row>
    <row r="21" spans="1:13" s="141" customFormat="1" ht="14.25">
      <c r="A21" s="130" t="s">
        <v>752</v>
      </c>
      <c r="B21" s="131" t="s">
        <v>29</v>
      </c>
      <c r="C21" s="131"/>
      <c r="D21" s="130"/>
      <c r="E21" s="140"/>
      <c r="F21" s="140"/>
      <c r="G21" s="137"/>
      <c r="H21" s="140"/>
      <c r="I21" s="137">
        <f>+SUM(I22:I40)</f>
        <v>474270000</v>
      </c>
      <c r="J21" s="139"/>
      <c r="K21" s="137"/>
      <c r="L21" s="137"/>
      <c r="M21" s="137">
        <f t="shared" si="1"/>
        <v>0</v>
      </c>
    </row>
    <row r="22" spans="1:13" ht="19.899999999999999" customHeight="1" outlineLevel="1">
      <c r="A22" s="8">
        <v>1</v>
      </c>
      <c r="B22" s="9" t="s">
        <v>30</v>
      </c>
      <c r="C22" s="9" t="s">
        <v>31</v>
      </c>
      <c r="D22" s="10" t="s">
        <v>55</v>
      </c>
      <c r="E22" s="15">
        <v>1</v>
      </c>
      <c r="F22" s="15">
        <f>+E22</f>
        <v>1</v>
      </c>
      <c r="G22" s="12">
        <v>15000000</v>
      </c>
      <c r="H22" s="13">
        <v>1</v>
      </c>
      <c r="I22" s="12">
        <f>+PRODUCT(F22:H22)</f>
        <v>15000000</v>
      </c>
      <c r="J22" s="11"/>
      <c r="K22" s="12"/>
      <c r="L22" s="12"/>
      <c r="M22" s="12">
        <f t="shared" si="1"/>
        <v>0</v>
      </c>
    </row>
    <row r="23" spans="1:13" ht="19.899999999999999" customHeight="1" outlineLevel="1">
      <c r="A23" s="8">
        <v>2</v>
      </c>
      <c r="B23" s="9" t="s">
        <v>32</v>
      </c>
      <c r="C23" s="9" t="s">
        <v>33</v>
      </c>
      <c r="D23" s="10" t="s">
        <v>34</v>
      </c>
      <c r="E23" s="15">
        <f>+E25</f>
        <v>310</v>
      </c>
      <c r="F23" s="15">
        <f>+E23</f>
        <v>310</v>
      </c>
      <c r="G23" s="12">
        <v>20000</v>
      </c>
      <c r="H23" s="13">
        <v>1</v>
      </c>
      <c r="I23" s="12">
        <f t="shared" si="2"/>
        <v>6200000</v>
      </c>
      <c r="J23" s="11"/>
      <c r="K23" s="12"/>
      <c r="L23" s="12"/>
      <c r="M23" s="12">
        <f t="shared" si="1"/>
        <v>0</v>
      </c>
    </row>
    <row r="24" spans="1:13" ht="19.899999999999999" customHeight="1" outlineLevel="1">
      <c r="A24" s="8">
        <v>3</v>
      </c>
      <c r="B24" s="9" t="s">
        <v>35</v>
      </c>
      <c r="C24" s="9"/>
      <c r="D24" s="10"/>
      <c r="E24" s="15">
        <f>+INT('01 .PAKT - (Chưa làm)'!N1/'01 .PAKT - (Chưa làm)'!C47/300000/30)</f>
        <v>155</v>
      </c>
      <c r="F24" s="11"/>
      <c r="G24" s="12"/>
      <c r="H24" s="15"/>
      <c r="I24" s="12">
        <f t="shared" si="2"/>
        <v>0</v>
      </c>
      <c r="J24" s="11"/>
      <c r="K24" s="12"/>
      <c r="L24" s="12"/>
      <c r="M24" s="12">
        <f t="shared" si="1"/>
        <v>0</v>
      </c>
    </row>
    <row r="25" spans="1:13" ht="19.899999999999999" customHeight="1" outlineLevel="1">
      <c r="A25" s="8">
        <v>4</v>
      </c>
      <c r="B25" s="16" t="s">
        <v>36</v>
      </c>
      <c r="C25" s="9"/>
      <c r="D25" s="10" t="s">
        <v>26</v>
      </c>
      <c r="E25" s="15">
        <f>+E24*2</f>
        <v>310</v>
      </c>
      <c r="F25" s="15">
        <f t="shared" ref="F25:F28" si="5">+E25</f>
        <v>310</v>
      </c>
      <c r="G25" s="12">
        <v>60000</v>
      </c>
      <c r="H25" s="13">
        <v>1</v>
      </c>
      <c r="I25" s="12">
        <f>H25*G25*F25</f>
        <v>18600000</v>
      </c>
      <c r="J25" s="11"/>
      <c r="K25" s="12"/>
      <c r="L25" s="12"/>
      <c r="M25" s="12">
        <f t="shared" si="1"/>
        <v>0</v>
      </c>
    </row>
    <row r="26" spans="1:13" ht="19.899999999999999" customHeight="1" outlineLevel="1">
      <c r="A26" s="8">
        <v>5</v>
      </c>
      <c r="B26" s="16" t="s">
        <v>37</v>
      </c>
      <c r="C26" s="9"/>
      <c r="D26" s="10" t="s">
        <v>26</v>
      </c>
      <c r="E26" s="15">
        <f>E25</f>
        <v>310</v>
      </c>
      <c r="F26" s="15">
        <f t="shared" si="5"/>
        <v>310</v>
      </c>
      <c r="G26" s="12">
        <v>40000</v>
      </c>
      <c r="H26" s="13">
        <v>1</v>
      </c>
      <c r="I26" s="12">
        <f>H26*G26*F26</f>
        <v>12400000</v>
      </c>
      <c r="J26" s="11"/>
      <c r="K26" s="12"/>
      <c r="L26" s="12"/>
      <c r="M26" s="12">
        <f t="shared" si="1"/>
        <v>0</v>
      </c>
    </row>
    <row r="27" spans="1:13" ht="19.899999999999999" customHeight="1" outlineLevel="1">
      <c r="A27" s="8">
        <v>6</v>
      </c>
      <c r="B27" s="16" t="s">
        <v>38</v>
      </c>
      <c r="C27" s="9"/>
      <c r="D27" s="10" t="s">
        <v>435</v>
      </c>
      <c r="E27" s="15">
        <f>+E26</f>
        <v>310</v>
      </c>
      <c r="F27" s="15">
        <f t="shared" si="5"/>
        <v>310</v>
      </c>
      <c r="G27" s="12">
        <v>150000</v>
      </c>
      <c r="H27" s="13">
        <v>1</v>
      </c>
      <c r="I27" s="12">
        <f t="shared" si="2"/>
        <v>46500000</v>
      </c>
      <c r="J27" s="11"/>
      <c r="K27" s="12"/>
      <c r="L27" s="12"/>
      <c r="M27" s="12">
        <f t="shared" si="1"/>
        <v>0</v>
      </c>
    </row>
    <row r="28" spans="1:13" ht="19.899999999999999" customHeight="1" outlineLevel="1">
      <c r="A28" s="8">
        <v>7</v>
      </c>
      <c r="B28" s="16" t="s">
        <v>39</v>
      </c>
      <c r="C28" s="9"/>
      <c r="D28" s="10" t="s">
        <v>435</v>
      </c>
      <c r="E28" s="15"/>
      <c r="F28" s="15">
        <f t="shared" si="5"/>
        <v>0</v>
      </c>
      <c r="G28" s="12">
        <v>80000</v>
      </c>
      <c r="H28" s="13">
        <v>1</v>
      </c>
      <c r="I28" s="12">
        <f t="shared" si="2"/>
        <v>0</v>
      </c>
      <c r="J28" s="11"/>
      <c r="K28" s="12"/>
      <c r="L28" s="12"/>
      <c r="M28" s="12">
        <f t="shared" si="1"/>
        <v>0</v>
      </c>
    </row>
    <row r="29" spans="1:13" ht="19.899999999999999" customHeight="1" outlineLevel="1">
      <c r="A29" s="8">
        <v>8</v>
      </c>
      <c r="B29" s="16" t="s">
        <v>40</v>
      </c>
      <c r="C29" s="9"/>
      <c r="D29" s="10" t="s">
        <v>26</v>
      </c>
      <c r="E29" s="15"/>
      <c r="F29" s="15"/>
      <c r="G29" s="12">
        <v>75000</v>
      </c>
      <c r="H29" s="13">
        <v>1</v>
      </c>
      <c r="I29" s="12">
        <f t="shared" si="2"/>
        <v>0</v>
      </c>
      <c r="J29" s="11"/>
      <c r="K29" s="12"/>
      <c r="L29" s="12"/>
      <c r="M29" s="12">
        <f t="shared" si="1"/>
        <v>0</v>
      </c>
    </row>
    <row r="30" spans="1:13" ht="19.899999999999999" customHeight="1" outlineLevel="1">
      <c r="A30" s="8">
        <v>9</v>
      </c>
      <c r="B30" s="16" t="s">
        <v>41</v>
      </c>
      <c r="C30" s="9"/>
      <c r="D30" s="10" t="s">
        <v>26</v>
      </c>
      <c r="E30" s="15">
        <f>+E27</f>
        <v>310</v>
      </c>
      <c r="F30" s="15">
        <f>+E30</f>
        <v>310</v>
      </c>
      <c r="G30" s="12">
        <v>80000</v>
      </c>
      <c r="H30" s="13">
        <v>1</v>
      </c>
      <c r="I30" s="12">
        <f t="shared" si="2"/>
        <v>24800000</v>
      </c>
      <c r="J30" s="11"/>
      <c r="K30" s="12"/>
      <c r="L30" s="12"/>
      <c r="M30" s="12">
        <f t="shared" si="1"/>
        <v>0</v>
      </c>
    </row>
    <row r="31" spans="1:13" ht="19.899999999999999" customHeight="1" outlineLevel="1">
      <c r="A31" s="8">
        <v>10</v>
      </c>
      <c r="B31" s="16" t="s">
        <v>42</v>
      </c>
      <c r="C31" s="9"/>
      <c r="D31" s="10" t="s">
        <v>26</v>
      </c>
      <c r="E31" s="15"/>
      <c r="F31" s="15"/>
      <c r="G31" s="12">
        <v>30000</v>
      </c>
      <c r="H31" s="13">
        <v>1</v>
      </c>
      <c r="I31" s="12">
        <f t="shared" si="2"/>
        <v>0</v>
      </c>
      <c r="J31" s="11"/>
      <c r="K31" s="12"/>
      <c r="L31" s="12"/>
      <c r="M31" s="12"/>
    </row>
    <row r="32" spans="1:13" ht="19.899999999999999" customHeight="1" outlineLevel="1">
      <c r="A32" s="8">
        <v>11</v>
      </c>
      <c r="B32" s="9" t="s">
        <v>43</v>
      </c>
      <c r="C32" s="9"/>
      <c r="D32" s="10" t="s">
        <v>19</v>
      </c>
      <c r="E32" s="15">
        <v>248</v>
      </c>
      <c r="F32" s="15">
        <f>+E32</f>
        <v>248</v>
      </c>
      <c r="G32" s="12">
        <v>100000</v>
      </c>
      <c r="H32" s="13">
        <v>1</v>
      </c>
      <c r="I32" s="12">
        <f t="shared" si="2"/>
        <v>24800000</v>
      </c>
      <c r="J32" s="11"/>
      <c r="K32" s="12"/>
      <c r="L32" s="12"/>
      <c r="M32" s="12">
        <f t="shared" si="1"/>
        <v>0</v>
      </c>
    </row>
    <row r="33" spans="1:13" ht="19.899999999999999" customHeight="1" outlineLevel="1">
      <c r="A33" s="8">
        <v>12</v>
      </c>
      <c r="B33" s="9" t="s">
        <v>44</v>
      </c>
      <c r="C33" s="9"/>
      <c r="D33" s="10"/>
      <c r="E33" s="15"/>
      <c r="F33" s="11"/>
      <c r="G33" s="12"/>
      <c r="H33" s="15"/>
      <c r="I33" s="12">
        <f t="shared" si="2"/>
        <v>0</v>
      </c>
      <c r="J33" s="11"/>
      <c r="K33" s="12"/>
      <c r="L33" s="12"/>
      <c r="M33" s="12">
        <f t="shared" si="1"/>
        <v>0</v>
      </c>
    </row>
    <row r="34" spans="1:13" ht="15" outlineLevel="1">
      <c r="A34" s="8">
        <v>13</v>
      </c>
      <c r="B34" s="9" t="s">
        <v>45</v>
      </c>
      <c r="C34" s="9"/>
      <c r="D34" s="10" t="s">
        <v>55</v>
      </c>
      <c r="E34" s="15"/>
      <c r="F34" s="11">
        <f t="shared" ref="F34:F39" si="6">+E34</f>
        <v>0</v>
      </c>
      <c r="G34" s="12">
        <f>13*1.1*2*30*100000</f>
        <v>85800000</v>
      </c>
      <c r="H34" s="15"/>
      <c r="I34" s="12">
        <f>+F34*G34</f>
        <v>0</v>
      </c>
      <c r="J34" s="11"/>
      <c r="K34" s="12"/>
      <c r="L34" s="12"/>
      <c r="M34" s="12"/>
    </row>
    <row r="35" spans="1:13" ht="19.899999999999999" customHeight="1" outlineLevel="1">
      <c r="A35" s="8">
        <v>14</v>
      </c>
      <c r="B35" s="9" t="s">
        <v>46</v>
      </c>
      <c r="C35" s="9"/>
      <c r="D35" s="10" t="s">
        <v>462</v>
      </c>
      <c r="E35" s="15"/>
      <c r="F35" s="11">
        <f t="shared" si="6"/>
        <v>0</v>
      </c>
      <c r="G35" s="12">
        <v>4500000</v>
      </c>
      <c r="H35" s="15"/>
      <c r="I35" s="12">
        <f>F35*G35</f>
        <v>0</v>
      </c>
      <c r="J35" s="11"/>
      <c r="K35" s="12"/>
      <c r="L35" s="12"/>
      <c r="M35" s="12">
        <f t="shared" si="1"/>
        <v>0</v>
      </c>
    </row>
    <row r="36" spans="1:13" ht="15" outlineLevel="1">
      <c r="A36" s="8">
        <v>15</v>
      </c>
      <c r="B36" s="9" t="s">
        <v>48</v>
      </c>
      <c r="C36" s="9"/>
      <c r="D36" s="10" t="s">
        <v>26</v>
      </c>
      <c r="E36" s="15"/>
      <c r="F36" s="11">
        <f t="shared" si="6"/>
        <v>0</v>
      </c>
      <c r="G36" s="12">
        <v>60000000</v>
      </c>
      <c r="H36" s="13">
        <v>0.5</v>
      </c>
      <c r="I36" s="12">
        <f>H36*G36*F36</f>
        <v>0</v>
      </c>
      <c r="J36" s="11"/>
      <c r="K36" s="12"/>
      <c r="L36" s="12"/>
      <c r="M36" s="12"/>
    </row>
    <row r="37" spans="1:13" ht="19.899999999999999" customHeight="1" outlineLevel="1">
      <c r="A37" s="8">
        <v>16</v>
      </c>
      <c r="B37" s="9" t="s">
        <v>49</v>
      </c>
      <c r="C37" s="9"/>
      <c r="D37" s="10" t="s">
        <v>26</v>
      </c>
      <c r="E37" s="15"/>
      <c r="F37" s="11">
        <f t="shared" si="6"/>
        <v>0</v>
      </c>
      <c r="G37" s="12">
        <v>5000000</v>
      </c>
      <c r="H37" s="13">
        <v>1</v>
      </c>
      <c r="I37" s="12">
        <f>H37*G37*F37</f>
        <v>0</v>
      </c>
      <c r="J37" s="11"/>
      <c r="K37" s="12"/>
      <c r="L37" s="12"/>
      <c r="M37" s="12"/>
    </row>
    <row r="38" spans="1:13" ht="33" customHeight="1" outlineLevel="1">
      <c r="A38" s="8">
        <v>17</v>
      </c>
      <c r="B38" s="145" t="s">
        <v>436</v>
      </c>
      <c r="C38" s="145"/>
      <c r="D38" s="10" t="s">
        <v>47</v>
      </c>
      <c r="E38" s="180">
        <f>5*'01 .PAKT - (Chưa làm)'!C47</f>
        <v>35</v>
      </c>
      <c r="F38" s="147">
        <f t="shared" si="6"/>
        <v>35</v>
      </c>
      <c r="G38" s="148">
        <v>5000000</v>
      </c>
      <c r="H38" s="149"/>
      <c r="I38" s="148">
        <f>F38*G38</f>
        <v>175000000</v>
      </c>
      <c r="J38" s="147"/>
      <c r="K38" s="148"/>
      <c r="L38" s="148"/>
      <c r="M38" s="148"/>
    </row>
    <row r="39" spans="1:13" ht="33" customHeight="1" outlineLevel="1">
      <c r="A39" s="8">
        <v>18</v>
      </c>
      <c r="B39" s="145" t="s">
        <v>561</v>
      </c>
      <c r="C39" s="145"/>
      <c r="D39" s="10" t="s">
        <v>55</v>
      </c>
      <c r="E39" s="15">
        <f>+'[1]Tong hop NET'!$H$12</f>
        <v>15097</v>
      </c>
      <c r="F39" s="358">
        <f t="shared" si="6"/>
        <v>15097</v>
      </c>
      <c r="G39" s="12">
        <v>10000</v>
      </c>
      <c r="H39" s="13">
        <v>1</v>
      </c>
      <c r="I39" s="12">
        <f>H39*G39*F39</f>
        <v>150970000</v>
      </c>
      <c r="J39" s="147"/>
      <c r="K39" s="148"/>
      <c r="L39" s="148"/>
      <c r="M39" s="148"/>
    </row>
    <row r="40" spans="1:13" ht="33" customHeight="1" outlineLevel="1">
      <c r="A40" s="144"/>
      <c r="B40" s="145"/>
      <c r="C40" s="145"/>
      <c r="D40" s="146"/>
      <c r="E40" s="180"/>
      <c r="F40" s="688"/>
      <c r="G40" s="148"/>
      <c r="H40" s="149"/>
      <c r="I40" s="148"/>
      <c r="J40" s="147"/>
      <c r="K40" s="148"/>
      <c r="L40" s="148"/>
      <c r="M40" s="148"/>
    </row>
    <row r="41" spans="1:13" s="129" customFormat="1" ht="15">
      <c r="A41" s="130" t="s">
        <v>753</v>
      </c>
      <c r="B41" s="131" t="s">
        <v>50</v>
      </c>
      <c r="C41" s="132"/>
      <c r="D41" s="133"/>
      <c r="E41" s="138"/>
      <c r="F41" s="134"/>
      <c r="G41" s="135"/>
      <c r="H41" s="138"/>
      <c r="I41" s="137">
        <f>+SUM(I42:I68)</f>
        <v>90350000</v>
      </c>
      <c r="J41" s="134"/>
      <c r="K41" s="135"/>
      <c r="L41" s="135"/>
      <c r="M41" s="135">
        <f t="shared" si="1"/>
        <v>0</v>
      </c>
    </row>
    <row r="42" spans="1:13" ht="15" outlineLevel="1">
      <c r="A42" s="8" t="s">
        <v>763</v>
      </c>
      <c r="B42" s="14" t="s">
        <v>51</v>
      </c>
      <c r="C42" s="9"/>
      <c r="D42" s="10"/>
      <c r="E42" s="15"/>
      <c r="F42" s="11"/>
      <c r="G42" s="12"/>
      <c r="H42" s="15"/>
      <c r="I42" s="12"/>
      <c r="J42" s="11"/>
      <c r="K42" s="12"/>
      <c r="L42" s="12"/>
      <c r="M42" s="12">
        <f t="shared" si="1"/>
        <v>0</v>
      </c>
    </row>
    <row r="43" spans="1:13" ht="19.899999999999999" customHeight="1" outlineLevel="1">
      <c r="A43" s="8">
        <v>1</v>
      </c>
      <c r="B43" s="9" t="s">
        <v>52</v>
      </c>
      <c r="C43" s="9" t="s">
        <v>418</v>
      </c>
      <c r="D43" s="10" t="s">
        <v>53</v>
      </c>
      <c r="E43" s="15"/>
      <c r="F43" s="11"/>
      <c r="G43" s="12"/>
      <c r="H43" s="15"/>
      <c r="I43" s="12">
        <f t="shared" si="2"/>
        <v>0</v>
      </c>
      <c r="J43" s="11"/>
      <c r="K43" s="12"/>
      <c r="L43" s="12"/>
      <c r="M43" s="12">
        <f t="shared" si="1"/>
        <v>0</v>
      </c>
    </row>
    <row r="44" spans="1:13" ht="19.899999999999999" customHeight="1" outlineLevel="1">
      <c r="A44" s="8">
        <v>2</v>
      </c>
      <c r="B44" s="9" t="s">
        <v>54</v>
      </c>
      <c r="C44" s="9" t="s">
        <v>418</v>
      </c>
      <c r="D44" s="10" t="s">
        <v>55</v>
      </c>
      <c r="E44" s="15"/>
      <c r="F44" s="11"/>
      <c r="G44" s="12"/>
      <c r="H44" s="15"/>
      <c r="I44" s="12">
        <f t="shared" si="2"/>
        <v>0</v>
      </c>
      <c r="J44" s="11"/>
      <c r="K44" s="12"/>
      <c r="L44" s="12"/>
      <c r="M44" s="12">
        <f t="shared" si="1"/>
        <v>0</v>
      </c>
    </row>
    <row r="45" spans="1:13" ht="19.899999999999999" customHeight="1" outlineLevel="1">
      <c r="A45" s="8">
        <v>3</v>
      </c>
      <c r="B45" s="9" t="s">
        <v>56</v>
      </c>
      <c r="C45" s="9" t="s">
        <v>418</v>
      </c>
      <c r="D45" s="10" t="s">
        <v>19</v>
      </c>
      <c r="E45" s="15"/>
      <c r="F45" s="11"/>
      <c r="G45" s="12"/>
      <c r="H45" s="15"/>
      <c r="I45" s="12">
        <f t="shared" si="2"/>
        <v>0</v>
      </c>
      <c r="J45" s="11"/>
      <c r="K45" s="12"/>
      <c r="L45" s="12"/>
      <c r="M45" s="12">
        <f t="shared" si="1"/>
        <v>0</v>
      </c>
    </row>
    <row r="46" spans="1:13" ht="19.899999999999999" customHeight="1" outlineLevel="1">
      <c r="A46" s="8">
        <v>4</v>
      </c>
      <c r="B46" s="9" t="s">
        <v>57</v>
      </c>
      <c r="C46" s="9" t="s">
        <v>418</v>
      </c>
      <c r="D46" s="10" t="s">
        <v>58</v>
      </c>
      <c r="E46" s="15"/>
      <c r="F46" s="11"/>
      <c r="G46" s="12"/>
      <c r="H46" s="15"/>
      <c r="I46" s="12">
        <f t="shared" si="2"/>
        <v>0</v>
      </c>
      <c r="J46" s="11"/>
      <c r="K46" s="12"/>
      <c r="L46" s="12"/>
      <c r="M46" s="12">
        <f t="shared" si="1"/>
        <v>0</v>
      </c>
    </row>
    <row r="47" spans="1:13" ht="19.899999999999999" customHeight="1" outlineLevel="1">
      <c r="A47" s="144"/>
      <c r="B47" s="145"/>
      <c r="C47" s="145"/>
      <c r="D47" s="146"/>
      <c r="E47" s="180"/>
      <c r="F47" s="147"/>
      <c r="G47" s="148"/>
      <c r="H47" s="180"/>
      <c r="I47" s="148"/>
      <c r="J47" s="147"/>
      <c r="K47" s="148"/>
      <c r="L47" s="148"/>
      <c r="M47" s="148"/>
    </row>
    <row r="48" spans="1:13" ht="45" customHeight="1" outlineLevel="1">
      <c r="A48" s="8" t="s">
        <v>764</v>
      </c>
      <c r="B48" s="14" t="s">
        <v>59</v>
      </c>
      <c r="C48" s="9"/>
      <c r="D48" s="10"/>
      <c r="E48" s="15"/>
      <c r="F48" s="11"/>
      <c r="G48" s="12"/>
      <c r="H48" s="15"/>
      <c r="I48" s="12"/>
      <c r="J48" s="11"/>
      <c r="K48" s="12"/>
      <c r="L48" s="12"/>
      <c r="M48" s="12">
        <f t="shared" si="1"/>
        <v>0</v>
      </c>
    </row>
    <row r="49" spans="1:13" ht="45" customHeight="1" outlineLevel="1">
      <c r="A49" s="8">
        <v>1</v>
      </c>
      <c r="B49" s="9" t="s">
        <v>419</v>
      </c>
      <c r="C49" s="9" t="s">
        <v>420</v>
      </c>
      <c r="D49" s="10" t="s">
        <v>61</v>
      </c>
      <c r="E49" s="15">
        <v>1</v>
      </c>
      <c r="F49" s="15">
        <f>+E49</f>
        <v>1</v>
      </c>
      <c r="G49" s="12">
        <v>15000000</v>
      </c>
      <c r="H49" s="13">
        <v>0.5</v>
      </c>
      <c r="I49" s="12">
        <f t="shared" si="2"/>
        <v>7500000</v>
      </c>
      <c r="J49" s="11"/>
      <c r="K49" s="12"/>
      <c r="L49" s="12"/>
      <c r="M49" s="12">
        <f t="shared" si="1"/>
        <v>0</v>
      </c>
    </row>
    <row r="50" spans="1:13" ht="33.75" customHeight="1" outlineLevel="1">
      <c r="A50" s="8">
        <v>2</v>
      </c>
      <c r="B50" s="9" t="s">
        <v>582</v>
      </c>
      <c r="C50" s="9" t="s">
        <v>421</v>
      </c>
      <c r="D50" s="10" t="s">
        <v>19</v>
      </c>
      <c r="E50" s="15">
        <v>50</v>
      </c>
      <c r="F50" s="15">
        <f>+E50</f>
        <v>50</v>
      </c>
      <c r="G50" s="12">
        <v>450000</v>
      </c>
      <c r="H50" s="13">
        <v>0.5</v>
      </c>
      <c r="I50" s="12">
        <f>H50*G50*F50</f>
        <v>11250000</v>
      </c>
      <c r="J50" s="11"/>
      <c r="K50" s="12"/>
      <c r="L50" s="12"/>
      <c r="M50" s="12">
        <f t="shared" ref="M50" si="7">L50*K50*J50</f>
        <v>0</v>
      </c>
    </row>
    <row r="51" spans="1:13" ht="32.25" customHeight="1" outlineLevel="1">
      <c r="A51" s="8">
        <v>3</v>
      </c>
      <c r="B51" s="9" t="s">
        <v>437</v>
      </c>
      <c r="C51" s="9" t="s">
        <v>60</v>
      </c>
      <c r="D51" s="10" t="s">
        <v>61</v>
      </c>
      <c r="E51" s="15">
        <v>2</v>
      </c>
      <c r="F51" s="15">
        <f>+E51</f>
        <v>2</v>
      </c>
      <c r="G51" s="12">
        <v>15000000</v>
      </c>
      <c r="H51" s="13">
        <v>0.5</v>
      </c>
      <c r="I51" s="12">
        <f t="shared" ref="I51" si="8">H51*G51*F51</f>
        <v>15000000</v>
      </c>
      <c r="J51" s="11"/>
      <c r="K51" s="12"/>
      <c r="L51" s="12"/>
      <c r="M51" s="12">
        <f t="shared" si="1"/>
        <v>0</v>
      </c>
    </row>
    <row r="52" spans="1:13" ht="33.75" customHeight="1" outlineLevel="1">
      <c r="A52" s="8">
        <v>4</v>
      </c>
      <c r="B52" s="9" t="s">
        <v>62</v>
      </c>
      <c r="C52" s="9"/>
      <c r="D52" s="10" t="s">
        <v>19</v>
      </c>
      <c r="E52" s="15">
        <f>100+4*50</f>
        <v>300</v>
      </c>
      <c r="F52" s="15">
        <f>+E52</f>
        <v>300</v>
      </c>
      <c r="G52" s="12">
        <v>123000</v>
      </c>
      <c r="H52" s="13">
        <v>0.5</v>
      </c>
      <c r="I52" s="12">
        <f>H52*G52*F52</f>
        <v>18450000</v>
      </c>
      <c r="J52" s="11"/>
      <c r="K52" s="12"/>
      <c r="L52" s="12"/>
      <c r="M52" s="12">
        <f t="shared" si="1"/>
        <v>0</v>
      </c>
    </row>
    <row r="53" spans="1:13" ht="34.5" customHeight="1" outlineLevel="1">
      <c r="A53" s="8">
        <v>5</v>
      </c>
      <c r="B53" s="9" t="s">
        <v>438</v>
      </c>
      <c r="C53" s="9" t="s">
        <v>422</v>
      </c>
      <c r="D53" s="10" t="s">
        <v>61</v>
      </c>
      <c r="E53" s="15">
        <v>6</v>
      </c>
      <c r="F53" s="15">
        <f>E53</f>
        <v>6</v>
      </c>
      <c r="G53" s="12">
        <v>5000000</v>
      </c>
      <c r="H53" s="13">
        <v>0.5</v>
      </c>
      <c r="I53" s="12">
        <f t="shared" si="2"/>
        <v>15000000</v>
      </c>
      <c r="J53" s="11"/>
      <c r="K53" s="12"/>
      <c r="L53" s="12"/>
      <c r="M53" s="12">
        <f t="shared" si="1"/>
        <v>0</v>
      </c>
    </row>
    <row r="54" spans="1:13" ht="19.899999999999999" customHeight="1" outlineLevel="1">
      <c r="A54" s="8" t="s">
        <v>765</v>
      </c>
      <c r="B54" s="14" t="s">
        <v>63</v>
      </c>
      <c r="C54" s="9"/>
      <c r="D54" s="10"/>
      <c r="E54" s="15"/>
      <c r="F54" s="15"/>
      <c r="G54" s="12"/>
      <c r="H54" s="15"/>
      <c r="I54" s="12"/>
      <c r="J54" s="11"/>
      <c r="K54" s="12"/>
      <c r="L54" s="12"/>
      <c r="M54" s="12"/>
    </row>
    <row r="55" spans="1:13" ht="19.899999999999999" customHeight="1" outlineLevel="1">
      <c r="A55" s="8">
        <v>1</v>
      </c>
      <c r="B55" s="9" t="s">
        <v>64</v>
      </c>
      <c r="C55" s="9"/>
      <c r="D55" s="10" t="s">
        <v>19</v>
      </c>
      <c r="E55" s="15">
        <f>5*100</f>
        <v>500</v>
      </c>
      <c r="F55" s="15">
        <f>E55</f>
        <v>500</v>
      </c>
      <c r="G55" s="12">
        <v>12000</v>
      </c>
      <c r="H55" s="13">
        <v>0.5</v>
      </c>
      <c r="I55" s="12">
        <f t="shared" si="2"/>
        <v>3000000</v>
      </c>
      <c r="J55" s="11"/>
      <c r="K55" s="12"/>
      <c r="L55" s="12"/>
      <c r="M55" s="12"/>
    </row>
    <row r="56" spans="1:13" ht="19.899999999999999" customHeight="1" outlineLevel="1">
      <c r="A56" s="8">
        <v>2</v>
      </c>
      <c r="B56" s="9" t="s">
        <v>65</v>
      </c>
      <c r="C56" s="9"/>
      <c r="D56" s="10" t="s">
        <v>26</v>
      </c>
      <c r="E56" s="15"/>
      <c r="F56" s="15"/>
      <c r="G56" s="12"/>
      <c r="H56" s="15"/>
      <c r="I56" s="12"/>
      <c r="J56" s="11"/>
      <c r="K56" s="12"/>
      <c r="L56" s="12"/>
      <c r="M56" s="12"/>
    </row>
    <row r="57" spans="1:13" ht="19.899999999999999" customHeight="1" outlineLevel="1">
      <c r="A57" s="8">
        <v>3</v>
      </c>
      <c r="B57" s="9" t="s">
        <v>463</v>
      </c>
      <c r="C57" s="9"/>
      <c r="D57" s="10" t="s">
        <v>26</v>
      </c>
      <c r="E57" s="15">
        <v>0</v>
      </c>
      <c r="F57" s="15">
        <f>+E57</f>
        <v>0</v>
      </c>
      <c r="G57" s="12">
        <v>14000</v>
      </c>
      <c r="H57" s="13">
        <v>2</v>
      </c>
      <c r="I57" s="12">
        <f>+H57*G57*F57</f>
        <v>0</v>
      </c>
      <c r="J57" s="11"/>
      <c r="K57" s="12"/>
      <c r="L57" s="12"/>
      <c r="M57" s="12"/>
    </row>
    <row r="58" spans="1:13" ht="19.899999999999999" customHeight="1" outlineLevel="1">
      <c r="A58" s="8">
        <v>4</v>
      </c>
      <c r="B58" s="9" t="s">
        <v>562</v>
      </c>
      <c r="C58" s="9"/>
      <c r="D58" s="10" t="s">
        <v>55</v>
      </c>
      <c r="E58" s="15">
        <v>1</v>
      </c>
      <c r="F58" s="15">
        <f>+E58</f>
        <v>1</v>
      </c>
      <c r="G58" s="12">
        <v>10000000</v>
      </c>
      <c r="H58" s="15"/>
      <c r="I58" s="12">
        <f>F58*G58</f>
        <v>10000000</v>
      </c>
      <c r="J58" s="11"/>
      <c r="K58" s="12"/>
      <c r="L58" s="12"/>
      <c r="M58" s="12"/>
    </row>
    <row r="59" spans="1:13" ht="19.899999999999999" customHeight="1" outlineLevel="1">
      <c r="A59" s="8" t="s">
        <v>766</v>
      </c>
      <c r="B59" s="14" t="s">
        <v>66</v>
      </c>
      <c r="C59" s="9"/>
      <c r="D59" s="10"/>
      <c r="E59" s="15"/>
      <c r="F59" s="15"/>
      <c r="G59" s="12"/>
      <c r="H59" s="15"/>
      <c r="I59" s="12"/>
      <c r="J59" s="11"/>
      <c r="K59" s="12"/>
      <c r="L59" s="12"/>
      <c r="M59" s="12"/>
    </row>
    <row r="60" spans="1:13" ht="19.899999999999999" customHeight="1" outlineLevel="1">
      <c r="A60" s="8">
        <v>1</v>
      </c>
      <c r="B60" s="9" t="s">
        <v>425</v>
      </c>
      <c r="C60" s="9"/>
      <c r="D60" s="10" t="s">
        <v>26</v>
      </c>
      <c r="E60" s="15">
        <v>5</v>
      </c>
      <c r="F60" s="15">
        <f>+E60</f>
        <v>5</v>
      </c>
      <c r="G60" s="12">
        <v>830000</v>
      </c>
      <c r="H60" s="13">
        <v>1</v>
      </c>
      <c r="I60" s="12">
        <f>+H60*G60*F60</f>
        <v>4150000</v>
      </c>
      <c r="J60" s="11"/>
      <c r="K60" s="12"/>
      <c r="L60" s="12"/>
      <c r="M60" s="12"/>
    </row>
    <row r="61" spans="1:13" ht="19.899999999999999" customHeight="1" outlineLevel="1">
      <c r="A61" s="8">
        <v>2</v>
      </c>
      <c r="B61" s="9" t="s">
        <v>67</v>
      </c>
      <c r="C61" s="9"/>
      <c r="D61" s="10" t="s">
        <v>26</v>
      </c>
      <c r="E61" s="15">
        <f>+E60*3</f>
        <v>15</v>
      </c>
      <c r="F61" s="15">
        <f>+E61</f>
        <v>15</v>
      </c>
      <c r="G61" s="12">
        <v>120000</v>
      </c>
      <c r="H61" s="13">
        <v>1</v>
      </c>
      <c r="I61" s="12">
        <f>+H61*G61*F61</f>
        <v>1800000</v>
      </c>
      <c r="J61" s="11"/>
      <c r="K61" s="12"/>
      <c r="L61" s="12"/>
      <c r="M61" s="12"/>
    </row>
    <row r="62" spans="1:13" ht="19.899999999999999" customHeight="1" outlineLevel="1">
      <c r="A62" s="8">
        <v>3</v>
      </c>
      <c r="B62" s="145" t="s">
        <v>572</v>
      </c>
      <c r="C62" s="145"/>
      <c r="D62" s="146" t="s">
        <v>573</v>
      </c>
      <c r="E62" s="180"/>
      <c r="F62" s="180">
        <f>+E62</f>
        <v>0</v>
      </c>
      <c r="G62" s="148">
        <v>15000</v>
      </c>
      <c r="H62" s="13">
        <v>1</v>
      </c>
      <c r="I62" s="12">
        <f>+H62*G62*F62</f>
        <v>0</v>
      </c>
      <c r="J62" s="147"/>
      <c r="K62" s="148"/>
      <c r="L62" s="148"/>
      <c r="M62" s="148"/>
    </row>
    <row r="63" spans="1:13" ht="19.899999999999999" customHeight="1" outlineLevel="1">
      <c r="A63" s="8">
        <v>4</v>
      </c>
      <c r="B63" s="9" t="s">
        <v>424</v>
      </c>
      <c r="C63" s="9"/>
      <c r="D63" s="10" t="s">
        <v>26</v>
      </c>
      <c r="E63" s="15"/>
      <c r="F63" s="15">
        <f>+E63</f>
        <v>0</v>
      </c>
      <c r="G63" s="12">
        <f>6*0.11*3.14*0.002*7850*25000</f>
        <v>813416.99999999988</v>
      </c>
      <c r="H63" s="13">
        <v>0.7</v>
      </c>
      <c r="I63" s="12">
        <f>+H63*G63*F63</f>
        <v>0</v>
      </c>
      <c r="J63" s="11"/>
      <c r="K63" s="12"/>
      <c r="L63" s="12"/>
      <c r="M63" s="12"/>
    </row>
    <row r="64" spans="1:13" ht="19.899999999999999" customHeight="1" outlineLevel="1">
      <c r="A64" s="8">
        <v>5</v>
      </c>
      <c r="B64" s="9" t="s">
        <v>423</v>
      </c>
      <c r="C64" s="9"/>
      <c r="D64" s="10" t="s">
        <v>19</v>
      </c>
      <c r="E64" s="15">
        <v>200</v>
      </c>
      <c r="F64" s="15">
        <f>+E64</f>
        <v>200</v>
      </c>
      <c r="G64" s="12">
        <v>30000</v>
      </c>
      <c r="H64" s="13">
        <v>0.7</v>
      </c>
      <c r="I64" s="12">
        <f>+H64*G64*F64</f>
        <v>4200000</v>
      </c>
      <c r="J64" s="11"/>
      <c r="K64" s="12"/>
      <c r="L64" s="12"/>
      <c r="M64" s="12"/>
    </row>
    <row r="65" spans="1:13" ht="19.899999999999999" customHeight="1" outlineLevel="1">
      <c r="A65" s="8" t="s">
        <v>767</v>
      </c>
      <c r="B65" s="14" t="s">
        <v>68</v>
      </c>
      <c r="C65" s="9"/>
      <c r="D65" s="10"/>
      <c r="E65" s="15"/>
      <c r="F65" s="11"/>
      <c r="G65" s="12"/>
      <c r="H65" s="15"/>
      <c r="I65" s="12"/>
      <c r="J65" s="11"/>
      <c r="K65" s="12"/>
      <c r="L65" s="12"/>
      <c r="M65" s="12"/>
    </row>
    <row r="66" spans="1:13" ht="51" customHeight="1" outlineLevel="1">
      <c r="A66" s="8">
        <v>1</v>
      </c>
      <c r="B66" s="9" t="s">
        <v>69</v>
      </c>
      <c r="C66" s="9" t="s">
        <v>70</v>
      </c>
      <c r="D66" s="10" t="s">
        <v>26</v>
      </c>
      <c r="E66" s="15"/>
      <c r="F66" s="11"/>
      <c r="G66" s="12">
        <v>20000000</v>
      </c>
      <c r="H66" s="15"/>
      <c r="I66" s="12">
        <f>F66*G66</f>
        <v>0</v>
      </c>
      <c r="J66" s="11"/>
      <c r="K66" s="12"/>
      <c r="L66" s="12"/>
      <c r="M66" s="12"/>
    </row>
    <row r="67" spans="1:13" ht="33" customHeight="1" outlineLevel="1">
      <c r="A67" s="8">
        <v>2</v>
      </c>
      <c r="B67" s="9" t="s">
        <v>71</v>
      </c>
      <c r="C67" s="9" t="s">
        <v>72</v>
      </c>
      <c r="D67" s="10" t="s">
        <v>73</v>
      </c>
      <c r="E67" s="15"/>
      <c r="F67" s="11"/>
      <c r="G67" s="12">
        <v>20000</v>
      </c>
      <c r="H67" s="15"/>
      <c r="I67" s="12">
        <f>+E67*G67</f>
        <v>0</v>
      </c>
      <c r="J67" s="11"/>
      <c r="K67" s="12"/>
      <c r="L67" s="12"/>
      <c r="M67" s="12"/>
    </row>
    <row r="68" spans="1:13" ht="33" customHeight="1" outlineLevel="1">
      <c r="A68" s="144"/>
      <c r="B68" s="145"/>
      <c r="C68" s="145"/>
      <c r="D68" s="146"/>
      <c r="E68" s="180"/>
      <c r="F68" s="147"/>
      <c r="G68" s="148"/>
      <c r="H68" s="180"/>
      <c r="I68" s="148"/>
      <c r="J68" s="147"/>
      <c r="K68" s="148"/>
      <c r="L68" s="148"/>
      <c r="M68" s="148"/>
    </row>
    <row r="69" spans="1:13" s="141" customFormat="1" ht="19.899999999999999" customHeight="1">
      <c r="A69" s="130" t="s">
        <v>754</v>
      </c>
      <c r="B69" s="131" t="s">
        <v>74</v>
      </c>
      <c r="C69" s="131"/>
      <c r="D69" s="130"/>
      <c r="E69" s="140"/>
      <c r="F69" s="139"/>
      <c r="G69" s="137"/>
      <c r="H69" s="140"/>
      <c r="I69" s="137">
        <f>SUM(I70:I78)</f>
        <v>45700000</v>
      </c>
      <c r="J69" s="139"/>
      <c r="K69" s="137"/>
      <c r="L69" s="137"/>
      <c r="M69" s="137"/>
    </row>
    <row r="70" spans="1:13" ht="30" outlineLevel="1">
      <c r="A70" s="8">
        <v>1</v>
      </c>
      <c r="B70" s="9" t="s">
        <v>451</v>
      </c>
      <c r="C70" s="9"/>
      <c r="D70" s="10" t="s">
        <v>338</v>
      </c>
      <c r="E70" s="15"/>
      <c r="F70" s="15">
        <f t="shared" ref="F70:F76" si="9">+E70</f>
        <v>0</v>
      </c>
      <c r="G70" s="12"/>
      <c r="H70" s="15"/>
      <c r="I70" s="12">
        <f>F70*G70</f>
        <v>0</v>
      </c>
      <c r="J70" s="11"/>
      <c r="K70" s="12"/>
      <c r="L70" s="12"/>
      <c r="M70" s="12"/>
    </row>
    <row r="71" spans="1:13" ht="15" outlineLevel="1">
      <c r="A71" s="8">
        <v>2</v>
      </c>
      <c r="B71" s="9" t="s">
        <v>75</v>
      </c>
      <c r="C71" s="9"/>
      <c r="D71" s="10" t="s">
        <v>26</v>
      </c>
      <c r="E71" s="15"/>
      <c r="F71" s="15">
        <f t="shared" si="9"/>
        <v>0</v>
      </c>
      <c r="G71" s="12">
        <v>35000000</v>
      </c>
      <c r="H71" s="15"/>
      <c r="I71" s="12">
        <f>+F71*G71</f>
        <v>0</v>
      </c>
      <c r="J71" s="11"/>
      <c r="K71" s="12"/>
      <c r="L71" s="12"/>
      <c r="M71" s="12"/>
    </row>
    <row r="72" spans="1:13" ht="19.899999999999999" customHeight="1" outlineLevel="1">
      <c r="A72" s="8">
        <v>3</v>
      </c>
      <c r="B72" s="9" t="s">
        <v>76</v>
      </c>
      <c r="C72" s="9"/>
      <c r="D72" s="10" t="s">
        <v>26</v>
      </c>
      <c r="E72" s="15">
        <v>1</v>
      </c>
      <c r="F72" s="15">
        <f t="shared" si="9"/>
        <v>1</v>
      </c>
      <c r="G72" s="12">
        <v>18000000</v>
      </c>
      <c r="H72" s="13">
        <v>1</v>
      </c>
      <c r="I72" s="12">
        <f>+H72*G72*F72</f>
        <v>18000000</v>
      </c>
      <c r="J72" s="11"/>
      <c r="K72" s="12"/>
      <c r="L72" s="12"/>
      <c r="M72" s="12"/>
    </row>
    <row r="73" spans="1:13" ht="19.899999999999999" customHeight="1" outlineLevel="1">
      <c r="A73" s="8">
        <v>4</v>
      </c>
      <c r="B73" s="9" t="s">
        <v>77</v>
      </c>
      <c r="C73" s="9"/>
      <c r="D73" s="10" t="s">
        <v>19</v>
      </c>
      <c r="E73" s="15">
        <f>50+60</f>
        <v>110</v>
      </c>
      <c r="F73" s="15">
        <f t="shared" si="9"/>
        <v>110</v>
      </c>
      <c r="G73" s="12">
        <f>120000</f>
        <v>120000</v>
      </c>
      <c r="H73" s="13">
        <f>H72</f>
        <v>1</v>
      </c>
      <c r="I73" s="12">
        <f t="shared" ref="I73:I76" si="10">+H73*G73*F73</f>
        <v>13200000</v>
      </c>
      <c r="J73" s="11"/>
      <c r="K73" s="12"/>
      <c r="L73" s="12"/>
      <c r="M73" s="12"/>
    </row>
    <row r="74" spans="1:13" ht="19.899999999999999" customHeight="1" outlineLevel="1">
      <c r="A74" s="8">
        <v>5</v>
      </c>
      <c r="B74" s="9" t="s">
        <v>78</v>
      </c>
      <c r="C74" s="9"/>
      <c r="D74" s="10" t="s">
        <v>26</v>
      </c>
      <c r="E74" s="15">
        <v>2</v>
      </c>
      <c r="F74" s="15">
        <f t="shared" si="9"/>
        <v>2</v>
      </c>
      <c r="G74" s="12">
        <v>7200000</v>
      </c>
      <c r="H74" s="13">
        <v>0.5</v>
      </c>
      <c r="I74" s="12">
        <f t="shared" si="10"/>
        <v>7200000</v>
      </c>
      <c r="J74" s="11"/>
      <c r="K74" s="12"/>
      <c r="L74" s="12"/>
      <c r="M74" s="12"/>
    </row>
    <row r="75" spans="1:13" ht="19.899999999999999" customHeight="1" outlineLevel="1">
      <c r="A75" s="8">
        <v>6</v>
      </c>
      <c r="B75" s="9" t="s">
        <v>79</v>
      </c>
      <c r="C75" s="9" t="s">
        <v>571</v>
      </c>
      <c r="D75" s="10" t="s">
        <v>26</v>
      </c>
      <c r="E75" s="15">
        <v>2</v>
      </c>
      <c r="F75" s="15">
        <f t="shared" si="9"/>
        <v>2</v>
      </c>
      <c r="G75" s="12">
        <v>2800000</v>
      </c>
      <c r="H75" s="13">
        <f t="shared" ref="H75" si="11">H74</f>
        <v>0.5</v>
      </c>
      <c r="I75" s="12">
        <f t="shared" si="10"/>
        <v>2800000</v>
      </c>
      <c r="J75" s="11"/>
      <c r="K75" s="12"/>
      <c r="L75" s="12"/>
      <c r="M75" s="12"/>
    </row>
    <row r="76" spans="1:13" ht="19.899999999999999" customHeight="1" outlineLevel="1">
      <c r="A76" s="8">
        <v>7</v>
      </c>
      <c r="B76" s="9" t="s">
        <v>80</v>
      </c>
      <c r="C76" s="9"/>
      <c r="D76" s="10" t="s">
        <v>19</v>
      </c>
      <c r="E76" s="15">
        <f>50*3*2</f>
        <v>300</v>
      </c>
      <c r="F76" s="15">
        <f t="shared" si="9"/>
        <v>300</v>
      </c>
      <c r="G76" s="12">
        <v>5000</v>
      </c>
      <c r="H76" s="13">
        <v>1</v>
      </c>
      <c r="I76" s="12">
        <f t="shared" si="10"/>
        <v>1500000</v>
      </c>
      <c r="J76" s="11"/>
      <c r="K76" s="12"/>
      <c r="L76" s="12"/>
      <c r="M76" s="12"/>
    </row>
    <row r="77" spans="1:13" ht="39" customHeight="1" outlineLevel="1">
      <c r="A77" s="8">
        <v>8</v>
      </c>
      <c r="B77" s="9" t="s">
        <v>584</v>
      </c>
      <c r="C77" s="9"/>
      <c r="D77" s="10" t="s">
        <v>26</v>
      </c>
      <c r="E77" s="15">
        <v>12</v>
      </c>
      <c r="F77" s="15">
        <f t="shared" ref="F77" si="12">+E77</f>
        <v>12</v>
      </c>
      <c r="G77" s="12">
        <v>500000</v>
      </c>
      <c r="H77" s="13">
        <v>0.5</v>
      </c>
      <c r="I77" s="12">
        <f t="shared" ref="I77" si="13">+H77*G77*F77</f>
        <v>3000000</v>
      </c>
      <c r="J77" s="11"/>
      <c r="K77" s="12"/>
      <c r="L77" s="12"/>
      <c r="M77" s="12"/>
    </row>
    <row r="78" spans="1:13" ht="39" customHeight="1" outlineLevel="1">
      <c r="A78" s="144"/>
      <c r="B78" s="145"/>
      <c r="C78" s="145"/>
      <c r="D78" s="146"/>
      <c r="E78" s="180"/>
      <c r="F78" s="180"/>
      <c r="G78" s="148"/>
      <c r="H78" s="149"/>
      <c r="I78" s="148"/>
      <c r="J78" s="147"/>
      <c r="K78" s="148"/>
      <c r="L78" s="148"/>
      <c r="M78" s="148"/>
    </row>
    <row r="79" spans="1:13" s="141" customFormat="1" ht="19.899999999999999" customHeight="1">
      <c r="A79" s="130" t="s">
        <v>755</v>
      </c>
      <c r="B79" s="131" t="s">
        <v>81</v>
      </c>
      <c r="C79" s="131"/>
      <c r="D79" s="130"/>
      <c r="E79" s="140"/>
      <c r="F79" s="139"/>
      <c r="G79" s="137"/>
      <c r="H79" s="140"/>
      <c r="I79" s="137">
        <f>SUM(I80:I84)</f>
        <v>13500000</v>
      </c>
      <c r="J79" s="139"/>
      <c r="K79" s="137"/>
      <c r="L79" s="137"/>
      <c r="M79" s="137"/>
    </row>
    <row r="80" spans="1:13" ht="40.5" customHeight="1" outlineLevel="1">
      <c r="A80" s="8">
        <v>1</v>
      </c>
      <c r="B80" s="9" t="s">
        <v>82</v>
      </c>
      <c r="C80" s="9" t="s">
        <v>83</v>
      </c>
      <c r="D80" s="10" t="s">
        <v>15</v>
      </c>
      <c r="E80" s="15"/>
      <c r="F80" s="11">
        <f>+E80</f>
        <v>0</v>
      </c>
      <c r="G80" s="12">
        <f>0.1*1000000</f>
        <v>100000</v>
      </c>
      <c r="H80" s="13">
        <v>1</v>
      </c>
      <c r="I80" s="12">
        <f>F80*G80*H80</f>
        <v>0</v>
      </c>
      <c r="J80" s="11"/>
      <c r="K80" s="12"/>
      <c r="L80" s="12"/>
      <c r="M80" s="12"/>
    </row>
    <row r="81" spans="1:13" ht="19.899999999999999" customHeight="1" outlineLevel="1">
      <c r="A81" s="8">
        <v>2</v>
      </c>
      <c r="B81" s="9" t="s">
        <v>84</v>
      </c>
      <c r="C81" s="9" t="s">
        <v>85</v>
      </c>
      <c r="D81" s="10" t="s">
        <v>15</v>
      </c>
      <c r="E81" s="15"/>
      <c r="F81" s="11">
        <f>E81</f>
        <v>0</v>
      </c>
      <c r="G81" s="12">
        <f>0.15*350000</f>
        <v>52500</v>
      </c>
      <c r="H81" s="13">
        <v>1</v>
      </c>
      <c r="I81" s="12">
        <f>F81*G81*H81</f>
        <v>0</v>
      </c>
      <c r="J81" s="11"/>
      <c r="K81" s="12"/>
      <c r="L81" s="12"/>
      <c r="M81" s="12"/>
    </row>
    <row r="82" spans="1:13" ht="19.899999999999999" customHeight="1" outlineLevel="1">
      <c r="A82" s="8">
        <v>3</v>
      </c>
      <c r="B82" s="9" t="s">
        <v>86</v>
      </c>
      <c r="C82" s="9"/>
      <c r="D82" s="10" t="s">
        <v>15</v>
      </c>
      <c r="E82" s="370">
        <v>30</v>
      </c>
      <c r="F82" s="11">
        <f>E82</f>
        <v>30</v>
      </c>
      <c r="G82" s="12">
        <v>450000</v>
      </c>
      <c r="H82" s="13">
        <v>1</v>
      </c>
      <c r="I82" s="12">
        <f>F82*G82*H82</f>
        <v>13500000</v>
      </c>
      <c r="J82" s="11"/>
      <c r="K82" s="12"/>
      <c r="L82" s="12"/>
      <c r="M82" s="12"/>
    </row>
    <row r="83" spans="1:13" ht="39" customHeight="1" outlineLevel="1">
      <c r="A83" s="8">
        <v>4</v>
      </c>
      <c r="B83" s="9" t="s">
        <v>87</v>
      </c>
      <c r="C83" s="9"/>
      <c r="D83" s="10" t="s">
        <v>15</v>
      </c>
      <c r="E83" s="15"/>
      <c r="F83" s="11"/>
      <c r="G83" s="12">
        <v>600000</v>
      </c>
      <c r="H83" s="13">
        <v>1</v>
      </c>
      <c r="I83" s="12">
        <f t="shared" ref="I83" si="14">F83*G83*H83</f>
        <v>0</v>
      </c>
      <c r="J83" s="11"/>
      <c r="K83" s="12"/>
      <c r="L83" s="12"/>
      <c r="M83" s="12"/>
    </row>
    <row r="84" spans="1:13" ht="24" customHeight="1" outlineLevel="1">
      <c r="A84" s="144"/>
      <c r="B84" s="145"/>
      <c r="C84" s="145"/>
      <c r="D84" s="146"/>
      <c r="E84" s="180"/>
      <c r="F84" s="147"/>
      <c r="G84" s="148"/>
      <c r="H84" s="149"/>
      <c r="I84" s="148"/>
      <c r="J84" s="147"/>
      <c r="K84" s="148"/>
      <c r="L84" s="148"/>
      <c r="M84" s="148"/>
    </row>
    <row r="85" spans="1:13" s="141" customFormat="1" ht="19.899999999999999" customHeight="1">
      <c r="A85" s="130" t="s">
        <v>756</v>
      </c>
      <c r="B85" s="131" t="s">
        <v>88</v>
      </c>
      <c r="C85" s="131"/>
      <c r="D85" s="130"/>
      <c r="E85" s="140"/>
      <c r="F85" s="139"/>
      <c r="G85" s="137"/>
      <c r="H85" s="140"/>
      <c r="I85" s="137">
        <f>SUM(I86:I115)</f>
        <v>0</v>
      </c>
      <c r="J85" s="139"/>
      <c r="K85" s="137"/>
      <c r="L85" s="137"/>
      <c r="M85" s="137">
        <f>+SUM(M86:M93)</f>
        <v>0</v>
      </c>
    </row>
    <row r="86" spans="1:13" s="20" customFormat="1" ht="19.899999999999999" customHeight="1" outlineLevel="1">
      <c r="A86" s="8" t="s">
        <v>757</v>
      </c>
      <c r="B86" s="14" t="s">
        <v>89</v>
      </c>
      <c r="C86" s="14"/>
      <c r="D86" s="8"/>
      <c r="E86" s="19"/>
      <c r="F86" s="17"/>
      <c r="G86" s="18"/>
      <c r="H86" s="19"/>
      <c r="I86" s="18"/>
      <c r="J86" s="17"/>
      <c r="K86" s="18"/>
      <c r="L86" s="18"/>
      <c r="M86" s="18"/>
    </row>
    <row r="87" spans="1:13" ht="19.899999999999999" customHeight="1" outlineLevel="1">
      <c r="A87" s="8">
        <v>1</v>
      </c>
      <c r="B87" s="9" t="s">
        <v>564</v>
      </c>
      <c r="C87" s="9"/>
      <c r="D87" s="10" t="s">
        <v>26</v>
      </c>
      <c r="E87" s="358"/>
      <c r="F87" s="11"/>
      <c r="G87" s="12"/>
      <c r="H87" s="15"/>
      <c r="I87" s="12"/>
      <c r="J87" s="11">
        <f>+E87</f>
        <v>0</v>
      </c>
      <c r="K87" s="12">
        <v>23000</v>
      </c>
      <c r="L87" s="12"/>
      <c r="M87" s="12">
        <f>+J87*K87*L87</f>
        <v>0</v>
      </c>
    </row>
    <row r="88" spans="1:13" ht="19.899999999999999" customHeight="1" outlineLevel="1">
      <c r="A88" s="8">
        <v>2</v>
      </c>
      <c r="B88" s="9" t="s">
        <v>90</v>
      </c>
      <c r="C88" s="9"/>
      <c r="D88" s="10" t="s">
        <v>91</v>
      </c>
      <c r="E88" s="358"/>
      <c r="F88" s="11"/>
      <c r="G88" s="12"/>
      <c r="H88" s="15"/>
      <c r="I88" s="12"/>
      <c r="J88" s="11">
        <f>+E88</f>
        <v>0</v>
      </c>
      <c r="K88" s="12">
        <f>6500*2</f>
        <v>13000</v>
      </c>
      <c r="L88" s="12"/>
      <c r="M88" s="12">
        <f t="shared" ref="M88:M89" si="15">+J88*K88*L88</f>
        <v>0</v>
      </c>
    </row>
    <row r="89" spans="1:13" ht="19.899999999999999" customHeight="1" outlineLevel="1">
      <c r="A89" s="8">
        <v>3</v>
      </c>
      <c r="B89" s="9" t="s">
        <v>92</v>
      </c>
      <c r="C89" s="9"/>
      <c r="D89" s="10" t="s">
        <v>26</v>
      </c>
      <c r="E89" s="358"/>
      <c r="F89" s="11"/>
      <c r="G89" s="12"/>
      <c r="H89" s="15"/>
      <c r="I89" s="12"/>
      <c r="J89" s="11">
        <f>+E89</f>
        <v>0</v>
      </c>
      <c r="K89" s="12">
        <v>4000</v>
      </c>
      <c r="L89" s="12"/>
      <c r="M89" s="12">
        <f t="shared" si="15"/>
        <v>0</v>
      </c>
    </row>
    <row r="90" spans="1:13" ht="34.9" customHeight="1" outlineLevel="1">
      <c r="A90" s="8">
        <v>4</v>
      </c>
      <c r="B90" s="9" t="s">
        <v>93</v>
      </c>
      <c r="C90" s="9"/>
      <c r="D90" s="10" t="s">
        <v>94</v>
      </c>
      <c r="E90" s="15"/>
      <c r="F90" s="11"/>
      <c r="G90" s="12"/>
      <c r="H90" s="15"/>
      <c r="I90" s="12"/>
      <c r="J90" s="11"/>
      <c r="K90" s="12">
        <v>1200000</v>
      </c>
      <c r="L90" s="12"/>
      <c r="M90" s="12"/>
    </row>
    <row r="91" spans="1:13" ht="19.899999999999999" customHeight="1" outlineLevel="1">
      <c r="A91" s="8">
        <v>5</v>
      </c>
      <c r="B91" s="9" t="s">
        <v>95</v>
      </c>
      <c r="C91" s="9"/>
      <c r="D91" s="10" t="s">
        <v>15</v>
      </c>
      <c r="E91" s="15"/>
      <c r="F91" s="11"/>
      <c r="G91" s="12"/>
      <c r="H91" s="15"/>
      <c r="I91" s="12"/>
      <c r="J91" s="11"/>
      <c r="K91" s="12">
        <v>15000</v>
      </c>
      <c r="L91" s="12"/>
      <c r="M91" s="12"/>
    </row>
    <row r="92" spans="1:13" ht="19.899999999999999" customHeight="1" outlineLevel="1">
      <c r="A92" s="8">
        <v>6</v>
      </c>
      <c r="B92" s="9" t="s">
        <v>96</v>
      </c>
      <c r="C92" s="9"/>
      <c r="D92" s="10" t="s">
        <v>26</v>
      </c>
      <c r="E92" s="15"/>
      <c r="F92" s="11"/>
      <c r="G92" s="12"/>
      <c r="H92" s="15"/>
      <c r="I92" s="12"/>
      <c r="J92" s="11"/>
      <c r="K92" s="12">
        <v>1000</v>
      </c>
      <c r="L92" s="12"/>
      <c r="M92" s="12"/>
    </row>
    <row r="93" spans="1:13" ht="19.899999999999999" customHeight="1" outlineLevel="1">
      <c r="A93" s="8">
        <v>7</v>
      </c>
      <c r="B93" s="9" t="s">
        <v>97</v>
      </c>
      <c r="C93" s="9"/>
      <c r="D93" s="10" t="s">
        <v>19</v>
      </c>
      <c r="E93" s="359">
        <f>+E87</f>
        <v>0</v>
      </c>
      <c r="F93" s="11"/>
      <c r="G93" s="12"/>
      <c r="H93" s="13"/>
      <c r="I93" s="12"/>
      <c r="J93" s="11">
        <f>+E93</f>
        <v>0</v>
      </c>
      <c r="K93" s="12">
        <v>22000</v>
      </c>
      <c r="L93" s="12">
        <f>+L89</f>
        <v>0</v>
      </c>
      <c r="M93" s="12">
        <f>+J93*K93*L93</f>
        <v>0</v>
      </c>
    </row>
    <row r="94" spans="1:13" ht="19.899999999999999" customHeight="1" outlineLevel="1">
      <c r="A94" s="8">
        <v>8</v>
      </c>
      <c r="B94" s="9" t="s">
        <v>98</v>
      </c>
      <c r="C94" s="9"/>
      <c r="D94" s="10" t="s">
        <v>19</v>
      </c>
      <c r="E94" s="15"/>
      <c r="F94" s="11"/>
      <c r="G94" s="12">
        <f>365000/2.4</f>
        <v>152083.33333333334</v>
      </c>
      <c r="H94" s="13">
        <v>0.5</v>
      </c>
      <c r="I94" s="12"/>
      <c r="J94" s="11"/>
      <c r="K94" s="12"/>
      <c r="L94" s="12"/>
      <c r="M94" s="12"/>
    </row>
    <row r="95" spans="1:13" ht="19.899999999999999" customHeight="1" outlineLevel="1">
      <c r="A95" s="8">
        <v>9</v>
      </c>
      <c r="B95" s="9" t="s">
        <v>99</v>
      </c>
      <c r="C95" s="9"/>
      <c r="D95" s="10" t="s">
        <v>100</v>
      </c>
      <c r="E95" s="15"/>
      <c r="F95" s="11"/>
      <c r="G95" s="12"/>
      <c r="H95" s="13"/>
      <c r="I95" s="12"/>
      <c r="J95" s="11"/>
      <c r="K95" s="12"/>
      <c r="L95" s="12"/>
      <c r="M95" s="12"/>
    </row>
    <row r="96" spans="1:13" ht="19.899999999999999" customHeight="1" outlineLevel="1">
      <c r="A96" s="8" t="s">
        <v>768</v>
      </c>
      <c r="B96" s="14" t="s">
        <v>101</v>
      </c>
      <c r="C96" s="9"/>
      <c r="D96" s="10"/>
      <c r="E96" s="15"/>
      <c r="F96" s="11"/>
      <c r="G96" s="12"/>
      <c r="H96" s="15"/>
      <c r="I96" s="12"/>
      <c r="J96" s="11"/>
      <c r="K96" s="12"/>
      <c r="L96" s="12"/>
      <c r="M96" s="12"/>
    </row>
    <row r="97" spans="1:13" ht="19.899999999999999" customHeight="1" outlineLevel="1">
      <c r="A97" s="8">
        <v>1</v>
      </c>
      <c r="B97" s="9" t="s">
        <v>102</v>
      </c>
      <c r="C97" s="9"/>
      <c r="D97" s="10" t="s">
        <v>19</v>
      </c>
      <c r="E97" s="15"/>
      <c r="F97" s="11"/>
      <c r="G97" s="12"/>
      <c r="H97" s="15"/>
      <c r="I97" s="12"/>
      <c r="J97" s="11"/>
      <c r="K97" s="12"/>
      <c r="L97" s="12"/>
      <c r="M97" s="12"/>
    </row>
    <row r="98" spans="1:13" ht="19.899999999999999" customHeight="1" outlineLevel="1">
      <c r="A98" s="8">
        <v>2</v>
      </c>
      <c r="B98" s="9" t="s">
        <v>103</v>
      </c>
      <c r="C98" s="9"/>
      <c r="D98" s="10" t="s">
        <v>26</v>
      </c>
      <c r="E98" s="15"/>
      <c r="F98" s="11"/>
      <c r="G98" s="12"/>
      <c r="H98" s="15"/>
      <c r="I98" s="12"/>
      <c r="J98" s="11"/>
      <c r="K98" s="12"/>
      <c r="L98" s="12"/>
      <c r="M98" s="12"/>
    </row>
    <row r="99" spans="1:13" ht="19.899999999999999" customHeight="1" outlineLevel="1">
      <c r="A99" s="8">
        <v>3</v>
      </c>
      <c r="B99" s="9" t="s">
        <v>95</v>
      </c>
      <c r="C99" s="9"/>
      <c r="D99" s="10" t="s">
        <v>15</v>
      </c>
      <c r="E99" s="15"/>
      <c r="F99" s="11"/>
      <c r="G99" s="12"/>
      <c r="H99" s="15"/>
      <c r="I99" s="12"/>
      <c r="J99" s="11"/>
      <c r="K99" s="12"/>
      <c r="L99" s="12"/>
      <c r="M99" s="12"/>
    </row>
    <row r="100" spans="1:13" ht="19.899999999999999" customHeight="1" outlineLevel="1">
      <c r="A100" s="8">
        <v>4</v>
      </c>
      <c r="B100" s="9" t="s">
        <v>99</v>
      </c>
      <c r="C100" s="9"/>
      <c r="D100" s="10" t="s">
        <v>100</v>
      </c>
      <c r="E100" s="15"/>
      <c r="F100" s="11"/>
      <c r="G100" s="12"/>
      <c r="H100" s="15"/>
      <c r="I100" s="12"/>
      <c r="J100" s="11"/>
      <c r="K100" s="12"/>
      <c r="L100" s="12"/>
      <c r="M100" s="12"/>
    </row>
    <row r="101" spans="1:13" ht="19.899999999999999" customHeight="1" outlineLevel="1">
      <c r="A101" s="8" t="s">
        <v>769</v>
      </c>
      <c r="B101" s="14" t="s">
        <v>104</v>
      </c>
      <c r="C101" s="9"/>
      <c r="D101" s="10"/>
      <c r="E101" s="15"/>
      <c r="F101" s="11"/>
      <c r="G101" s="12"/>
      <c r="H101" s="15"/>
      <c r="I101" s="12"/>
      <c r="J101" s="11"/>
      <c r="K101" s="12"/>
      <c r="L101" s="12"/>
      <c r="M101" s="12"/>
    </row>
    <row r="102" spans="1:13" ht="19.899999999999999" customHeight="1" outlineLevel="1">
      <c r="A102" s="8">
        <v>1</v>
      </c>
      <c r="B102" s="9" t="s">
        <v>105</v>
      </c>
      <c r="C102" s="9"/>
      <c r="D102" s="10"/>
      <c r="E102" s="15"/>
      <c r="F102" s="11"/>
      <c r="G102" s="12"/>
      <c r="H102" s="15"/>
      <c r="I102" s="12"/>
      <c r="J102" s="11"/>
      <c r="K102" s="12"/>
      <c r="L102" s="12"/>
      <c r="M102" s="12"/>
    </row>
    <row r="103" spans="1:13" ht="19.899999999999999" customHeight="1" outlineLevel="1">
      <c r="A103" s="8">
        <v>2</v>
      </c>
      <c r="B103" s="9" t="s">
        <v>106</v>
      </c>
      <c r="C103" s="9"/>
      <c r="D103" s="10" t="s">
        <v>100</v>
      </c>
      <c r="E103" s="15"/>
      <c r="F103" s="11"/>
      <c r="G103" s="12"/>
      <c r="H103" s="15"/>
      <c r="I103" s="12"/>
      <c r="J103" s="11"/>
      <c r="K103" s="12"/>
      <c r="L103" s="12"/>
      <c r="M103" s="12"/>
    </row>
    <row r="104" spans="1:13" ht="19.899999999999999" customHeight="1" outlineLevel="1">
      <c r="A104" s="8">
        <v>3</v>
      </c>
      <c r="B104" s="9" t="s">
        <v>107</v>
      </c>
      <c r="C104" s="9"/>
      <c r="D104" s="10" t="s">
        <v>15</v>
      </c>
      <c r="E104" s="15"/>
      <c r="F104" s="11"/>
      <c r="G104" s="12"/>
      <c r="H104" s="15"/>
      <c r="I104" s="12"/>
      <c r="J104" s="11"/>
      <c r="K104" s="12"/>
      <c r="L104" s="12"/>
      <c r="M104" s="12"/>
    </row>
    <row r="105" spans="1:13" ht="19.899999999999999" customHeight="1" outlineLevel="1">
      <c r="A105" s="8">
        <v>4</v>
      </c>
      <c r="B105" s="9" t="s">
        <v>108</v>
      </c>
      <c r="C105" s="9"/>
      <c r="D105" s="10" t="s">
        <v>19</v>
      </c>
      <c r="E105" s="15"/>
      <c r="F105" s="11"/>
      <c r="G105" s="12"/>
      <c r="H105" s="15"/>
      <c r="I105" s="12"/>
      <c r="J105" s="11"/>
      <c r="K105" s="12"/>
      <c r="L105" s="12"/>
      <c r="M105" s="12"/>
    </row>
    <row r="106" spans="1:13" ht="19.899999999999999" customHeight="1" outlineLevel="1">
      <c r="A106" s="8">
        <v>5</v>
      </c>
      <c r="B106" s="9" t="s">
        <v>109</v>
      </c>
      <c r="C106" s="9"/>
      <c r="D106" s="10"/>
      <c r="E106" s="15"/>
      <c r="F106" s="11"/>
      <c r="G106" s="12"/>
      <c r="H106" s="15"/>
      <c r="I106" s="12"/>
      <c r="J106" s="11"/>
      <c r="K106" s="12"/>
      <c r="L106" s="12"/>
      <c r="M106" s="12"/>
    </row>
    <row r="107" spans="1:13" ht="19.899999999999999" customHeight="1" outlineLevel="1">
      <c r="A107" s="8" t="s">
        <v>770</v>
      </c>
      <c r="B107" s="14" t="s">
        <v>110</v>
      </c>
      <c r="C107" s="9"/>
      <c r="D107" s="10"/>
      <c r="E107" s="15"/>
      <c r="F107" s="11"/>
      <c r="G107" s="12"/>
      <c r="H107" s="15"/>
      <c r="I107" s="12"/>
      <c r="J107" s="11"/>
      <c r="K107" s="12"/>
      <c r="L107" s="12"/>
      <c r="M107" s="12"/>
    </row>
    <row r="108" spans="1:13" ht="19.899999999999999" customHeight="1" outlineLevel="1">
      <c r="A108" s="8">
        <v>1</v>
      </c>
      <c r="B108" s="9" t="s">
        <v>111</v>
      </c>
      <c r="C108" s="9"/>
      <c r="D108" s="10" t="s">
        <v>100</v>
      </c>
      <c r="E108" s="15"/>
      <c r="F108" s="11"/>
      <c r="G108" s="12"/>
      <c r="H108" s="15"/>
      <c r="I108" s="12"/>
      <c r="J108" s="11"/>
      <c r="K108" s="12"/>
      <c r="L108" s="12"/>
      <c r="M108" s="12"/>
    </row>
    <row r="109" spans="1:13" ht="19.899999999999999" customHeight="1" outlineLevel="1">
      <c r="A109" s="8">
        <v>2</v>
      </c>
      <c r="B109" s="9" t="s">
        <v>112</v>
      </c>
      <c r="C109" s="9"/>
      <c r="D109" s="10" t="s">
        <v>100</v>
      </c>
      <c r="E109" s="15"/>
      <c r="F109" s="11"/>
      <c r="G109" s="12"/>
      <c r="H109" s="15"/>
      <c r="I109" s="12"/>
      <c r="J109" s="11"/>
      <c r="K109" s="12"/>
      <c r="L109" s="12"/>
      <c r="M109" s="12"/>
    </row>
    <row r="110" spans="1:13" ht="19.899999999999999" customHeight="1" outlineLevel="1">
      <c r="A110" s="8">
        <v>3</v>
      </c>
      <c r="B110" s="9" t="s">
        <v>113</v>
      </c>
      <c r="C110" s="9"/>
      <c r="D110" s="10" t="s">
        <v>15</v>
      </c>
      <c r="E110" s="15"/>
      <c r="F110" s="11"/>
      <c r="G110" s="12"/>
      <c r="H110" s="15"/>
      <c r="I110" s="12"/>
      <c r="J110" s="11"/>
      <c r="K110" s="12"/>
      <c r="L110" s="12"/>
      <c r="M110" s="12"/>
    </row>
    <row r="111" spans="1:13" ht="19.899999999999999" customHeight="1" outlineLevel="1">
      <c r="A111" s="8" t="s">
        <v>771</v>
      </c>
      <c r="B111" s="14" t="s">
        <v>114</v>
      </c>
      <c r="C111" s="9"/>
      <c r="D111" s="10"/>
      <c r="E111" s="15"/>
      <c r="F111" s="11"/>
      <c r="G111" s="12"/>
      <c r="H111" s="15"/>
      <c r="I111" s="12"/>
      <c r="J111" s="11"/>
      <c r="K111" s="12"/>
      <c r="L111" s="12"/>
      <c r="M111" s="12"/>
    </row>
    <row r="112" spans="1:13" ht="19.899999999999999" customHeight="1" outlineLevel="1">
      <c r="A112" s="8">
        <v>1</v>
      </c>
      <c r="B112" s="9" t="s">
        <v>115</v>
      </c>
      <c r="C112" s="9"/>
      <c r="D112" s="10" t="s">
        <v>19</v>
      </c>
      <c r="E112" s="15"/>
      <c r="F112" s="11"/>
      <c r="G112" s="12"/>
      <c r="H112" s="15"/>
      <c r="I112" s="12"/>
      <c r="J112" s="11"/>
      <c r="K112" s="12"/>
      <c r="L112" s="12"/>
      <c r="M112" s="12"/>
    </row>
    <row r="113" spans="1:14" ht="19.899999999999999" customHeight="1" outlineLevel="1">
      <c r="A113" s="8" t="s">
        <v>772</v>
      </c>
      <c r="B113" s="14" t="s">
        <v>116</v>
      </c>
      <c r="C113" s="9"/>
      <c r="D113" s="10"/>
      <c r="E113" s="15"/>
      <c r="F113" s="11"/>
      <c r="G113" s="12"/>
      <c r="H113" s="15"/>
      <c r="I113" s="12"/>
      <c r="J113" s="11"/>
      <c r="K113" s="12"/>
      <c r="L113" s="12"/>
      <c r="M113" s="12"/>
    </row>
    <row r="114" spans="1:14" ht="19.899999999999999" customHeight="1" outlineLevel="1">
      <c r="A114" s="8">
        <v>1</v>
      </c>
      <c r="B114" s="9" t="s">
        <v>116</v>
      </c>
      <c r="C114" s="9"/>
      <c r="D114" s="10" t="s">
        <v>15</v>
      </c>
      <c r="E114" s="15"/>
      <c r="F114" s="11"/>
      <c r="G114" s="12"/>
      <c r="H114" s="15"/>
      <c r="I114" s="12"/>
      <c r="J114" s="11"/>
      <c r="K114" s="12"/>
      <c r="L114" s="12"/>
      <c r="M114" s="12"/>
    </row>
    <row r="115" spans="1:14" ht="19.899999999999999" customHeight="1" outlineLevel="1">
      <c r="A115" s="144"/>
      <c r="B115" s="145"/>
      <c r="C115" s="145"/>
      <c r="D115" s="146"/>
      <c r="E115" s="180"/>
      <c r="F115" s="147"/>
      <c r="G115" s="148"/>
      <c r="H115" s="180"/>
      <c r="I115" s="148"/>
      <c r="J115" s="147"/>
      <c r="K115" s="148"/>
      <c r="L115" s="148"/>
      <c r="M115" s="148"/>
    </row>
    <row r="116" spans="1:14" s="141" customFormat="1" ht="19.899999999999999" customHeight="1">
      <c r="A116" s="130" t="s">
        <v>758</v>
      </c>
      <c r="B116" s="131" t="s">
        <v>117</v>
      </c>
      <c r="C116" s="131"/>
      <c r="D116" s="130"/>
      <c r="E116" s="140"/>
      <c r="F116" s="139"/>
      <c r="G116" s="137"/>
      <c r="H116" s="140"/>
      <c r="I116" s="137">
        <f>SUM(I117:I119)</f>
        <v>0</v>
      </c>
      <c r="J116" s="139"/>
      <c r="K116" s="137"/>
      <c r="L116" s="137"/>
      <c r="M116" s="137"/>
    </row>
    <row r="117" spans="1:14" ht="19.899999999999999" customHeight="1" outlineLevel="1">
      <c r="A117" s="8">
        <v>1</v>
      </c>
      <c r="B117" s="9" t="s">
        <v>118</v>
      </c>
      <c r="C117" s="9"/>
      <c r="D117" s="10" t="s">
        <v>15</v>
      </c>
      <c r="E117" s="15"/>
      <c r="F117" s="11">
        <f>+E117</f>
        <v>0</v>
      </c>
      <c r="G117" s="12">
        <v>5500</v>
      </c>
      <c r="H117" s="13">
        <v>0.1</v>
      </c>
      <c r="I117" s="12">
        <f>F117*G117*H117</f>
        <v>0</v>
      </c>
      <c r="J117" s="11"/>
      <c r="K117" s="12"/>
      <c r="L117" s="12"/>
      <c r="M117" s="12"/>
    </row>
    <row r="118" spans="1:14" ht="15" outlineLevel="1">
      <c r="A118" s="8">
        <v>2</v>
      </c>
      <c r="B118" s="9" t="s">
        <v>119</v>
      </c>
      <c r="C118" s="9"/>
      <c r="D118" s="10" t="s">
        <v>15</v>
      </c>
      <c r="E118" s="15"/>
      <c r="F118" s="11"/>
      <c r="G118" s="12"/>
      <c r="H118" s="15"/>
      <c r="I118" s="12"/>
      <c r="J118" s="11"/>
      <c r="K118" s="12"/>
      <c r="L118" s="12"/>
      <c r="M118" s="12"/>
    </row>
    <row r="119" spans="1:14" ht="15" outlineLevel="1">
      <c r="A119" s="144"/>
      <c r="B119" s="145"/>
      <c r="C119" s="145"/>
      <c r="D119" s="146"/>
      <c r="E119" s="180"/>
      <c r="F119" s="147"/>
      <c r="G119" s="148"/>
      <c r="H119" s="180"/>
      <c r="I119" s="148"/>
      <c r="J119" s="147"/>
      <c r="K119" s="148"/>
      <c r="L119" s="148"/>
      <c r="M119" s="148"/>
    </row>
    <row r="120" spans="1:14" s="141" customFormat="1" ht="19.899999999999999" customHeight="1">
      <c r="A120" s="130" t="s">
        <v>759</v>
      </c>
      <c r="B120" s="131" t="s">
        <v>447</v>
      </c>
      <c r="C120" s="131"/>
      <c r="D120" s="130"/>
      <c r="E120" s="140"/>
      <c r="F120" s="139"/>
      <c r="G120" s="137"/>
      <c r="H120" s="140"/>
      <c r="I120" s="137">
        <f>SUM(I121:I126)</f>
        <v>172550000</v>
      </c>
      <c r="J120" s="139"/>
      <c r="K120" s="137"/>
      <c r="L120" s="137"/>
      <c r="M120" s="137"/>
    </row>
    <row r="121" spans="1:14" ht="19.899999999999999" customHeight="1">
      <c r="A121" s="8">
        <v>1</v>
      </c>
      <c r="B121" s="9" t="s">
        <v>449</v>
      </c>
      <c r="C121" s="9"/>
      <c r="D121" s="10" t="s">
        <v>434</v>
      </c>
      <c r="E121" s="15">
        <f>+'01 .PAKT - (Chưa làm)'!C47</f>
        <v>7</v>
      </c>
      <c r="F121" s="11">
        <f>+E121</f>
        <v>7</v>
      </c>
      <c r="G121" s="12">
        <f>+E24*2*30*500+5000000</f>
        <v>9650000</v>
      </c>
      <c r="H121" s="15"/>
      <c r="I121" s="12">
        <f>+F121*G121</f>
        <v>67550000</v>
      </c>
      <c r="J121" s="11"/>
      <c r="K121" s="12"/>
      <c r="L121" s="12"/>
      <c r="M121" s="12"/>
      <c r="N121" s="150"/>
    </row>
    <row r="122" spans="1:14" ht="19.899999999999999" customHeight="1">
      <c r="A122" s="8">
        <v>2</v>
      </c>
      <c r="B122" s="9" t="s">
        <v>448</v>
      </c>
      <c r="C122" s="9"/>
      <c r="D122" s="10" t="s">
        <v>434</v>
      </c>
      <c r="E122" s="15">
        <f>+E121</f>
        <v>7</v>
      </c>
      <c r="F122" s="11">
        <f>+E122</f>
        <v>7</v>
      </c>
      <c r="G122" s="12">
        <v>15000000</v>
      </c>
      <c r="H122" s="15"/>
      <c r="I122" s="12">
        <f>F122*G122</f>
        <v>105000000</v>
      </c>
      <c r="J122" s="11"/>
      <c r="K122" s="12"/>
      <c r="L122" s="12"/>
      <c r="M122" s="12"/>
      <c r="N122" s="150"/>
    </row>
    <row r="123" spans="1:14" ht="19.899999999999999" customHeight="1">
      <c r="A123" s="8">
        <v>3</v>
      </c>
      <c r="B123" s="9" t="s">
        <v>574</v>
      </c>
      <c r="C123" s="9"/>
      <c r="D123" s="10" t="s">
        <v>434</v>
      </c>
      <c r="E123" s="15"/>
      <c r="F123" s="11">
        <f>+E123</f>
        <v>0</v>
      </c>
      <c r="G123" s="12">
        <v>5000000</v>
      </c>
      <c r="H123" s="15"/>
      <c r="I123" s="12">
        <f>F123*G123</f>
        <v>0</v>
      </c>
      <c r="J123" s="11"/>
      <c r="K123" s="12"/>
      <c r="L123" s="12"/>
      <c r="M123" s="12"/>
      <c r="N123" s="151"/>
    </row>
    <row r="124" spans="1:14" ht="19.899999999999999" customHeight="1">
      <c r="A124" s="8"/>
      <c r="B124" s="9"/>
      <c r="C124" s="9"/>
      <c r="D124" s="10"/>
      <c r="E124" s="15"/>
      <c r="F124" s="11"/>
      <c r="G124" s="12"/>
      <c r="H124" s="15"/>
      <c r="I124" s="12"/>
      <c r="J124" s="11"/>
      <c r="K124" s="12"/>
      <c r="L124" s="12"/>
      <c r="M124" s="12"/>
    </row>
    <row r="125" spans="1:14" ht="19.899999999999999" customHeight="1">
      <c r="A125" s="8"/>
      <c r="B125" s="9"/>
      <c r="C125" s="9"/>
      <c r="D125" s="10"/>
      <c r="E125" s="15"/>
      <c r="F125" s="11"/>
      <c r="G125" s="12"/>
      <c r="H125" s="15"/>
      <c r="I125" s="12"/>
      <c r="J125" s="11"/>
      <c r="K125" s="12"/>
      <c r="L125" s="12"/>
      <c r="M125" s="12"/>
    </row>
    <row r="126" spans="1:14" ht="19.899999999999999" customHeight="1">
      <c r="A126" s="21"/>
      <c r="B126" s="22"/>
      <c r="C126" s="22"/>
      <c r="D126" s="23"/>
      <c r="E126" s="26"/>
      <c r="F126" s="24"/>
      <c r="G126" s="25"/>
      <c r="H126" s="26"/>
      <c r="I126" s="25"/>
      <c r="J126" s="24"/>
      <c r="K126" s="25"/>
      <c r="L126" s="25"/>
      <c r="M126" s="25"/>
    </row>
  </sheetData>
  <printOptions horizontalCentered="1"/>
  <pageMargins left="0.11811023622047245" right="0.11811023622047245" top="0.35433070866141736" bottom="0.35433070866141736" header="0.31496062992125984" footer="0.31496062992125984"/>
  <pageSetup paperSize="9" scale="70" orientation="landscape" r:id="rId1"/>
  <headerFooter>
    <oddFooter>&amp;LPhần mềm Quản lý thi công 360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1"/>
  <sheetViews>
    <sheetView showGridLines="0" zoomScale="130" zoomScaleNormal="130" workbookViewId="0">
      <pane ySplit="3" topLeftCell="A43" activePane="bottomLeft" state="frozen"/>
      <selection activeCell="K36" sqref="K36"/>
      <selection pane="bottomLeft" activeCell="K36" sqref="K36"/>
    </sheetView>
  </sheetViews>
  <sheetFormatPr defaultColWidth="8.875" defaultRowHeight="19.899999999999999" customHeight="1" outlineLevelRow="1"/>
  <cols>
    <col min="1" max="1" width="5.375" style="2" customWidth="1"/>
    <col min="2" max="2" width="32.25" style="2" customWidth="1"/>
    <col min="3" max="3" width="23.75" style="2" customWidth="1"/>
    <col min="4" max="4" width="8.875" style="2" customWidth="1"/>
    <col min="5" max="5" width="11.625" style="2" customWidth="1"/>
    <col min="6" max="6" width="10.25" style="2" customWidth="1"/>
    <col min="7" max="7" width="11.375" style="2" customWidth="1"/>
    <col min="8" max="8" width="9.25" style="2" customWidth="1"/>
    <col min="9" max="9" width="12.375" style="2" bestFit="1" customWidth="1"/>
    <col min="10" max="10" width="8.75" style="2" customWidth="1"/>
    <col min="11" max="11" width="13.75" style="2" customWidth="1"/>
    <col min="12" max="12" width="9.75" style="2" customWidth="1"/>
    <col min="13" max="13" width="13" style="2" customWidth="1"/>
    <col min="14" max="14" width="22" style="2" customWidth="1"/>
    <col min="15" max="16384" width="8.875" style="2"/>
  </cols>
  <sheetData>
    <row r="1" spans="1:13" ht="19.899999999999999" customHeight="1">
      <c r="A1" s="1" t="s">
        <v>120</v>
      </c>
    </row>
    <row r="2" spans="1:13" ht="28.9" customHeight="1">
      <c r="F2" s="3" t="s">
        <v>1</v>
      </c>
      <c r="G2" s="4"/>
      <c r="H2" s="4"/>
      <c r="I2" s="5"/>
      <c r="J2" s="3" t="s">
        <v>2</v>
      </c>
      <c r="K2" s="4"/>
      <c r="L2" s="4"/>
      <c r="M2" s="5"/>
    </row>
    <row r="3" spans="1:13" s="7" customFormat="1" ht="39" customHeight="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8</v>
      </c>
      <c r="K3" s="6" t="s">
        <v>12</v>
      </c>
      <c r="L3" s="6" t="s">
        <v>13</v>
      </c>
      <c r="M3" s="6" t="s">
        <v>11</v>
      </c>
    </row>
    <row r="4" spans="1:13" s="141" customFormat="1" ht="19.899999999999999" customHeight="1" collapsed="1">
      <c r="A4" s="130" t="s">
        <v>623</v>
      </c>
      <c r="B4" s="131" t="s">
        <v>121</v>
      </c>
      <c r="C4" s="131"/>
      <c r="D4" s="130"/>
      <c r="E4" s="139"/>
      <c r="F4" s="139"/>
      <c r="G4" s="137"/>
      <c r="H4" s="140"/>
      <c r="I4" s="137"/>
      <c r="J4" s="139"/>
      <c r="K4" s="137"/>
      <c r="L4" s="137"/>
      <c r="M4" s="137">
        <f>+SUM(M5:M27,I5:I27)</f>
        <v>155000000</v>
      </c>
    </row>
    <row r="5" spans="1:13" ht="19.899999999999999" customHeight="1" outlineLevel="1">
      <c r="A5" s="8" t="s">
        <v>760</v>
      </c>
      <c r="B5" s="14" t="s">
        <v>122</v>
      </c>
      <c r="C5" s="9"/>
      <c r="D5" s="10"/>
      <c r="E5" s="11"/>
      <c r="F5" s="11"/>
      <c r="G5" s="12"/>
      <c r="H5" s="15"/>
      <c r="I5" s="12"/>
      <c r="J5" s="11"/>
      <c r="K5" s="12"/>
      <c r="L5" s="12"/>
      <c r="M5" s="12"/>
    </row>
    <row r="6" spans="1:13" ht="19.899999999999999" customHeight="1" outlineLevel="1">
      <c r="A6" s="10">
        <v>1</v>
      </c>
      <c r="B6" s="9" t="s">
        <v>123</v>
      </c>
      <c r="C6" s="9"/>
      <c r="D6" s="10" t="s">
        <v>338</v>
      </c>
      <c r="E6" s="11">
        <v>1</v>
      </c>
      <c r="F6" s="11"/>
      <c r="G6" s="12"/>
      <c r="H6" s="15"/>
      <c r="I6" s="12"/>
      <c r="J6" s="11"/>
      <c r="K6" s="12">
        <v>30000000</v>
      </c>
      <c r="L6" s="12">
        <f>+'01 .PAKT - (Chưa làm)'!C47</f>
        <v>7</v>
      </c>
      <c r="M6" s="12">
        <f>+L6*K6*J6</f>
        <v>0</v>
      </c>
    </row>
    <row r="7" spans="1:13" ht="19.899999999999999" customHeight="1" outlineLevel="1">
      <c r="A7" s="8" t="s">
        <v>761</v>
      </c>
      <c r="B7" s="14" t="s">
        <v>124</v>
      </c>
      <c r="C7" s="9"/>
      <c r="D7" s="10"/>
      <c r="E7" s="11"/>
      <c r="F7" s="11"/>
      <c r="G7" s="12"/>
      <c r="H7" s="15"/>
      <c r="I7" s="12"/>
      <c r="J7" s="11"/>
      <c r="K7" s="12"/>
      <c r="L7" s="12"/>
      <c r="M7" s="12"/>
    </row>
    <row r="8" spans="1:13" ht="19.899999999999999" customHeight="1" outlineLevel="1">
      <c r="A8" s="10">
        <v>1</v>
      </c>
      <c r="B8" s="9" t="s">
        <v>125</v>
      </c>
      <c r="C8" s="9"/>
      <c r="D8" s="10" t="s">
        <v>15</v>
      </c>
      <c r="E8" s="11"/>
      <c r="F8" s="11"/>
      <c r="G8" s="12"/>
      <c r="H8" s="15"/>
      <c r="I8" s="12"/>
      <c r="J8" s="11"/>
      <c r="K8" s="12"/>
      <c r="L8" s="12"/>
      <c r="M8" s="12"/>
    </row>
    <row r="9" spans="1:13" ht="19.899999999999999" customHeight="1" outlineLevel="1">
      <c r="A9" s="10">
        <v>2</v>
      </c>
      <c r="B9" s="9" t="s">
        <v>126</v>
      </c>
      <c r="C9" s="9"/>
      <c r="D9" s="10" t="s">
        <v>55</v>
      </c>
      <c r="E9" s="11"/>
      <c r="F9" s="11"/>
      <c r="G9" s="12"/>
      <c r="H9" s="15"/>
      <c r="I9" s="12"/>
      <c r="J9" s="11"/>
      <c r="K9" s="12"/>
      <c r="L9" s="12"/>
      <c r="M9" s="12"/>
    </row>
    <row r="10" spans="1:13" ht="19.899999999999999" customHeight="1" outlineLevel="1">
      <c r="A10" s="10">
        <v>3</v>
      </c>
      <c r="B10" s="9" t="s">
        <v>128</v>
      </c>
      <c r="C10" s="9"/>
      <c r="D10" s="10" t="s">
        <v>15</v>
      </c>
      <c r="E10" s="11"/>
      <c r="F10" s="11"/>
      <c r="G10" s="12">
        <v>1500000</v>
      </c>
      <c r="H10" s="15"/>
      <c r="I10" s="12"/>
      <c r="J10" s="11"/>
      <c r="K10" s="12">
        <v>350000</v>
      </c>
      <c r="L10" s="12"/>
      <c r="M10" s="12">
        <f>J10*K10</f>
        <v>0</v>
      </c>
    </row>
    <row r="11" spans="1:13" ht="19.899999999999999" customHeight="1" outlineLevel="1">
      <c r="A11" s="10">
        <v>4</v>
      </c>
      <c r="B11" s="9" t="s">
        <v>129</v>
      </c>
      <c r="C11" s="9"/>
      <c r="D11" s="10" t="s">
        <v>15</v>
      </c>
      <c r="E11" s="11"/>
      <c r="F11" s="11"/>
      <c r="G11" s="12"/>
      <c r="H11" s="15"/>
      <c r="I11" s="12"/>
      <c r="J11" s="11"/>
      <c r="K11" s="12">
        <v>1500000</v>
      </c>
      <c r="L11" s="12"/>
      <c r="M11" s="12">
        <f>J11*K11</f>
        <v>0</v>
      </c>
    </row>
    <row r="12" spans="1:13" ht="19.899999999999999" customHeight="1" outlineLevel="1">
      <c r="A12" s="10">
        <v>5</v>
      </c>
      <c r="B12" s="9" t="s">
        <v>130</v>
      </c>
      <c r="C12" s="9" t="s">
        <v>131</v>
      </c>
      <c r="D12" s="10" t="s">
        <v>15</v>
      </c>
      <c r="E12" s="11"/>
      <c r="F12" s="11"/>
      <c r="G12" s="12">
        <f>0.15*1000000</f>
        <v>150000</v>
      </c>
      <c r="H12" s="15"/>
      <c r="I12" s="12"/>
      <c r="J12" s="11"/>
      <c r="K12" s="12"/>
      <c r="L12" s="12"/>
      <c r="M12" s="12"/>
    </row>
    <row r="13" spans="1:13" ht="19.899999999999999" customHeight="1" outlineLevel="1">
      <c r="A13" s="10">
        <v>6</v>
      </c>
      <c r="B13" s="9" t="s">
        <v>132</v>
      </c>
      <c r="C13" s="9"/>
      <c r="D13" s="10" t="s">
        <v>19</v>
      </c>
      <c r="E13" s="11"/>
      <c r="F13" s="11"/>
      <c r="G13" s="12"/>
      <c r="H13" s="15"/>
      <c r="I13" s="12"/>
      <c r="J13" s="11"/>
      <c r="K13" s="12"/>
      <c r="L13" s="12"/>
      <c r="M13" s="12"/>
    </row>
    <row r="14" spans="1:13" ht="19.899999999999999" customHeight="1" outlineLevel="1">
      <c r="A14" s="10">
        <v>7</v>
      </c>
      <c r="B14" s="9" t="s">
        <v>133</v>
      </c>
      <c r="C14" s="9"/>
      <c r="D14" s="10" t="s">
        <v>134</v>
      </c>
      <c r="E14" s="11">
        <v>1</v>
      </c>
      <c r="F14" s="11"/>
      <c r="G14" s="12"/>
      <c r="H14" s="15"/>
      <c r="I14" s="12"/>
      <c r="J14" s="11"/>
      <c r="K14" s="12"/>
      <c r="L14" s="12"/>
      <c r="M14" s="12"/>
    </row>
    <row r="15" spans="1:13" ht="19.899999999999999" customHeight="1" outlineLevel="1">
      <c r="A15" s="10">
        <v>8</v>
      </c>
      <c r="B15" s="9" t="s">
        <v>135</v>
      </c>
      <c r="C15" s="9"/>
      <c r="D15" s="10" t="s">
        <v>26</v>
      </c>
      <c r="E15" s="11"/>
      <c r="F15" s="11"/>
      <c r="G15" s="12"/>
      <c r="H15" s="15"/>
      <c r="I15" s="12"/>
      <c r="J15" s="11"/>
      <c r="K15" s="12"/>
      <c r="L15" s="12"/>
      <c r="M15" s="12"/>
    </row>
    <row r="16" spans="1:13" ht="19.899999999999999" customHeight="1" outlineLevel="1">
      <c r="A16" s="10">
        <v>9</v>
      </c>
      <c r="B16" s="9" t="s">
        <v>136</v>
      </c>
      <c r="C16" s="9"/>
      <c r="D16" s="10" t="s">
        <v>26</v>
      </c>
      <c r="E16" s="11"/>
      <c r="F16" s="11"/>
      <c r="G16" s="12"/>
      <c r="H16" s="15"/>
      <c r="I16" s="12"/>
      <c r="J16" s="11"/>
      <c r="K16" s="12"/>
      <c r="L16" s="12"/>
      <c r="M16" s="12"/>
    </row>
    <row r="17" spans="1:13" ht="19.899999999999999" customHeight="1" outlineLevel="1">
      <c r="A17" s="10">
        <v>10</v>
      </c>
      <c r="B17" s="9" t="s">
        <v>137</v>
      </c>
      <c r="C17" s="9" t="s">
        <v>138</v>
      </c>
      <c r="D17" s="10" t="s">
        <v>19</v>
      </c>
      <c r="E17" s="11"/>
      <c r="F17" s="11"/>
      <c r="G17" s="12"/>
      <c r="H17" s="15"/>
      <c r="I17" s="12"/>
      <c r="J17" s="11"/>
      <c r="K17" s="12"/>
      <c r="L17" s="12"/>
      <c r="M17" s="12"/>
    </row>
    <row r="18" spans="1:13" ht="19.899999999999999" customHeight="1" outlineLevel="1">
      <c r="A18" s="10">
        <v>11</v>
      </c>
      <c r="B18" s="9" t="s">
        <v>139</v>
      </c>
      <c r="C18" s="9"/>
      <c r="D18" s="10" t="s">
        <v>26</v>
      </c>
      <c r="E18" s="11">
        <v>2</v>
      </c>
      <c r="F18" s="11">
        <f>+E18</f>
        <v>2</v>
      </c>
      <c r="G18" s="12">
        <v>15000000</v>
      </c>
      <c r="H18" s="13">
        <v>0.5</v>
      </c>
      <c r="I18" s="12">
        <f>+F18*G18*H18</f>
        <v>15000000</v>
      </c>
      <c r="J18" s="11"/>
      <c r="K18" s="12"/>
      <c r="L18" s="12"/>
      <c r="M18" s="12"/>
    </row>
    <row r="19" spans="1:13" ht="19.899999999999999" customHeight="1" outlineLevel="1">
      <c r="A19" s="10">
        <v>12</v>
      </c>
      <c r="B19" s="9" t="s">
        <v>140</v>
      </c>
      <c r="C19" s="9" t="s">
        <v>141</v>
      </c>
      <c r="D19" s="10" t="s">
        <v>15</v>
      </c>
      <c r="E19" s="11"/>
      <c r="F19" s="11"/>
      <c r="G19" s="12"/>
      <c r="H19" s="15"/>
      <c r="I19" s="12"/>
      <c r="J19" s="11"/>
      <c r="K19" s="12"/>
      <c r="L19" s="12"/>
      <c r="M19" s="12"/>
    </row>
    <row r="20" spans="1:13" ht="19.899999999999999" customHeight="1" outlineLevel="1">
      <c r="A20" s="10">
        <v>13</v>
      </c>
      <c r="B20" s="9" t="s">
        <v>142</v>
      </c>
      <c r="C20" s="9"/>
      <c r="D20" s="10"/>
      <c r="E20" s="11"/>
      <c r="F20" s="11"/>
      <c r="G20" s="12"/>
      <c r="H20" s="15"/>
      <c r="I20" s="12"/>
      <c r="J20" s="11"/>
      <c r="K20" s="12"/>
      <c r="L20" s="12"/>
      <c r="M20" s="12"/>
    </row>
    <row r="21" spans="1:13" ht="19.899999999999999" customHeight="1" outlineLevel="1">
      <c r="A21" s="10">
        <v>14</v>
      </c>
      <c r="B21" s="9" t="s">
        <v>143</v>
      </c>
      <c r="C21" s="9"/>
      <c r="D21" s="10"/>
      <c r="E21" s="11"/>
      <c r="F21" s="11"/>
      <c r="G21" s="12"/>
      <c r="H21" s="15"/>
      <c r="I21" s="12"/>
      <c r="J21" s="11"/>
      <c r="K21" s="12"/>
      <c r="L21" s="12"/>
      <c r="M21" s="12"/>
    </row>
    <row r="22" spans="1:13" ht="19.899999999999999" customHeight="1" outlineLevel="1">
      <c r="A22" s="10">
        <v>15</v>
      </c>
      <c r="B22" s="9" t="s">
        <v>144</v>
      </c>
      <c r="C22" s="9" t="s">
        <v>127</v>
      </c>
      <c r="D22" s="10" t="s">
        <v>26</v>
      </c>
      <c r="E22" s="11"/>
      <c r="F22" s="11"/>
      <c r="G22" s="12"/>
      <c r="H22" s="15"/>
      <c r="I22" s="12"/>
      <c r="J22" s="11"/>
      <c r="K22" s="12"/>
      <c r="L22" s="12"/>
      <c r="M22" s="12"/>
    </row>
    <row r="23" spans="1:13" ht="34.5" customHeight="1" outlineLevel="1">
      <c r="A23" s="8" t="s">
        <v>762</v>
      </c>
      <c r="B23" s="14" t="s">
        <v>145</v>
      </c>
      <c r="C23" s="9"/>
      <c r="D23" s="10"/>
      <c r="E23" s="11"/>
      <c r="F23" s="11"/>
      <c r="G23" s="12"/>
      <c r="H23" s="15"/>
      <c r="I23" s="12"/>
      <c r="J23" s="11"/>
      <c r="K23" s="12"/>
      <c r="L23" s="12"/>
      <c r="M23" s="12"/>
    </row>
    <row r="24" spans="1:13" ht="19.899999999999999" customHeight="1" outlineLevel="1">
      <c r="A24" s="10">
        <v>1</v>
      </c>
      <c r="B24" s="9" t="s">
        <v>146</v>
      </c>
      <c r="C24" s="9"/>
      <c r="D24" s="10" t="s">
        <v>26</v>
      </c>
      <c r="E24" s="11">
        <v>2</v>
      </c>
      <c r="F24" s="11">
        <f>E24</f>
        <v>2</v>
      </c>
      <c r="G24" s="12">
        <v>80000000</v>
      </c>
      <c r="H24" s="13">
        <v>0.5</v>
      </c>
      <c r="I24" s="12">
        <f>H24*G24*F24</f>
        <v>80000000</v>
      </c>
      <c r="J24" s="11"/>
      <c r="K24" s="12">
        <f>5000000*L24+10000000</f>
        <v>45000000</v>
      </c>
      <c r="L24" s="12">
        <f>+L6</f>
        <v>7</v>
      </c>
      <c r="M24" s="12">
        <f>J24*K24</f>
        <v>0</v>
      </c>
    </row>
    <row r="25" spans="1:13" ht="19.899999999999999" customHeight="1" outlineLevel="1">
      <c r="A25" s="10">
        <v>2</v>
      </c>
      <c r="B25" s="9" t="s">
        <v>147</v>
      </c>
      <c r="C25" s="9"/>
      <c r="D25" s="10" t="s">
        <v>15</v>
      </c>
      <c r="E25" s="11"/>
      <c r="F25" s="11">
        <f>+E25</f>
        <v>0</v>
      </c>
      <c r="G25" s="12">
        <v>450000</v>
      </c>
      <c r="H25" s="13">
        <v>0.5</v>
      </c>
      <c r="I25" s="12">
        <f>+F25*G25*H25</f>
        <v>0</v>
      </c>
      <c r="J25" s="11"/>
      <c r="K25" s="12"/>
      <c r="L25" s="12"/>
      <c r="M25" s="12"/>
    </row>
    <row r="26" spans="1:13" ht="19.899999999999999" customHeight="1" outlineLevel="1">
      <c r="A26" s="10">
        <v>3</v>
      </c>
      <c r="B26" s="9" t="s">
        <v>148</v>
      </c>
      <c r="C26" s="9"/>
      <c r="D26" s="10" t="s">
        <v>149</v>
      </c>
      <c r="E26" s="11">
        <v>4</v>
      </c>
      <c r="F26" s="11">
        <f>E26</f>
        <v>4</v>
      </c>
      <c r="G26" s="12">
        <v>15000000</v>
      </c>
      <c r="H26" s="13"/>
      <c r="I26" s="12">
        <f>F26*G26</f>
        <v>60000000</v>
      </c>
      <c r="J26" s="11"/>
      <c r="K26" s="12"/>
      <c r="L26" s="12"/>
      <c r="M26" s="12"/>
    </row>
    <row r="27" spans="1:13" ht="19.899999999999999" customHeight="1" outlineLevel="1">
      <c r="A27" s="146"/>
      <c r="B27" s="145"/>
      <c r="C27" s="145"/>
      <c r="D27" s="146"/>
      <c r="E27" s="147"/>
      <c r="F27" s="147"/>
      <c r="G27" s="148"/>
      <c r="H27" s="149"/>
      <c r="I27" s="148"/>
      <c r="J27" s="147"/>
      <c r="K27" s="148"/>
      <c r="L27" s="148"/>
      <c r="M27" s="148"/>
    </row>
    <row r="28" spans="1:13" s="141" customFormat="1" ht="19.899999999999999" customHeight="1">
      <c r="A28" s="130" t="s">
        <v>750</v>
      </c>
      <c r="B28" s="131" t="s">
        <v>150</v>
      </c>
      <c r="C28" s="131"/>
      <c r="D28" s="130"/>
      <c r="E28" s="139"/>
      <c r="F28" s="139"/>
      <c r="G28" s="137"/>
      <c r="H28" s="140"/>
      <c r="I28" s="137"/>
      <c r="J28" s="139"/>
      <c r="K28" s="137"/>
      <c r="L28" s="137"/>
      <c r="M28" s="137">
        <f>+SUM(M29:M47,I29:I47)</f>
        <v>70000000</v>
      </c>
    </row>
    <row r="29" spans="1:13" ht="19.899999999999999" customHeight="1" outlineLevel="1">
      <c r="A29" s="8" t="s">
        <v>773</v>
      </c>
      <c r="B29" s="14" t="s">
        <v>122</v>
      </c>
      <c r="C29" s="9"/>
      <c r="D29" s="10"/>
      <c r="E29" s="11"/>
      <c r="F29" s="11"/>
      <c r="G29" s="12"/>
      <c r="H29" s="15"/>
      <c r="I29" s="12"/>
      <c r="J29" s="11"/>
      <c r="K29" s="12"/>
      <c r="L29" s="12"/>
      <c r="M29" s="12"/>
    </row>
    <row r="30" spans="1:13" ht="19.899999999999999" customHeight="1" outlineLevel="1">
      <c r="A30" s="10">
        <v>1</v>
      </c>
      <c r="B30" s="9" t="s">
        <v>151</v>
      </c>
      <c r="C30" s="9" t="s">
        <v>583</v>
      </c>
      <c r="D30" s="10" t="s">
        <v>152</v>
      </c>
      <c r="E30" s="11">
        <f>+ROUND(SUM('04 Thời gian TC'!F7:F19)/3,0)</f>
        <v>4</v>
      </c>
      <c r="F30" s="11"/>
      <c r="G30" s="12"/>
      <c r="H30" s="15"/>
      <c r="I30" s="12"/>
      <c r="J30" s="11">
        <f>+E30</f>
        <v>4</v>
      </c>
      <c r="K30" s="12">
        <v>2500000</v>
      </c>
      <c r="L30" s="12">
        <f>+'01 .PAKT - (Chưa làm)'!C47</f>
        <v>7</v>
      </c>
      <c r="M30" s="12">
        <f>L30*K30*J30</f>
        <v>70000000</v>
      </c>
    </row>
    <row r="31" spans="1:13" ht="19.899999999999999" customHeight="1" outlineLevel="1">
      <c r="A31" s="8" t="s">
        <v>774</v>
      </c>
      <c r="B31" s="14" t="s">
        <v>124</v>
      </c>
      <c r="C31" s="9"/>
      <c r="D31" s="10"/>
      <c r="E31" s="11"/>
      <c r="F31" s="11"/>
      <c r="G31" s="12"/>
      <c r="H31" s="15"/>
      <c r="I31" s="12"/>
      <c r="J31" s="11"/>
      <c r="K31" s="12"/>
      <c r="L31" s="12"/>
      <c r="M31" s="12"/>
    </row>
    <row r="32" spans="1:13" ht="19.899999999999999" customHeight="1" outlineLevel="1">
      <c r="A32" s="10">
        <v>1</v>
      </c>
      <c r="B32" s="9" t="s">
        <v>125</v>
      </c>
      <c r="C32" s="9"/>
      <c r="D32" s="10" t="s">
        <v>15</v>
      </c>
      <c r="E32" s="11"/>
      <c r="F32" s="11"/>
      <c r="G32" s="12"/>
      <c r="H32" s="15"/>
      <c r="I32" s="12"/>
      <c r="J32" s="11"/>
      <c r="K32" s="12"/>
      <c r="L32" s="12"/>
      <c r="M32" s="12"/>
    </row>
    <row r="33" spans="1:13" ht="19.899999999999999" customHeight="1" outlineLevel="1">
      <c r="A33" s="10">
        <v>2</v>
      </c>
      <c r="B33" s="9" t="s">
        <v>126</v>
      </c>
      <c r="C33" s="9"/>
      <c r="D33" s="10" t="s">
        <v>55</v>
      </c>
      <c r="E33" s="11"/>
      <c r="F33" s="11"/>
      <c r="G33" s="12"/>
      <c r="H33" s="15"/>
      <c r="I33" s="12"/>
      <c r="J33" s="11"/>
      <c r="K33" s="12"/>
      <c r="L33" s="12"/>
      <c r="M33" s="12"/>
    </row>
    <row r="34" spans="1:13" ht="19.899999999999999" customHeight="1" outlineLevel="1">
      <c r="A34" s="10">
        <v>3</v>
      </c>
      <c r="B34" s="9" t="s">
        <v>153</v>
      </c>
      <c r="C34" s="9" t="s">
        <v>154</v>
      </c>
      <c r="D34" s="10" t="s">
        <v>15</v>
      </c>
      <c r="E34" s="11"/>
      <c r="F34" s="30"/>
      <c r="G34" s="31"/>
      <c r="H34" s="37"/>
      <c r="I34" s="31"/>
      <c r="J34" s="30"/>
      <c r="K34" s="31"/>
      <c r="L34" s="31"/>
      <c r="M34" s="12">
        <f>J34*K34</f>
        <v>0</v>
      </c>
    </row>
    <row r="35" spans="1:13" ht="19.899999999999999" customHeight="1" outlineLevel="1">
      <c r="A35" s="10">
        <v>4</v>
      </c>
      <c r="B35" s="9" t="s">
        <v>128</v>
      </c>
      <c r="C35" s="9"/>
      <c r="D35" s="10" t="s">
        <v>15</v>
      </c>
      <c r="E35" s="11"/>
      <c r="F35" s="11"/>
      <c r="G35" s="12"/>
      <c r="H35" s="15"/>
      <c r="I35" s="12"/>
      <c r="J35" s="11"/>
      <c r="K35" s="12"/>
      <c r="L35" s="12"/>
      <c r="M35" s="12"/>
    </row>
    <row r="36" spans="1:13" ht="19.899999999999999" customHeight="1" outlineLevel="1">
      <c r="A36" s="10">
        <v>5</v>
      </c>
      <c r="B36" s="9" t="s">
        <v>129</v>
      </c>
      <c r="C36" s="9"/>
      <c r="D36" s="10" t="s">
        <v>15</v>
      </c>
      <c r="E36" s="11"/>
      <c r="F36" s="11"/>
      <c r="G36" s="12"/>
      <c r="H36" s="15"/>
      <c r="I36" s="12"/>
      <c r="J36" s="11"/>
      <c r="K36" s="12"/>
      <c r="L36" s="12"/>
      <c r="M36" s="12"/>
    </row>
    <row r="37" spans="1:13" ht="19.899999999999999" customHeight="1" outlineLevel="1">
      <c r="A37" s="10">
        <v>6</v>
      </c>
      <c r="B37" s="9" t="s">
        <v>155</v>
      </c>
      <c r="C37" s="9" t="s">
        <v>131</v>
      </c>
      <c r="D37" s="10" t="s">
        <v>15</v>
      </c>
      <c r="E37" s="11"/>
      <c r="F37" s="11"/>
      <c r="G37" s="12"/>
      <c r="H37" s="15"/>
      <c r="I37" s="12"/>
      <c r="J37" s="11"/>
      <c r="K37" s="12"/>
      <c r="L37" s="12"/>
      <c r="M37" s="12"/>
    </row>
    <row r="38" spans="1:13" ht="19.899999999999999" customHeight="1" outlineLevel="1">
      <c r="A38" s="10">
        <v>7</v>
      </c>
      <c r="B38" s="9" t="s">
        <v>156</v>
      </c>
      <c r="C38" s="9"/>
      <c r="D38" s="10" t="s">
        <v>19</v>
      </c>
      <c r="E38" s="11"/>
      <c r="F38" s="11"/>
      <c r="G38" s="12"/>
      <c r="H38" s="15"/>
      <c r="I38" s="12"/>
      <c r="J38" s="11"/>
      <c r="K38" s="12"/>
      <c r="L38" s="12"/>
      <c r="M38" s="12"/>
    </row>
    <row r="39" spans="1:13" ht="19.899999999999999" customHeight="1" outlineLevel="1">
      <c r="A39" s="10">
        <v>8</v>
      </c>
      <c r="B39" s="9" t="s">
        <v>133</v>
      </c>
      <c r="C39" s="9"/>
      <c r="D39" s="10" t="s">
        <v>134</v>
      </c>
      <c r="E39" s="11"/>
      <c r="F39" s="11"/>
      <c r="G39" s="12"/>
      <c r="H39" s="15"/>
      <c r="I39" s="12"/>
      <c r="J39" s="11"/>
      <c r="K39" s="12"/>
      <c r="L39" s="12"/>
      <c r="M39" s="12"/>
    </row>
    <row r="40" spans="1:13" ht="19.899999999999999" customHeight="1" outlineLevel="1">
      <c r="A40" s="10">
        <v>9</v>
      </c>
      <c r="B40" s="9" t="s">
        <v>135</v>
      </c>
      <c r="C40" s="9"/>
      <c r="D40" s="10" t="s">
        <v>26</v>
      </c>
      <c r="E40" s="11"/>
      <c r="F40" s="11"/>
      <c r="G40" s="12"/>
      <c r="H40" s="15"/>
      <c r="I40" s="12"/>
      <c r="J40" s="11"/>
      <c r="K40" s="12"/>
      <c r="L40" s="12"/>
      <c r="M40" s="12"/>
    </row>
    <row r="41" spans="1:13" ht="19.899999999999999" customHeight="1" outlineLevel="1">
      <c r="A41" s="10">
        <v>10</v>
      </c>
      <c r="B41" s="9" t="s">
        <v>136</v>
      </c>
      <c r="C41" s="9"/>
      <c r="D41" s="10" t="s">
        <v>26</v>
      </c>
      <c r="E41" s="11"/>
      <c r="F41" s="11"/>
      <c r="G41" s="12"/>
      <c r="H41" s="15"/>
      <c r="I41" s="12"/>
      <c r="J41" s="11"/>
      <c r="K41" s="12"/>
      <c r="L41" s="12"/>
      <c r="M41" s="12"/>
    </row>
    <row r="42" spans="1:13" ht="19.899999999999999" customHeight="1" outlineLevel="1">
      <c r="A42" s="10">
        <v>11</v>
      </c>
      <c r="B42" s="9" t="s">
        <v>137</v>
      </c>
      <c r="C42" s="9" t="s">
        <v>138</v>
      </c>
      <c r="D42" s="10" t="s">
        <v>19</v>
      </c>
      <c r="E42" s="11"/>
      <c r="F42" s="11"/>
      <c r="G42" s="12"/>
      <c r="H42" s="15"/>
      <c r="I42" s="12">
        <f t="shared" ref="I42:I44" si="0">H42*G42*F42</f>
        <v>0</v>
      </c>
      <c r="J42" s="11"/>
      <c r="K42" s="12"/>
      <c r="L42" s="12"/>
      <c r="M42" s="12">
        <f t="shared" ref="M42:M44" si="1">L42*K42*J42</f>
        <v>0</v>
      </c>
    </row>
    <row r="43" spans="1:13" ht="19.899999999999999" customHeight="1" outlineLevel="1">
      <c r="A43" s="10">
        <v>12</v>
      </c>
      <c r="B43" s="9" t="s">
        <v>139</v>
      </c>
      <c r="C43" s="9"/>
      <c r="D43" s="10" t="s">
        <v>26</v>
      </c>
      <c r="E43" s="11"/>
      <c r="F43" s="11"/>
      <c r="G43" s="12"/>
      <c r="H43" s="15"/>
      <c r="I43" s="12">
        <f t="shared" si="0"/>
        <v>0</v>
      </c>
      <c r="J43" s="11"/>
      <c r="K43" s="12"/>
      <c r="L43" s="12"/>
      <c r="M43" s="12">
        <f t="shared" si="1"/>
        <v>0</v>
      </c>
    </row>
    <row r="44" spans="1:13" ht="19.899999999999999" customHeight="1" outlineLevel="1">
      <c r="A44" s="10">
        <v>13</v>
      </c>
      <c r="B44" s="9" t="s">
        <v>140</v>
      </c>
      <c r="C44" s="9" t="s">
        <v>141</v>
      </c>
      <c r="D44" s="10" t="s">
        <v>15</v>
      </c>
      <c r="E44" s="11"/>
      <c r="F44" s="11"/>
      <c r="G44" s="12"/>
      <c r="H44" s="15"/>
      <c r="I44" s="12">
        <f t="shared" si="0"/>
        <v>0</v>
      </c>
      <c r="J44" s="11"/>
      <c r="K44" s="12"/>
      <c r="L44" s="12"/>
      <c r="M44" s="12">
        <f t="shared" si="1"/>
        <v>0</v>
      </c>
    </row>
    <row r="45" spans="1:13" ht="19.899999999999999" customHeight="1" outlineLevel="1">
      <c r="A45" s="10">
        <v>14</v>
      </c>
      <c r="B45" s="9" t="s">
        <v>142</v>
      </c>
      <c r="C45" s="9"/>
      <c r="D45" s="10"/>
      <c r="E45" s="11"/>
      <c r="F45" s="11"/>
      <c r="G45" s="12"/>
      <c r="H45" s="15"/>
      <c r="I45" s="12"/>
      <c r="J45" s="11"/>
      <c r="K45" s="12"/>
      <c r="L45" s="12"/>
      <c r="M45" s="12"/>
    </row>
    <row r="46" spans="1:13" ht="19.899999999999999" customHeight="1" outlineLevel="1">
      <c r="A46" s="10">
        <v>15</v>
      </c>
      <c r="B46" s="9" t="s">
        <v>143</v>
      </c>
      <c r="C46" s="28"/>
      <c r="D46" s="29"/>
      <c r="E46" s="30"/>
      <c r="F46" s="30"/>
      <c r="G46" s="31"/>
      <c r="H46" s="32"/>
      <c r="I46" s="31"/>
      <c r="J46" s="30"/>
      <c r="K46" s="31"/>
      <c r="L46" s="31"/>
      <c r="M46" s="31"/>
    </row>
    <row r="47" spans="1:13" ht="19.899999999999999" customHeight="1" outlineLevel="1">
      <c r="A47" s="29"/>
      <c r="B47" s="28"/>
      <c r="C47" s="28"/>
      <c r="D47" s="29"/>
      <c r="E47" s="30"/>
      <c r="F47" s="30"/>
      <c r="G47" s="31"/>
      <c r="H47" s="32"/>
      <c r="I47" s="31"/>
      <c r="J47" s="30"/>
      <c r="K47" s="31"/>
      <c r="L47" s="31"/>
      <c r="M47" s="31"/>
    </row>
    <row r="48" spans="1:13" s="141" customFormat="1" ht="19.899999999999999" customHeight="1">
      <c r="A48" s="173" t="s">
        <v>751</v>
      </c>
      <c r="B48" s="174" t="s">
        <v>157</v>
      </c>
      <c r="C48" s="174"/>
      <c r="D48" s="173"/>
      <c r="E48" s="175"/>
      <c r="F48" s="175"/>
      <c r="G48" s="176"/>
      <c r="H48" s="177"/>
      <c r="I48" s="176"/>
      <c r="J48" s="175"/>
      <c r="K48" s="176"/>
      <c r="L48" s="176"/>
      <c r="M48" s="176"/>
    </row>
    <row r="49" spans="1:13" ht="19.899999999999999" customHeight="1" outlineLevel="1">
      <c r="A49" s="29">
        <v>1</v>
      </c>
      <c r="B49" s="28" t="s">
        <v>158</v>
      </c>
      <c r="C49" s="28"/>
      <c r="D49" s="29" t="s">
        <v>26</v>
      </c>
      <c r="E49" s="30"/>
      <c r="F49" s="30"/>
      <c r="G49" s="31">
        <v>20000000</v>
      </c>
      <c r="H49" s="37">
        <v>0.5</v>
      </c>
      <c r="I49" s="31">
        <f t="shared" ref="I49:I68" si="2">+H49*G49*F49</f>
        <v>0</v>
      </c>
      <c r="J49" s="30"/>
      <c r="K49" s="31"/>
      <c r="L49" s="31"/>
      <c r="M49" s="31"/>
    </row>
    <row r="50" spans="1:13" ht="30" outlineLevel="1">
      <c r="A50" s="29">
        <v>2</v>
      </c>
      <c r="B50" s="28" t="s">
        <v>159</v>
      </c>
      <c r="C50" s="28" t="s">
        <v>160</v>
      </c>
      <c r="D50" s="29" t="s">
        <v>161</v>
      </c>
      <c r="E50" s="30">
        <v>0</v>
      </c>
      <c r="F50" s="30">
        <f>+E50</f>
        <v>0</v>
      </c>
      <c r="G50" s="31">
        <v>940500</v>
      </c>
      <c r="H50" s="37">
        <f>H49</f>
        <v>0.5</v>
      </c>
      <c r="I50" s="31">
        <f t="shared" si="2"/>
        <v>0</v>
      </c>
      <c r="J50" s="30"/>
      <c r="K50" s="31"/>
      <c r="L50" s="31"/>
      <c r="M50" s="31"/>
    </row>
    <row r="51" spans="1:13" ht="19.899999999999999" customHeight="1" outlineLevel="1">
      <c r="A51" s="29">
        <v>3</v>
      </c>
      <c r="B51" s="28" t="s">
        <v>426</v>
      </c>
      <c r="C51" s="28"/>
      <c r="D51" s="29" t="s">
        <v>161</v>
      </c>
      <c r="E51" s="30">
        <v>0</v>
      </c>
      <c r="F51" s="30">
        <f t="shared" ref="F51:F70" si="3">+E51</f>
        <v>0</v>
      </c>
      <c r="G51" s="31">
        <v>2500000</v>
      </c>
      <c r="H51" s="37">
        <f t="shared" ref="H51:H68" si="4">H50</f>
        <v>0.5</v>
      </c>
      <c r="I51" s="31">
        <f t="shared" si="2"/>
        <v>0</v>
      </c>
      <c r="J51" s="30"/>
      <c r="K51" s="31"/>
      <c r="L51" s="31"/>
      <c r="M51" s="31"/>
    </row>
    <row r="52" spans="1:13" ht="19.899999999999999" customHeight="1" outlineLevel="1">
      <c r="A52" s="29">
        <v>4</v>
      </c>
      <c r="B52" s="28" t="s">
        <v>162</v>
      </c>
      <c r="C52" s="28" t="s">
        <v>163</v>
      </c>
      <c r="D52" s="29" t="s">
        <v>161</v>
      </c>
      <c r="E52" s="30">
        <f>+SUM('04 Thời gian TC'!D7:D18)</f>
        <v>8</v>
      </c>
      <c r="F52" s="30">
        <f t="shared" si="3"/>
        <v>8</v>
      </c>
      <c r="G52" s="31">
        <v>1220000</v>
      </c>
      <c r="H52" s="37">
        <f t="shared" si="4"/>
        <v>0.5</v>
      </c>
      <c r="I52" s="31">
        <f t="shared" si="2"/>
        <v>4880000</v>
      </c>
      <c r="J52" s="30"/>
      <c r="K52" s="31"/>
      <c r="L52" s="31"/>
      <c r="M52" s="31"/>
    </row>
    <row r="53" spans="1:13" ht="19.899999999999999" customHeight="1" outlineLevel="1">
      <c r="A53" s="29">
        <v>5</v>
      </c>
      <c r="B53" s="28" t="s">
        <v>164</v>
      </c>
      <c r="C53" s="28" t="s">
        <v>165</v>
      </c>
      <c r="D53" s="29" t="s">
        <v>26</v>
      </c>
      <c r="E53" s="30">
        <v>1</v>
      </c>
      <c r="F53" s="30">
        <f t="shared" si="3"/>
        <v>1</v>
      </c>
      <c r="G53" s="31">
        <v>2000000</v>
      </c>
      <c r="H53" s="37">
        <f t="shared" si="4"/>
        <v>0.5</v>
      </c>
      <c r="I53" s="31">
        <f t="shared" si="2"/>
        <v>1000000</v>
      </c>
      <c r="J53" s="30"/>
      <c r="K53" s="31"/>
      <c r="L53" s="31"/>
      <c r="M53" s="31"/>
    </row>
    <row r="54" spans="1:13" ht="19.899999999999999" customHeight="1" outlineLevel="1">
      <c r="A54" s="29">
        <v>6</v>
      </c>
      <c r="B54" s="28" t="s">
        <v>166</v>
      </c>
      <c r="C54" s="28" t="s">
        <v>167</v>
      </c>
      <c r="D54" s="29" t="s">
        <v>26</v>
      </c>
      <c r="E54" s="30">
        <f>+E52</f>
        <v>8</v>
      </c>
      <c r="F54" s="30">
        <f t="shared" si="3"/>
        <v>8</v>
      </c>
      <c r="G54" s="31">
        <v>450000</v>
      </c>
      <c r="H54" s="37">
        <f t="shared" si="4"/>
        <v>0.5</v>
      </c>
      <c r="I54" s="31">
        <f t="shared" si="2"/>
        <v>1800000</v>
      </c>
      <c r="J54" s="30"/>
      <c r="K54" s="31"/>
      <c r="L54" s="31"/>
      <c r="M54" s="31"/>
    </row>
    <row r="55" spans="1:13" ht="19.899999999999999" customHeight="1" outlineLevel="1">
      <c r="A55" s="29">
        <v>7</v>
      </c>
      <c r="B55" s="28" t="s">
        <v>566</v>
      </c>
      <c r="C55" s="28"/>
      <c r="D55" s="29" t="s">
        <v>26</v>
      </c>
      <c r="E55" s="30">
        <v>0</v>
      </c>
      <c r="F55" s="30">
        <f t="shared" si="3"/>
        <v>0</v>
      </c>
      <c r="G55" s="31">
        <f>5800000/2</f>
        <v>2900000</v>
      </c>
      <c r="H55" s="37">
        <f t="shared" si="4"/>
        <v>0.5</v>
      </c>
      <c r="I55" s="31">
        <f t="shared" si="2"/>
        <v>0</v>
      </c>
      <c r="J55" s="30"/>
      <c r="K55" s="31"/>
      <c r="L55" s="31"/>
      <c r="M55" s="31"/>
    </row>
    <row r="56" spans="1:13" ht="28.9" customHeight="1" outlineLevel="1">
      <c r="A56" s="29">
        <v>8</v>
      </c>
      <c r="B56" s="28" t="s">
        <v>168</v>
      </c>
      <c r="C56" s="28" t="s">
        <v>169</v>
      </c>
      <c r="D56" s="29" t="s">
        <v>26</v>
      </c>
      <c r="E56" s="30"/>
      <c r="F56" s="30">
        <f t="shared" si="3"/>
        <v>0</v>
      </c>
      <c r="G56" s="31">
        <v>540000</v>
      </c>
      <c r="H56" s="37">
        <f t="shared" si="4"/>
        <v>0.5</v>
      </c>
      <c r="I56" s="31">
        <f t="shared" si="2"/>
        <v>0</v>
      </c>
      <c r="J56" s="30"/>
      <c r="K56" s="31"/>
      <c r="L56" s="31"/>
      <c r="M56" s="31"/>
    </row>
    <row r="57" spans="1:13" ht="28.9" customHeight="1" outlineLevel="1">
      <c r="A57" s="29">
        <v>9</v>
      </c>
      <c r="B57" s="28" t="s">
        <v>170</v>
      </c>
      <c r="C57" s="28" t="s">
        <v>169</v>
      </c>
      <c r="D57" s="29" t="s">
        <v>26</v>
      </c>
      <c r="E57" s="30">
        <v>1</v>
      </c>
      <c r="F57" s="30">
        <f t="shared" si="3"/>
        <v>1</v>
      </c>
      <c r="G57" s="31">
        <v>540000</v>
      </c>
      <c r="H57" s="37">
        <f t="shared" si="4"/>
        <v>0.5</v>
      </c>
      <c r="I57" s="31">
        <f t="shared" si="2"/>
        <v>270000</v>
      </c>
      <c r="J57" s="30"/>
      <c r="K57" s="31"/>
      <c r="L57" s="31"/>
      <c r="M57" s="31"/>
    </row>
    <row r="58" spans="1:13" ht="31.5" customHeight="1" outlineLevel="1">
      <c r="A58" s="29">
        <v>10</v>
      </c>
      <c r="B58" s="28" t="s">
        <v>171</v>
      </c>
      <c r="C58" s="28" t="s">
        <v>172</v>
      </c>
      <c r="D58" s="29" t="s">
        <v>26</v>
      </c>
      <c r="E58" s="30">
        <v>2</v>
      </c>
      <c r="F58" s="30">
        <f t="shared" si="3"/>
        <v>2</v>
      </c>
      <c r="G58" s="31">
        <v>2554000</v>
      </c>
      <c r="H58" s="37">
        <f t="shared" si="4"/>
        <v>0.5</v>
      </c>
      <c r="I58" s="31">
        <f t="shared" si="2"/>
        <v>2554000</v>
      </c>
      <c r="J58" s="30"/>
      <c r="K58" s="31"/>
      <c r="L58" s="31"/>
      <c r="M58" s="31"/>
    </row>
    <row r="59" spans="1:13" ht="19.899999999999999" customHeight="1" outlineLevel="1">
      <c r="A59" s="29">
        <v>11</v>
      </c>
      <c r="B59" s="28" t="s">
        <v>173</v>
      </c>
      <c r="C59" s="28" t="s">
        <v>174</v>
      </c>
      <c r="D59" s="29" t="s">
        <v>26</v>
      </c>
      <c r="E59" s="30">
        <v>2</v>
      </c>
      <c r="F59" s="30">
        <f t="shared" si="3"/>
        <v>2</v>
      </c>
      <c r="G59" s="31">
        <v>3500000</v>
      </c>
      <c r="H59" s="37">
        <f t="shared" si="4"/>
        <v>0.5</v>
      </c>
      <c r="I59" s="31">
        <f t="shared" si="2"/>
        <v>3500000</v>
      </c>
      <c r="J59" s="30"/>
      <c r="K59" s="31"/>
      <c r="L59" s="31"/>
      <c r="M59" s="31"/>
    </row>
    <row r="60" spans="1:13" ht="19.899999999999999" customHeight="1" outlineLevel="1">
      <c r="A60" s="29">
        <v>12</v>
      </c>
      <c r="B60" s="28" t="s">
        <v>175</v>
      </c>
      <c r="C60" s="28"/>
      <c r="D60" s="29" t="s">
        <v>26</v>
      </c>
      <c r="E60" s="30"/>
      <c r="F60" s="30">
        <f t="shared" si="3"/>
        <v>0</v>
      </c>
      <c r="G60" s="31">
        <v>2000000</v>
      </c>
      <c r="H60" s="37">
        <f t="shared" si="4"/>
        <v>0.5</v>
      </c>
      <c r="I60" s="31">
        <f t="shared" si="2"/>
        <v>0</v>
      </c>
      <c r="J60" s="30"/>
      <c r="K60" s="31"/>
      <c r="L60" s="31"/>
      <c r="M60" s="31"/>
    </row>
    <row r="61" spans="1:13" ht="19.899999999999999" customHeight="1" outlineLevel="1">
      <c r="A61" s="29">
        <v>13</v>
      </c>
      <c r="B61" s="28" t="s">
        <v>176</v>
      </c>
      <c r="C61" s="28"/>
      <c r="D61" s="29" t="s">
        <v>26</v>
      </c>
      <c r="E61" s="30"/>
      <c r="F61" s="30">
        <f t="shared" si="3"/>
        <v>0</v>
      </c>
      <c r="G61" s="31">
        <v>10500000</v>
      </c>
      <c r="H61" s="37">
        <f t="shared" si="4"/>
        <v>0.5</v>
      </c>
      <c r="I61" s="31">
        <f t="shared" si="2"/>
        <v>0</v>
      </c>
      <c r="J61" s="30"/>
      <c r="K61" s="31"/>
      <c r="L61" s="31"/>
      <c r="M61" s="31"/>
    </row>
    <row r="62" spans="1:13" ht="19.899999999999999" customHeight="1" outlineLevel="1">
      <c r="A62" s="29">
        <v>14</v>
      </c>
      <c r="B62" s="28" t="s">
        <v>177</v>
      </c>
      <c r="C62" s="28" t="s">
        <v>178</v>
      </c>
      <c r="D62" s="29" t="s">
        <v>26</v>
      </c>
      <c r="E62" s="30">
        <v>1</v>
      </c>
      <c r="F62" s="30">
        <f t="shared" si="3"/>
        <v>1</v>
      </c>
      <c r="G62" s="31">
        <v>2230000</v>
      </c>
      <c r="H62" s="37">
        <f t="shared" si="4"/>
        <v>0.5</v>
      </c>
      <c r="I62" s="31">
        <f t="shared" si="2"/>
        <v>1115000</v>
      </c>
      <c r="J62" s="30"/>
      <c r="K62" s="31"/>
      <c r="L62" s="31"/>
      <c r="M62" s="31"/>
    </row>
    <row r="63" spans="1:13" ht="19.899999999999999" customHeight="1" outlineLevel="1">
      <c r="A63" s="29">
        <v>15</v>
      </c>
      <c r="B63" s="28" t="s">
        <v>179</v>
      </c>
      <c r="C63" s="28" t="s">
        <v>180</v>
      </c>
      <c r="D63" s="29" t="s">
        <v>26</v>
      </c>
      <c r="E63" s="30"/>
      <c r="F63" s="30">
        <f t="shared" si="3"/>
        <v>0</v>
      </c>
      <c r="G63" s="31">
        <v>3890000</v>
      </c>
      <c r="H63" s="37">
        <f t="shared" si="4"/>
        <v>0.5</v>
      </c>
      <c r="I63" s="31">
        <f t="shared" si="2"/>
        <v>0</v>
      </c>
      <c r="J63" s="30"/>
      <c r="K63" s="31"/>
      <c r="L63" s="31"/>
      <c r="M63" s="31"/>
    </row>
    <row r="64" spans="1:13" ht="19.899999999999999" customHeight="1" outlineLevel="1">
      <c r="A64" s="29">
        <v>16</v>
      </c>
      <c r="B64" s="28" t="s">
        <v>181</v>
      </c>
      <c r="C64" s="28"/>
      <c r="D64" s="29" t="s">
        <v>26</v>
      </c>
      <c r="E64" s="30"/>
      <c r="F64" s="30">
        <f t="shared" si="3"/>
        <v>0</v>
      </c>
      <c r="G64" s="31">
        <v>13000000</v>
      </c>
      <c r="H64" s="37">
        <f t="shared" si="4"/>
        <v>0.5</v>
      </c>
      <c r="I64" s="31">
        <f t="shared" si="2"/>
        <v>0</v>
      </c>
      <c r="J64" s="30"/>
      <c r="K64" s="31"/>
      <c r="L64" s="31"/>
      <c r="M64" s="31"/>
    </row>
    <row r="65" spans="1:13" ht="19.899999999999999" customHeight="1" outlineLevel="1">
      <c r="A65" s="29">
        <v>17</v>
      </c>
      <c r="B65" s="28" t="s">
        <v>182</v>
      </c>
      <c r="C65" s="28" t="s">
        <v>565</v>
      </c>
      <c r="D65" s="29" t="s">
        <v>26</v>
      </c>
      <c r="E65" s="30"/>
      <c r="F65" s="30">
        <f t="shared" si="3"/>
        <v>0</v>
      </c>
      <c r="G65" s="31">
        <v>2600000</v>
      </c>
      <c r="H65" s="37">
        <f t="shared" si="4"/>
        <v>0.5</v>
      </c>
      <c r="I65" s="31">
        <f t="shared" si="2"/>
        <v>0</v>
      </c>
      <c r="J65" s="30"/>
      <c r="K65" s="31"/>
      <c r="L65" s="31"/>
      <c r="M65" s="31"/>
    </row>
    <row r="66" spans="1:13" ht="19.899999999999999" customHeight="1" outlineLevel="1">
      <c r="A66" s="29">
        <v>18</v>
      </c>
      <c r="B66" s="28" t="s">
        <v>183</v>
      </c>
      <c r="C66" s="28" t="s">
        <v>184</v>
      </c>
      <c r="D66" s="29" t="s">
        <v>26</v>
      </c>
      <c r="E66" s="30">
        <v>1</v>
      </c>
      <c r="F66" s="30">
        <f t="shared" si="3"/>
        <v>1</v>
      </c>
      <c r="G66" s="31">
        <v>50000000</v>
      </c>
      <c r="H66" s="37">
        <v>0.2</v>
      </c>
      <c r="I66" s="31">
        <f t="shared" si="2"/>
        <v>10000000</v>
      </c>
      <c r="J66" s="30"/>
      <c r="K66" s="31"/>
      <c r="L66" s="31"/>
      <c r="M66" s="31"/>
    </row>
    <row r="67" spans="1:13" ht="19.899999999999999" customHeight="1" outlineLevel="1">
      <c r="A67" s="29">
        <v>19</v>
      </c>
      <c r="B67" s="28" t="s">
        <v>185</v>
      </c>
      <c r="C67" s="28" t="s">
        <v>186</v>
      </c>
      <c r="D67" s="29" t="s">
        <v>26</v>
      </c>
      <c r="E67" s="30">
        <v>0</v>
      </c>
      <c r="F67" s="30">
        <f t="shared" si="3"/>
        <v>0</v>
      </c>
      <c r="G67" s="31">
        <v>1315000</v>
      </c>
      <c r="H67" s="37">
        <f t="shared" si="4"/>
        <v>0.2</v>
      </c>
      <c r="I67" s="31">
        <f t="shared" si="2"/>
        <v>0</v>
      </c>
      <c r="J67" s="30"/>
      <c r="K67" s="31"/>
      <c r="L67" s="31"/>
      <c r="M67" s="31"/>
    </row>
    <row r="68" spans="1:13" ht="19.899999999999999" customHeight="1" outlineLevel="1">
      <c r="A68" s="29">
        <v>20</v>
      </c>
      <c r="B68" s="28" t="s">
        <v>187</v>
      </c>
      <c r="C68" s="28" t="s">
        <v>188</v>
      </c>
      <c r="D68" s="29" t="s">
        <v>26</v>
      </c>
      <c r="E68" s="30">
        <f>+E54/2</f>
        <v>4</v>
      </c>
      <c r="F68" s="30">
        <f t="shared" si="3"/>
        <v>4</v>
      </c>
      <c r="G68" s="31">
        <v>650000</v>
      </c>
      <c r="H68" s="37">
        <f t="shared" si="4"/>
        <v>0.2</v>
      </c>
      <c r="I68" s="31">
        <f t="shared" si="2"/>
        <v>520000</v>
      </c>
      <c r="J68" s="30"/>
      <c r="K68" s="31"/>
      <c r="L68" s="31"/>
      <c r="M68" s="31"/>
    </row>
    <row r="69" spans="1:13" ht="19.899999999999999" customHeight="1" outlineLevel="1">
      <c r="A69" s="29">
        <v>21</v>
      </c>
      <c r="B69" s="364" t="s">
        <v>567</v>
      </c>
      <c r="C69" s="364" t="s">
        <v>568</v>
      </c>
      <c r="D69" s="29" t="s">
        <v>26</v>
      </c>
      <c r="E69" s="30">
        <v>1</v>
      </c>
      <c r="F69" s="30">
        <f t="shared" ref="F69" si="5">+E69</f>
        <v>1</v>
      </c>
      <c r="G69" s="31">
        <v>500000</v>
      </c>
      <c r="H69" s="37">
        <v>1</v>
      </c>
      <c r="I69" s="31">
        <f t="shared" ref="I69" si="6">+H69*G69*F69</f>
        <v>500000</v>
      </c>
      <c r="J69" s="365"/>
      <c r="K69" s="366"/>
      <c r="L69" s="366"/>
      <c r="M69" s="366"/>
    </row>
    <row r="70" spans="1:13" ht="19.899999999999999" customHeight="1" outlineLevel="1">
      <c r="A70" s="29">
        <v>22</v>
      </c>
      <c r="B70" s="28" t="s">
        <v>189</v>
      </c>
      <c r="C70" s="28"/>
      <c r="D70" s="29" t="s">
        <v>190</v>
      </c>
      <c r="E70" s="30">
        <v>1</v>
      </c>
      <c r="F70" s="30">
        <f t="shared" si="3"/>
        <v>1</v>
      </c>
      <c r="G70" s="31">
        <v>1000000</v>
      </c>
      <c r="H70" s="37">
        <v>1</v>
      </c>
      <c r="I70" s="31">
        <f>+H70*G70*F70</f>
        <v>1000000</v>
      </c>
      <c r="J70" s="30"/>
      <c r="K70" s="31"/>
      <c r="L70" s="31"/>
      <c r="M70" s="31"/>
    </row>
    <row r="71" spans="1:13" ht="19.899999999999999" customHeight="1" outlineLevel="1">
      <c r="A71" s="29"/>
      <c r="B71" s="28"/>
      <c r="C71" s="28"/>
      <c r="D71" s="29"/>
      <c r="E71" s="30"/>
      <c r="F71" s="30"/>
      <c r="G71" s="31"/>
      <c r="H71" s="37"/>
      <c r="I71" s="31"/>
      <c r="J71" s="30"/>
      <c r="K71" s="31"/>
      <c r="L71" s="31"/>
      <c r="M71" s="31"/>
    </row>
    <row r="72" spans="1:13" s="141" customFormat="1" ht="19.899999999999999" customHeight="1">
      <c r="A72" s="173" t="s">
        <v>752</v>
      </c>
      <c r="B72" s="174" t="s">
        <v>191</v>
      </c>
      <c r="C72" s="174"/>
      <c r="D72" s="173"/>
      <c r="E72" s="175"/>
      <c r="F72" s="175"/>
      <c r="G72" s="176"/>
      <c r="H72" s="177"/>
      <c r="I72" s="176"/>
      <c r="J72" s="175"/>
      <c r="K72" s="176"/>
      <c r="L72" s="176"/>
      <c r="M72" s="137">
        <f>+SUM(M73:M90,I73:I90)</f>
        <v>86345000</v>
      </c>
    </row>
    <row r="73" spans="1:13" ht="31.5" customHeight="1" outlineLevel="1">
      <c r="A73" s="29">
        <v>1</v>
      </c>
      <c r="B73" s="28" t="s">
        <v>192</v>
      </c>
      <c r="C73" s="28"/>
      <c r="D73" s="29" t="s">
        <v>193</v>
      </c>
      <c r="E73" s="30">
        <v>1</v>
      </c>
      <c r="F73" s="30">
        <f t="shared" ref="F73:F88" si="7">+E73</f>
        <v>1</v>
      </c>
      <c r="G73" s="31">
        <v>7000000</v>
      </c>
      <c r="H73" s="37">
        <v>1</v>
      </c>
      <c r="I73" s="31">
        <f>H73*G73*F73</f>
        <v>7000000</v>
      </c>
      <c r="J73" s="30"/>
      <c r="K73" s="31"/>
      <c r="L73" s="31"/>
      <c r="M73" s="31"/>
    </row>
    <row r="74" spans="1:13" ht="38.25" customHeight="1" outlineLevel="1">
      <c r="A74" s="29">
        <v>2</v>
      </c>
      <c r="B74" s="28" t="s">
        <v>194</v>
      </c>
      <c r="C74" s="28" t="s">
        <v>195</v>
      </c>
      <c r="D74" s="29" t="s">
        <v>26</v>
      </c>
      <c r="E74" s="30">
        <f>+E52+E51</f>
        <v>8</v>
      </c>
      <c r="F74" s="30">
        <f t="shared" si="7"/>
        <v>8</v>
      </c>
      <c r="G74" s="31">
        <v>8800000</v>
      </c>
      <c r="H74" s="37">
        <v>0.3</v>
      </c>
      <c r="I74" s="31">
        <f t="shared" ref="I74:I88" si="8">+H74*G74*F74</f>
        <v>21120000</v>
      </c>
      <c r="J74" s="30"/>
      <c r="K74" s="31"/>
      <c r="L74" s="31"/>
      <c r="M74" s="31"/>
    </row>
    <row r="75" spans="1:13" ht="37.5" customHeight="1" outlineLevel="1">
      <c r="A75" s="29">
        <v>3</v>
      </c>
      <c r="B75" s="28" t="s">
        <v>196</v>
      </c>
      <c r="C75" s="28" t="s">
        <v>197</v>
      </c>
      <c r="D75" s="29" t="s">
        <v>26</v>
      </c>
      <c r="E75" s="30"/>
      <c r="F75" s="30">
        <f t="shared" si="7"/>
        <v>0</v>
      </c>
      <c r="G75" s="31">
        <v>12990000</v>
      </c>
      <c r="H75" s="37">
        <v>0.3</v>
      </c>
      <c r="I75" s="31">
        <f t="shared" si="8"/>
        <v>0</v>
      </c>
      <c r="J75" s="30"/>
      <c r="K75" s="31"/>
      <c r="L75" s="31"/>
      <c r="M75" s="31"/>
    </row>
    <row r="76" spans="1:13" ht="46.5" customHeight="1" outlineLevel="1">
      <c r="A76" s="29">
        <v>4</v>
      </c>
      <c r="B76" s="28" t="s">
        <v>198</v>
      </c>
      <c r="C76" s="28" t="s">
        <v>199</v>
      </c>
      <c r="D76" s="29" t="s">
        <v>26</v>
      </c>
      <c r="E76" s="30">
        <v>1</v>
      </c>
      <c r="F76" s="30">
        <f t="shared" si="7"/>
        <v>1</v>
      </c>
      <c r="G76" s="31">
        <v>3200000</v>
      </c>
      <c r="H76" s="37">
        <v>0.3</v>
      </c>
      <c r="I76" s="31">
        <f t="shared" si="8"/>
        <v>960000</v>
      </c>
      <c r="J76" s="30"/>
      <c r="K76" s="31"/>
      <c r="L76" s="31"/>
      <c r="M76" s="31"/>
    </row>
    <row r="77" spans="1:13" ht="29.25" customHeight="1" outlineLevel="1">
      <c r="A77" s="29">
        <v>5</v>
      </c>
      <c r="B77" s="28" t="s">
        <v>200</v>
      </c>
      <c r="C77" s="28"/>
      <c r="D77" s="29" t="s">
        <v>26</v>
      </c>
      <c r="E77" s="30">
        <v>2</v>
      </c>
      <c r="F77" s="30">
        <f t="shared" si="7"/>
        <v>2</v>
      </c>
      <c r="G77" s="31">
        <v>1000000</v>
      </c>
      <c r="H77" s="37">
        <v>1</v>
      </c>
      <c r="I77" s="31">
        <f t="shared" si="8"/>
        <v>2000000</v>
      </c>
      <c r="J77" s="30"/>
      <c r="K77" s="31"/>
      <c r="L77" s="31"/>
      <c r="M77" s="31"/>
    </row>
    <row r="78" spans="1:13" ht="28.5" customHeight="1" outlineLevel="1">
      <c r="A78" s="29">
        <v>6</v>
      </c>
      <c r="B78" s="28" t="s">
        <v>201</v>
      </c>
      <c r="C78" s="28"/>
      <c r="D78" s="29" t="s">
        <v>26</v>
      </c>
      <c r="E78" s="30">
        <f>+'04 Thời gian TC'!D16*2</f>
        <v>8</v>
      </c>
      <c r="F78" s="30">
        <f t="shared" si="7"/>
        <v>8</v>
      </c>
      <c r="G78" s="31">
        <v>120000</v>
      </c>
      <c r="H78" s="37">
        <v>1</v>
      </c>
      <c r="I78" s="31">
        <f t="shared" si="8"/>
        <v>960000</v>
      </c>
      <c r="J78" s="30"/>
      <c r="K78" s="31"/>
      <c r="L78" s="31"/>
      <c r="M78" s="31"/>
    </row>
    <row r="79" spans="1:13" ht="30.75" customHeight="1" outlineLevel="1">
      <c r="A79" s="29">
        <v>7</v>
      </c>
      <c r="B79" s="28" t="s">
        <v>427</v>
      </c>
      <c r="C79" s="28"/>
      <c r="D79" s="29" t="s">
        <v>26</v>
      </c>
      <c r="E79" s="30">
        <f>+SUM('04 Thời gian TC'!D7:D19)*2</f>
        <v>18</v>
      </c>
      <c r="F79" s="30">
        <f t="shared" si="7"/>
        <v>18</v>
      </c>
      <c r="G79" s="31">
        <v>650000</v>
      </c>
      <c r="H79" s="37">
        <v>1</v>
      </c>
      <c r="I79" s="31">
        <f t="shared" si="8"/>
        <v>11700000</v>
      </c>
      <c r="J79" s="30"/>
      <c r="K79" s="31"/>
      <c r="L79" s="31"/>
      <c r="M79" s="31"/>
    </row>
    <row r="80" spans="1:13" ht="19.899999999999999" customHeight="1" outlineLevel="1">
      <c r="A80" s="29">
        <v>8</v>
      </c>
      <c r="B80" s="28" t="s">
        <v>38</v>
      </c>
      <c r="C80" s="28"/>
      <c r="D80" s="29" t="s">
        <v>26</v>
      </c>
      <c r="E80" s="30">
        <f>+E79/2</f>
        <v>9</v>
      </c>
      <c r="F80" s="30">
        <f t="shared" si="7"/>
        <v>9</v>
      </c>
      <c r="G80" s="31">
        <v>400000</v>
      </c>
      <c r="H80" s="37">
        <v>1</v>
      </c>
      <c r="I80" s="31">
        <f t="shared" si="8"/>
        <v>3600000</v>
      </c>
      <c r="J80" s="30"/>
      <c r="K80" s="31"/>
      <c r="L80" s="31"/>
      <c r="M80" s="31"/>
    </row>
    <row r="81" spans="1:13" ht="30" customHeight="1" outlineLevel="1">
      <c r="A81" s="29">
        <v>9</v>
      </c>
      <c r="B81" s="28" t="s">
        <v>202</v>
      </c>
      <c r="C81" s="28" t="s">
        <v>203</v>
      </c>
      <c r="D81" s="29" t="s">
        <v>26</v>
      </c>
      <c r="E81" s="30">
        <f>+E80</f>
        <v>9</v>
      </c>
      <c r="F81" s="30">
        <f t="shared" si="7"/>
        <v>9</v>
      </c>
      <c r="G81" s="31">
        <v>65000</v>
      </c>
      <c r="H81" s="37">
        <v>1</v>
      </c>
      <c r="I81" s="31">
        <f t="shared" si="8"/>
        <v>585000</v>
      </c>
      <c r="J81" s="30"/>
      <c r="K81" s="31"/>
      <c r="L81" s="31"/>
      <c r="M81" s="31"/>
    </row>
    <row r="82" spans="1:13" ht="19.899999999999999" customHeight="1" outlineLevel="1">
      <c r="A82" s="29">
        <v>10</v>
      </c>
      <c r="B82" s="28" t="s">
        <v>204</v>
      </c>
      <c r="C82" s="28"/>
      <c r="D82" s="29" t="s">
        <v>26</v>
      </c>
      <c r="E82" s="30">
        <f>+E79</f>
        <v>18</v>
      </c>
      <c r="F82" s="30">
        <f t="shared" si="7"/>
        <v>18</v>
      </c>
      <c r="G82" s="31">
        <v>120000</v>
      </c>
      <c r="H82" s="37">
        <v>1</v>
      </c>
      <c r="I82" s="31">
        <f t="shared" si="8"/>
        <v>2160000</v>
      </c>
      <c r="J82" s="30"/>
      <c r="K82" s="31"/>
      <c r="L82" s="31"/>
      <c r="M82" s="31"/>
    </row>
    <row r="83" spans="1:13" ht="19.899999999999999" customHeight="1" outlineLevel="1">
      <c r="A83" s="29">
        <v>11</v>
      </c>
      <c r="B83" s="28" t="s">
        <v>36</v>
      </c>
      <c r="C83" s="28" t="s">
        <v>205</v>
      </c>
      <c r="D83" s="29" t="s">
        <v>26</v>
      </c>
      <c r="E83" s="30">
        <f>+E79</f>
        <v>18</v>
      </c>
      <c r="F83" s="30">
        <f t="shared" si="7"/>
        <v>18</v>
      </c>
      <c r="G83" s="31">
        <v>285000</v>
      </c>
      <c r="H83" s="37">
        <v>1</v>
      </c>
      <c r="I83" s="31">
        <f t="shared" si="8"/>
        <v>5130000</v>
      </c>
      <c r="J83" s="30"/>
      <c r="K83" s="31"/>
      <c r="L83" s="31"/>
      <c r="M83" s="31"/>
    </row>
    <row r="84" spans="1:13" ht="19.899999999999999" customHeight="1" outlineLevel="1">
      <c r="A84" s="29">
        <v>12</v>
      </c>
      <c r="B84" s="28" t="s">
        <v>206</v>
      </c>
      <c r="C84" s="28"/>
      <c r="D84" s="29" t="s">
        <v>26</v>
      </c>
      <c r="E84" s="30">
        <f>+E83</f>
        <v>18</v>
      </c>
      <c r="F84" s="30">
        <f t="shared" si="7"/>
        <v>18</v>
      </c>
      <c r="G84" s="31">
        <v>100000</v>
      </c>
      <c r="H84" s="37">
        <v>1</v>
      </c>
      <c r="I84" s="31">
        <f t="shared" si="8"/>
        <v>1800000</v>
      </c>
      <c r="J84" s="30"/>
      <c r="K84" s="31"/>
      <c r="L84" s="31"/>
      <c r="M84" s="31"/>
    </row>
    <row r="85" spans="1:13" ht="19.899999999999999" customHeight="1" outlineLevel="1">
      <c r="A85" s="29">
        <v>13</v>
      </c>
      <c r="B85" s="28" t="s">
        <v>39</v>
      </c>
      <c r="C85" s="28" t="s">
        <v>207</v>
      </c>
      <c r="D85" s="29" t="s">
        <v>26</v>
      </c>
      <c r="E85" s="30">
        <f>+E84</f>
        <v>18</v>
      </c>
      <c r="F85" s="30">
        <f t="shared" si="7"/>
        <v>18</v>
      </c>
      <c r="G85" s="31">
        <v>35000</v>
      </c>
      <c r="H85" s="37">
        <v>1</v>
      </c>
      <c r="I85" s="31">
        <f t="shared" si="8"/>
        <v>630000</v>
      </c>
      <c r="J85" s="30"/>
      <c r="K85" s="31"/>
      <c r="L85" s="31"/>
      <c r="M85" s="31"/>
    </row>
    <row r="86" spans="1:13" ht="19.899999999999999" customHeight="1" outlineLevel="1">
      <c r="A86" s="29">
        <v>14</v>
      </c>
      <c r="B86" s="28" t="s">
        <v>208</v>
      </c>
      <c r="C86" s="28" t="s">
        <v>209</v>
      </c>
      <c r="D86" s="29" t="s">
        <v>26</v>
      </c>
      <c r="E86" s="30"/>
      <c r="F86" s="30">
        <f t="shared" si="7"/>
        <v>0</v>
      </c>
      <c r="G86" s="31">
        <v>30000</v>
      </c>
      <c r="H86" s="37">
        <v>1</v>
      </c>
      <c r="I86" s="31">
        <f t="shared" si="8"/>
        <v>0</v>
      </c>
      <c r="J86" s="30"/>
      <c r="K86" s="31"/>
      <c r="L86" s="31"/>
      <c r="M86" s="31"/>
    </row>
    <row r="87" spans="1:13" ht="19.899999999999999" customHeight="1" outlineLevel="1">
      <c r="A87" s="29">
        <v>15</v>
      </c>
      <c r="B87" s="28" t="s">
        <v>210</v>
      </c>
      <c r="C87" s="28"/>
      <c r="D87" s="29" t="s">
        <v>26</v>
      </c>
      <c r="E87" s="30">
        <f>+E81</f>
        <v>9</v>
      </c>
      <c r="F87" s="30">
        <f t="shared" si="7"/>
        <v>9</v>
      </c>
      <c r="G87" s="31">
        <v>100000</v>
      </c>
      <c r="H87" s="37">
        <v>1</v>
      </c>
      <c r="I87" s="31">
        <f t="shared" si="8"/>
        <v>900000</v>
      </c>
      <c r="J87" s="30"/>
      <c r="K87" s="31"/>
      <c r="L87" s="31"/>
      <c r="M87" s="31"/>
    </row>
    <row r="88" spans="1:13" ht="15" outlineLevel="1">
      <c r="A88" s="29">
        <v>16</v>
      </c>
      <c r="B88" s="28" t="s">
        <v>211</v>
      </c>
      <c r="C88" s="28" t="s">
        <v>212</v>
      </c>
      <c r="D88" s="29" t="s">
        <v>26</v>
      </c>
      <c r="E88" s="30">
        <v>1</v>
      </c>
      <c r="F88" s="30">
        <f t="shared" si="7"/>
        <v>1</v>
      </c>
      <c r="G88" s="31">
        <v>9000000</v>
      </c>
      <c r="H88" s="37">
        <v>0.2</v>
      </c>
      <c r="I88" s="31">
        <f t="shared" si="8"/>
        <v>1800000</v>
      </c>
      <c r="J88" s="30"/>
      <c r="K88" s="31"/>
      <c r="L88" s="31"/>
      <c r="M88" s="31"/>
    </row>
    <row r="89" spans="1:13" ht="28.9" customHeight="1" outlineLevel="1">
      <c r="A89" s="29">
        <v>17</v>
      </c>
      <c r="B89" s="28" t="s">
        <v>213</v>
      </c>
      <c r="C89" s="28" t="s">
        <v>428</v>
      </c>
      <c r="D89" s="29" t="s">
        <v>26</v>
      </c>
      <c r="E89" s="30">
        <v>1</v>
      </c>
      <c r="F89" s="30">
        <f>+E89</f>
        <v>1</v>
      </c>
      <c r="G89" s="31">
        <v>130000000</v>
      </c>
      <c r="H89" s="37">
        <v>0.2</v>
      </c>
      <c r="I89" s="31">
        <f>+H89*G89*F89</f>
        <v>26000000</v>
      </c>
      <c r="J89" s="30"/>
      <c r="K89" s="31"/>
      <c r="L89" s="31"/>
      <c r="M89" s="31"/>
    </row>
    <row r="90" spans="1:13" ht="28.9" customHeight="1" outlineLevel="1">
      <c r="A90" s="29"/>
      <c r="B90" s="28"/>
      <c r="C90" s="28"/>
      <c r="D90" s="29"/>
      <c r="E90" s="30"/>
      <c r="F90" s="30"/>
      <c r="G90" s="31"/>
      <c r="H90" s="37"/>
      <c r="I90" s="31"/>
      <c r="J90" s="30"/>
      <c r="K90" s="31"/>
      <c r="L90" s="31"/>
      <c r="M90" s="31"/>
    </row>
    <row r="91" spans="1:13" s="141" customFormat="1" ht="19.899999999999999" customHeight="1">
      <c r="A91" s="173" t="s">
        <v>753</v>
      </c>
      <c r="B91" s="174" t="s">
        <v>214</v>
      </c>
      <c r="C91" s="174"/>
      <c r="D91" s="173"/>
      <c r="E91" s="175"/>
      <c r="F91" s="175"/>
      <c r="G91" s="176"/>
      <c r="H91" s="177"/>
      <c r="I91" s="176"/>
      <c r="J91" s="175"/>
      <c r="K91" s="176"/>
      <c r="L91" s="176"/>
      <c r="M91" s="137">
        <f>+SUM(M92:M100,I92:I100)</f>
        <v>0</v>
      </c>
    </row>
    <row r="92" spans="1:13" ht="19.899999999999999" customHeight="1" outlineLevel="1">
      <c r="A92" s="29">
        <v>1</v>
      </c>
      <c r="B92" s="28" t="s">
        <v>215</v>
      </c>
      <c r="C92" s="28"/>
      <c r="D92" s="29" t="s">
        <v>26</v>
      </c>
      <c r="E92" s="30"/>
      <c r="F92" s="30"/>
      <c r="G92" s="31">
        <v>1500000</v>
      </c>
      <c r="H92" s="32"/>
      <c r="I92" s="31"/>
      <c r="J92" s="30"/>
      <c r="K92" s="31"/>
      <c r="L92" s="31"/>
      <c r="M92" s="31"/>
    </row>
    <row r="93" spans="1:13" ht="19.899999999999999" customHeight="1" outlineLevel="1">
      <c r="A93" s="29">
        <v>2</v>
      </c>
      <c r="B93" s="28" t="s">
        <v>216</v>
      </c>
      <c r="C93" s="28"/>
      <c r="D93" s="29" t="s">
        <v>26</v>
      </c>
      <c r="E93" s="30"/>
      <c r="F93" s="30"/>
      <c r="G93" s="31">
        <v>2000000</v>
      </c>
      <c r="H93" s="32"/>
      <c r="I93" s="31"/>
      <c r="J93" s="30"/>
      <c r="K93" s="31"/>
      <c r="L93" s="31"/>
      <c r="M93" s="31"/>
    </row>
    <row r="94" spans="1:13" ht="19.899999999999999" customHeight="1" outlineLevel="1">
      <c r="A94" s="29">
        <v>3</v>
      </c>
      <c r="B94" s="28" t="s">
        <v>217</v>
      </c>
      <c r="C94" s="28"/>
      <c r="D94" s="29" t="s">
        <v>26</v>
      </c>
      <c r="E94" s="30"/>
      <c r="F94" s="30"/>
      <c r="G94" s="31">
        <v>550000</v>
      </c>
      <c r="H94" s="32"/>
      <c r="I94" s="31"/>
      <c r="J94" s="30"/>
      <c r="K94" s="31"/>
      <c r="L94" s="31"/>
      <c r="M94" s="31"/>
    </row>
    <row r="95" spans="1:13" ht="19.899999999999999" customHeight="1" outlineLevel="1">
      <c r="A95" s="29">
        <v>4</v>
      </c>
      <c r="B95" s="28" t="s">
        <v>218</v>
      </c>
      <c r="C95" s="28"/>
      <c r="D95" s="29" t="s">
        <v>26</v>
      </c>
      <c r="E95" s="30"/>
      <c r="F95" s="30"/>
      <c r="G95" s="31">
        <v>2500000</v>
      </c>
      <c r="H95" s="32"/>
      <c r="I95" s="31"/>
      <c r="J95" s="30"/>
      <c r="K95" s="31"/>
      <c r="L95" s="31"/>
      <c r="M95" s="31"/>
    </row>
    <row r="96" spans="1:13" ht="19.899999999999999" customHeight="1" outlineLevel="1">
      <c r="A96" s="29">
        <v>5</v>
      </c>
      <c r="B96" s="28" t="s">
        <v>219</v>
      </c>
      <c r="C96" s="28"/>
      <c r="D96" s="29" t="s">
        <v>26</v>
      </c>
      <c r="E96" s="30"/>
      <c r="F96" s="30"/>
      <c r="G96" s="31">
        <v>14500000</v>
      </c>
      <c r="H96" s="32"/>
      <c r="I96" s="31"/>
      <c r="J96" s="30"/>
      <c r="K96" s="31"/>
      <c r="L96" s="31"/>
      <c r="M96" s="31"/>
    </row>
    <row r="97" spans="1:13" ht="19.899999999999999" customHeight="1" outlineLevel="1">
      <c r="A97" s="29">
        <v>6</v>
      </c>
      <c r="B97" s="28" t="s">
        <v>220</v>
      </c>
      <c r="C97" s="28"/>
      <c r="D97" s="29" t="s">
        <v>26</v>
      </c>
      <c r="E97" s="30"/>
      <c r="F97" s="30"/>
      <c r="G97" s="31">
        <v>3500000</v>
      </c>
      <c r="H97" s="32"/>
      <c r="I97" s="31"/>
      <c r="J97" s="30"/>
      <c r="K97" s="31"/>
      <c r="L97" s="31"/>
      <c r="M97" s="31"/>
    </row>
    <row r="98" spans="1:13" ht="19.899999999999999" customHeight="1" outlineLevel="1">
      <c r="A98" s="29">
        <v>7</v>
      </c>
      <c r="B98" s="28" t="s">
        <v>221</v>
      </c>
      <c r="C98" s="28"/>
      <c r="D98" s="29" t="s">
        <v>26</v>
      </c>
      <c r="E98" s="30"/>
      <c r="F98" s="30"/>
      <c r="G98" s="31">
        <v>500000</v>
      </c>
      <c r="H98" s="32"/>
      <c r="I98" s="31"/>
      <c r="J98" s="30"/>
      <c r="K98" s="31"/>
      <c r="L98" s="31"/>
      <c r="M98" s="31"/>
    </row>
    <row r="99" spans="1:13" ht="19.899999999999999" customHeight="1" outlineLevel="1">
      <c r="A99" s="29">
        <v>8</v>
      </c>
      <c r="B99" s="28" t="s">
        <v>222</v>
      </c>
      <c r="C99" s="28"/>
      <c r="D99" s="29" t="s">
        <v>26</v>
      </c>
      <c r="E99" s="30"/>
      <c r="F99" s="30"/>
      <c r="G99" s="31">
        <v>700000000</v>
      </c>
      <c r="H99" s="37">
        <v>0.1</v>
      </c>
      <c r="I99" s="31"/>
      <c r="J99" s="30"/>
      <c r="K99" s="31">
        <v>25000000</v>
      </c>
      <c r="L99" s="31"/>
      <c r="M99" s="31"/>
    </row>
    <row r="100" spans="1:13" ht="19.899999999999999" customHeight="1" outlineLevel="1">
      <c r="A100" s="29"/>
      <c r="B100" s="28"/>
      <c r="C100" s="28"/>
      <c r="D100" s="29"/>
      <c r="E100" s="30"/>
      <c r="F100" s="30"/>
      <c r="G100" s="31"/>
      <c r="H100" s="37"/>
      <c r="I100" s="31"/>
      <c r="J100" s="30"/>
      <c r="K100" s="31"/>
      <c r="L100" s="31"/>
      <c r="M100" s="31"/>
    </row>
    <row r="101" spans="1:13" s="141" customFormat="1" ht="19.899999999999999" customHeight="1">
      <c r="A101" s="173" t="s">
        <v>754</v>
      </c>
      <c r="B101" s="174" t="s">
        <v>223</v>
      </c>
      <c r="C101" s="174"/>
      <c r="D101" s="173"/>
      <c r="E101" s="175"/>
      <c r="F101" s="175"/>
      <c r="G101" s="176"/>
      <c r="H101" s="177"/>
      <c r="I101" s="176">
        <f>SUM(I102:I120)</f>
        <v>0</v>
      </c>
      <c r="J101" s="175"/>
      <c r="K101" s="176"/>
      <c r="L101" s="176"/>
      <c r="M101" s="137">
        <f>+SUM(M102:M120,I102:I120)</f>
        <v>0</v>
      </c>
    </row>
    <row r="102" spans="1:13" ht="19.899999999999999" customHeight="1" outlineLevel="1">
      <c r="A102" s="29">
        <v>1</v>
      </c>
      <c r="B102" s="28" t="s">
        <v>224</v>
      </c>
      <c r="C102" s="28"/>
      <c r="D102" s="29" t="s">
        <v>26</v>
      </c>
      <c r="E102" s="30"/>
      <c r="F102" s="30"/>
      <c r="G102" s="31">
        <v>15900000</v>
      </c>
      <c r="H102" s="32"/>
      <c r="I102" s="31"/>
      <c r="J102" s="30"/>
      <c r="K102" s="31"/>
      <c r="L102" s="31"/>
      <c r="M102" s="31"/>
    </row>
    <row r="103" spans="1:13" ht="19.899999999999999" customHeight="1" outlineLevel="1">
      <c r="A103" s="29">
        <v>2</v>
      </c>
      <c r="B103" s="28" t="s">
        <v>225</v>
      </c>
      <c r="C103" s="28"/>
      <c r="D103" s="29" t="s">
        <v>26</v>
      </c>
      <c r="E103" s="30"/>
      <c r="F103" s="30"/>
      <c r="G103" s="31">
        <v>1600000</v>
      </c>
      <c r="H103" s="32"/>
      <c r="I103" s="31">
        <f>+F103*G103</f>
        <v>0</v>
      </c>
      <c r="J103" s="30"/>
      <c r="K103" s="31"/>
      <c r="L103" s="31"/>
      <c r="M103" s="31"/>
    </row>
    <row r="104" spans="1:13" ht="19.899999999999999" customHeight="1" outlineLevel="1">
      <c r="A104" s="29">
        <v>3</v>
      </c>
      <c r="B104" s="28" t="s">
        <v>226</v>
      </c>
      <c r="C104" s="28"/>
      <c r="D104" s="29" t="s">
        <v>26</v>
      </c>
      <c r="E104" s="30"/>
      <c r="F104" s="30"/>
      <c r="G104" s="31">
        <v>800000</v>
      </c>
      <c r="H104" s="32"/>
      <c r="I104" s="31">
        <f>+F104*G104</f>
        <v>0</v>
      </c>
      <c r="J104" s="30"/>
      <c r="K104" s="31"/>
      <c r="L104" s="31"/>
      <c r="M104" s="31"/>
    </row>
    <row r="105" spans="1:13" ht="19.899999999999999" customHeight="1" outlineLevel="1">
      <c r="A105" s="29">
        <v>4</v>
      </c>
      <c r="B105" s="28" t="s">
        <v>164</v>
      </c>
      <c r="C105" s="28"/>
      <c r="D105" s="29" t="s">
        <v>26</v>
      </c>
      <c r="E105" s="30"/>
      <c r="F105" s="30"/>
      <c r="G105" s="31">
        <v>1200000</v>
      </c>
      <c r="H105" s="32"/>
      <c r="I105" s="31"/>
      <c r="J105" s="30"/>
      <c r="K105" s="31"/>
      <c r="L105" s="31"/>
      <c r="M105" s="31"/>
    </row>
    <row r="106" spans="1:13" ht="19.899999999999999" customHeight="1" outlineLevel="1">
      <c r="A106" s="29">
        <v>5</v>
      </c>
      <c r="B106" s="28" t="s">
        <v>217</v>
      </c>
      <c r="C106" s="28"/>
      <c r="D106" s="29" t="s">
        <v>26</v>
      </c>
      <c r="E106" s="30"/>
      <c r="F106" s="30"/>
      <c r="G106" s="31">
        <v>450000</v>
      </c>
      <c r="H106" s="32"/>
      <c r="I106" s="31"/>
      <c r="J106" s="30"/>
      <c r="K106" s="31"/>
      <c r="L106" s="31"/>
      <c r="M106" s="31"/>
    </row>
    <row r="107" spans="1:13" ht="19.899999999999999" customHeight="1" outlineLevel="1">
      <c r="A107" s="29">
        <v>6</v>
      </c>
      <c r="B107" s="28" t="s">
        <v>189</v>
      </c>
      <c r="C107" s="28"/>
      <c r="D107" s="29" t="s">
        <v>26</v>
      </c>
      <c r="E107" s="30"/>
      <c r="F107" s="30"/>
      <c r="G107" s="31">
        <v>1000000</v>
      </c>
      <c r="H107" s="32"/>
      <c r="I107" s="31"/>
      <c r="J107" s="30"/>
      <c r="K107" s="31"/>
      <c r="L107" s="31"/>
      <c r="M107" s="31"/>
    </row>
    <row r="108" spans="1:13" ht="19.899999999999999" customHeight="1" outlineLevel="1">
      <c r="A108" s="29">
        <v>7</v>
      </c>
      <c r="B108" s="28" t="s">
        <v>227</v>
      </c>
      <c r="C108" s="28"/>
      <c r="D108" s="29" t="s">
        <v>26</v>
      </c>
      <c r="E108" s="30"/>
      <c r="F108" s="30"/>
      <c r="G108" s="31">
        <v>16000000</v>
      </c>
      <c r="H108" s="32"/>
      <c r="I108" s="31"/>
      <c r="J108" s="30"/>
      <c r="K108" s="31"/>
      <c r="L108" s="31"/>
      <c r="M108" s="31"/>
    </row>
    <row r="109" spans="1:13" ht="19.899999999999999" customHeight="1" outlineLevel="1">
      <c r="A109" s="29">
        <v>8</v>
      </c>
      <c r="B109" s="28" t="s">
        <v>187</v>
      </c>
      <c r="C109" s="28"/>
      <c r="D109" s="29" t="s">
        <v>26</v>
      </c>
      <c r="E109" s="30"/>
      <c r="F109" s="30"/>
      <c r="G109" s="31">
        <v>1480000</v>
      </c>
      <c r="H109" s="32"/>
      <c r="I109" s="31"/>
      <c r="J109" s="30"/>
      <c r="K109" s="31"/>
      <c r="L109" s="31"/>
      <c r="M109" s="31"/>
    </row>
    <row r="110" spans="1:13" ht="19.899999999999999" customHeight="1" outlineLevel="1">
      <c r="A110" s="29">
        <v>9</v>
      </c>
      <c r="B110" s="28" t="s">
        <v>228</v>
      </c>
      <c r="C110" s="28"/>
      <c r="D110" s="29" t="s">
        <v>26</v>
      </c>
      <c r="E110" s="30"/>
      <c r="F110" s="30"/>
      <c r="G110" s="31">
        <v>2500000</v>
      </c>
      <c r="H110" s="32"/>
      <c r="I110" s="31"/>
      <c r="J110" s="30"/>
      <c r="K110" s="31"/>
      <c r="L110" s="31"/>
      <c r="M110" s="31"/>
    </row>
    <row r="111" spans="1:13" ht="19.899999999999999" customHeight="1" outlineLevel="1">
      <c r="A111" s="29">
        <v>10</v>
      </c>
      <c r="B111" s="28" t="s">
        <v>229</v>
      </c>
      <c r="C111" s="28"/>
      <c r="D111" s="29" t="s">
        <v>26</v>
      </c>
      <c r="E111" s="30"/>
      <c r="F111" s="30"/>
      <c r="G111" s="31">
        <v>840000</v>
      </c>
      <c r="H111" s="32"/>
      <c r="I111" s="31">
        <f>F111*G111</f>
        <v>0</v>
      </c>
      <c r="J111" s="30"/>
      <c r="K111" s="31"/>
      <c r="L111" s="31"/>
      <c r="M111" s="31"/>
    </row>
    <row r="112" spans="1:13" ht="19.899999999999999" customHeight="1" outlineLevel="1">
      <c r="A112" s="29">
        <v>11</v>
      </c>
      <c r="B112" s="28" t="s">
        <v>230</v>
      </c>
      <c r="C112" s="28"/>
      <c r="D112" s="29" t="s">
        <v>26</v>
      </c>
      <c r="E112" s="30"/>
      <c r="F112" s="30"/>
      <c r="G112" s="31">
        <v>239800</v>
      </c>
      <c r="H112" s="32"/>
      <c r="I112" s="31">
        <f>F112*G112</f>
        <v>0</v>
      </c>
      <c r="J112" s="30"/>
      <c r="K112" s="31"/>
      <c r="L112" s="31"/>
      <c r="M112" s="31"/>
    </row>
    <row r="113" spans="1:14" ht="19.899999999999999" customHeight="1" outlineLevel="1">
      <c r="A113" s="29">
        <v>12</v>
      </c>
      <c r="B113" s="28" t="s">
        <v>231</v>
      </c>
      <c r="C113" s="28"/>
      <c r="D113" s="29" t="s">
        <v>232</v>
      </c>
      <c r="E113" s="30"/>
      <c r="F113" s="30"/>
      <c r="G113" s="31">
        <v>30000000</v>
      </c>
      <c r="H113" s="32"/>
      <c r="I113" s="31">
        <f>F113*G113</f>
        <v>0</v>
      </c>
      <c r="J113" s="30"/>
      <c r="K113" s="31"/>
      <c r="L113" s="31"/>
      <c r="M113" s="31"/>
    </row>
    <row r="114" spans="1:14" ht="19.899999999999999" customHeight="1" outlineLevel="1">
      <c r="A114" s="29">
        <v>13</v>
      </c>
      <c r="B114" s="28" t="s">
        <v>233</v>
      </c>
      <c r="C114" s="28"/>
      <c r="D114" s="29" t="s">
        <v>26</v>
      </c>
      <c r="E114" s="30"/>
      <c r="F114" s="30"/>
      <c r="G114" s="31">
        <v>5590000</v>
      </c>
      <c r="H114" s="32"/>
      <c r="I114" s="31">
        <f>F114*G114</f>
        <v>0</v>
      </c>
      <c r="J114" s="30"/>
      <c r="K114" s="31"/>
      <c r="L114" s="31"/>
      <c r="M114" s="31"/>
    </row>
    <row r="115" spans="1:14" ht="19.899999999999999" customHeight="1" outlineLevel="1">
      <c r="A115" s="29">
        <v>14</v>
      </c>
      <c r="B115" s="28" t="s">
        <v>179</v>
      </c>
      <c r="C115" s="28"/>
      <c r="D115" s="29" t="s">
        <v>26</v>
      </c>
      <c r="E115" s="30"/>
      <c r="F115" s="30"/>
      <c r="G115" s="31">
        <v>14290000</v>
      </c>
      <c r="H115" s="32"/>
      <c r="I115" s="31"/>
      <c r="J115" s="30"/>
      <c r="K115" s="31"/>
      <c r="L115" s="31"/>
      <c r="M115" s="31"/>
    </row>
    <row r="116" spans="1:14" ht="19.899999999999999" customHeight="1" outlineLevel="1">
      <c r="A116" s="29">
        <v>15</v>
      </c>
      <c r="B116" s="28" t="s">
        <v>234</v>
      </c>
      <c r="C116" s="28"/>
      <c r="D116" s="29" t="s">
        <v>26</v>
      </c>
      <c r="E116" s="30"/>
      <c r="F116" s="30"/>
      <c r="G116" s="31">
        <v>1460000</v>
      </c>
      <c r="H116" s="32"/>
      <c r="I116" s="31">
        <f>F116*G116</f>
        <v>0</v>
      </c>
      <c r="J116" s="30"/>
      <c r="K116" s="31"/>
      <c r="L116" s="31"/>
      <c r="M116" s="31"/>
    </row>
    <row r="117" spans="1:14" ht="35.25" customHeight="1" outlineLevel="1">
      <c r="A117" s="29">
        <v>16</v>
      </c>
      <c r="B117" s="28" t="s">
        <v>235</v>
      </c>
      <c r="C117" s="28"/>
      <c r="D117" s="29" t="s">
        <v>26</v>
      </c>
      <c r="E117" s="30"/>
      <c r="F117" s="30"/>
      <c r="G117" s="31">
        <v>2500000</v>
      </c>
      <c r="H117" s="32"/>
      <c r="I117" s="31"/>
      <c r="J117" s="30"/>
      <c r="K117" s="31"/>
      <c r="L117" s="31"/>
      <c r="M117" s="31"/>
    </row>
    <row r="118" spans="1:14" ht="35.25" customHeight="1" outlineLevel="1">
      <c r="A118" s="29">
        <v>17</v>
      </c>
      <c r="B118" s="28" t="s">
        <v>236</v>
      </c>
      <c r="C118" s="28"/>
      <c r="D118" s="29" t="s">
        <v>26</v>
      </c>
      <c r="E118" s="30"/>
      <c r="F118" s="30"/>
      <c r="G118" s="31">
        <v>450000</v>
      </c>
      <c r="H118" s="32"/>
      <c r="I118" s="31"/>
      <c r="J118" s="30"/>
      <c r="K118" s="31"/>
      <c r="L118" s="31"/>
      <c r="M118" s="31"/>
    </row>
    <row r="119" spans="1:14" ht="35.25" customHeight="1" outlineLevel="1">
      <c r="A119" s="29">
        <v>18</v>
      </c>
      <c r="B119" s="28" t="s">
        <v>237</v>
      </c>
      <c r="C119" s="28"/>
      <c r="D119" s="29" t="s">
        <v>193</v>
      </c>
      <c r="E119" s="30"/>
      <c r="F119" s="30"/>
      <c r="G119" s="31">
        <v>20000000</v>
      </c>
      <c r="H119" s="32"/>
      <c r="I119" s="31"/>
      <c r="J119" s="30"/>
      <c r="K119" s="31"/>
      <c r="L119" s="31"/>
      <c r="M119" s="31"/>
    </row>
    <row r="120" spans="1:14" ht="19.899999999999999" customHeight="1">
      <c r="A120" s="27"/>
      <c r="B120" s="28"/>
      <c r="C120" s="28"/>
      <c r="D120" s="29"/>
      <c r="E120" s="30"/>
      <c r="F120" s="30"/>
      <c r="G120" s="31"/>
      <c r="H120" s="32"/>
      <c r="I120" s="31"/>
      <c r="J120" s="30"/>
      <c r="K120" s="31"/>
      <c r="L120" s="31"/>
      <c r="M120" s="31"/>
    </row>
    <row r="121" spans="1:14" s="141" customFormat="1" ht="19.899999999999999" customHeight="1">
      <c r="A121" s="173" t="s">
        <v>755</v>
      </c>
      <c r="B121" s="174" t="s">
        <v>440</v>
      </c>
      <c r="C121" s="174"/>
      <c r="D121" s="173"/>
      <c r="E121" s="175"/>
      <c r="F121" s="175"/>
      <c r="G121" s="176"/>
      <c r="H121" s="177"/>
      <c r="I121" s="176"/>
      <c r="J121" s="175"/>
      <c r="K121" s="176"/>
      <c r="L121" s="176"/>
      <c r="M121" s="137">
        <f>+SUM(M122:M129,I122:I129)</f>
        <v>333105000</v>
      </c>
    </row>
    <row r="122" spans="1:14" ht="30" outlineLevel="1">
      <c r="A122" s="29">
        <v>1</v>
      </c>
      <c r="B122" s="28" t="s">
        <v>441</v>
      </c>
      <c r="C122" s="28" t="s">
        <v>452</v>
      </c>
      <c r="D122" s="29" t="s">
        <v>15</v>
      </c>
      <c r="E122" s="30">
        <f>+E123*1.3</f>
        <v>403</v>
      </c>
      <c r="F122" s="30"/>
      <c r="G122" s="31"/>
      <c r="H122" s="32"/>
      <c r="I122" s="31"/>
      <c r="J122" s="30">
        <f t="shared" ref="J122:J127" si="9">+E122</f>
        <v>403</v>
      </c>
      <c r="K122" s="31">
        <v>5000</v>
      </c>
      <c r="L122" s="31">
        <f>+L6</f>
        <v>7</v>
      </c>
      <c r="M122" s="31">
        <f>J122*K122*L122</f>
        <v>14105000</v>
      </c>
      <c r="N122" s="355"/>
    </row>
    <row r="123" spans="1:14" ht="19.899999999999999" customHeight="1" outlineLevel="1">
      <c r="A123" s="29">
        <v>2</v>
      </c>
      <c r="B123" s="28" t="s">
        <v>442</v>
      </c>
      <c r="C123" s="28"/>
      <c r="D123" s="29" t="s">
        <v>15</v>
      </c>
      <c r="E123" s="30">
        <f>+'01 Phục vụ thi công'!E24*2</f>
        <v>310</v>
      </c>
      <c r="F123" s="30"/>
      <c r="G123" s="31"/>
      <c r="H123" s="32"/>
      <c r="I123" s="31"/>
      <c r="J123" s="30">
        <f t="shared" si="9"/>
        <v>310</v>
      </c>
      <c r="K123" s="31">
        <v>500000</v>
      </c>
      <c r="L123" s="31"/>
      <c r="M123" s="31">
        <f>J123*K123</f>
        <v>155000000</v>
      </c>
      <c r="N123" s="355"/>
    </row>
    <row r="124" spans="1:14" ht="19.899999999999999" customHeight="1" outlineLevel="1">
      <c r="A124" s="29">
        <v>3</v>
      </c>
      <c r="B124" s="28" t="s">
        <v>443</v>
      </c>
      <c r="C124" s="28"/>
      <c r="D124" s="29" t="s">
        <v>432</v>
      </c>
      <c r="E124" s="30">
        <v>1</v>
      </c>
      <c r="F124" s="30"/>
      <c r="G124" s="31"/>
      <c r="H124" s="32"/>
      <c r="I124" s="31"/>
      <c r="J124" s="30">
        <f t="shared" si="9"/>
        <v>1</v>
      </c>
      <c r="K124" s="31">
        <v>50000000</v>
      </c>
      <c r="L124" s="31"/>
      <c r="M124" s="31">
        <f t="shared" ref="M124:M126" si="10">J124*K124</f>
        <v>50000000</v>
      </c>
      <c r="N124" s="355"/>
    </row>
    <row r="125" spans="1:14" ht="19.899999999999999" customHeight="1" outlineLevel="1">
      <c r="A125" s="29">
        <v>4</v>
      </c>
      <c r="B125" s="28" t="s">
        <v>444</v>
      </c>
      <c r="C125" s="28"/>
      <c r="D125" s="29" t="str">
        <f>+D124</f>
        <v>trọn gói</v>
      </c>
      <c r="E125" s="30">
        <v>1</v>
      </c>
      <c r="F125" s="30"/>
      <c r="G125" s="31"/>
      <c r="H125" s="32"/>
      <c r="I125" s="31"/>
      <c r="J125" s="30">
        <f t="shared" si="9"/>
        <v>1</v>
      </c>
      <c r="K125" s="31">
        <f>300*130000</f>
        <v>39000000</v>
      </c>
      <c r="L125" s="31"/>
      <c r="M125" s="31">
        <f t="shared" si="10"/>
        <v>39000000</v>
      </c>
      <c r="N125" s="355"/>
    </row>
    <row r="126" spans="1:14" ht="19.899999999999999" customHeight="1" outlineLevel="1">
      <c r="A126" s="29">
        <v>5</v>
      </c>
      <c r="B126" s="28" t="s">
        <v>445</v>
      </c>
      <c r="C126" s="28"/>
      <c r="D126" s="29" t="str">
        <f>+D125</f>
        <v>trọn gói</v>
      </c>
      <c r="E126" s="30">
        <v>1</v>
      </c>
      <c r="F126" s="30"/>
      <c r="G126" s="31"/>
      <c r="H126" s="32"/>
      <c r="I126" s="31"/>
      <c r="J126" s="30">
        <f t="shared" si="9"/>
        <v>1</v>
      </c>
      <c r="K126" s="31">
        <v>25000000</v>
      </c>
      <c r="L126" s="31"/>
      <c r="M126" s="31">
        <f t="shared" si="10"/>
        <v>25000000</v>
      </c>
      <c r="N126" s="355"/>
    </row>
    <row r="127" spans="1:14" ht="19.899999999999999" customHeight="1" outlineLevel="1">
      <c r="A127" s="29">
        <v>6</v>
      </c>
      <c r="B127" s="28" t="s">
        <v>450</v>
      </c>
      <c r="C127" s="28"/>
      <c r="D127" s="29" t="str">
        <f>+D126</f>
        <v>trọn gói</v>
      </c>
      <c r="E127" s="30">
        <v>1</v>
      </c>
      <c r="F127" s="30"/>
      <c r="G127" s="31"/>
      <c r="H127" s="32"/>
      <c r="I127" s="31"/>
      <c r="J127" s="30">
        <f t="shared" si="9"/>
        <v>1</v>
      </c>
      <c r="K127" s="31">
        <v>50000000</v>
      </c>
      <c r="L127" s="31"/>
      <c r="M127" s="31">
        <f t="shared" ref="M127" si="11">J127*K127</f>
        <v>50000000</v>
      </c>
      <c r="N127" s="355"/>
    </row>
    <row r="128" spans="1:14" ht="15" outlineLevel="1">
      <c r="A128" s="29">
        <v>7</v>
      </c>
      <c r="B128" s="28" t="s">
        <v>557</v>
      </c>
      <c r="C128" s="28"/>
      <c r="D128" s="29" t="s">
        <v>152</v>
      </c>
      <c r="E128" s="30"/>
      <c r="F128" s="30"/>
      <c r="G128" s="31"/>
      <c r="H128" s="32"/>
      <c r="I128" s="31"/>
      <c r="J128" s="30"/>
      <c r="K128" s="31">
        <v>1000000</v>
      </c>
      <c r="L128" s="31">
        <f>+L122</f>
        <v>7</v>
      </c>
      <c r="M128" s="31">
        <f>+J128*K128*L128</f>
        <v>0</v>
      </c>
      <c r="N128" s="355"/>
    </row>
    <row r="129" spans="1:14" ht="19.899999999999999" customHeight="1">
      <c r="A129" s="27"/>
      <c r="B129" s="28"/>
      <c r="C129" s="28"/>
      <c r="D129" s="29"/>
      <c r="E129" s="30"/>
      <c r="F129" s="30"/>
      <c r="G129" s="31"/>
      <c r="H129" s="32"/>
      <c r="I129" s="31"/>
      <c r="J129" s="30"/>
      <c r="K129" s="31"/>
      <c r="L129" s="31"/>
      <c r="M129" s="31"/>
      <c r="N129" s="355"/>
    </row>
    <row r="130" spans="1:14" ht="19.899999999999999" customHeight="1">
      <c r="A130" s="27"/>
      <c r="B130" s="28"/>
      <c r="C130" s="28"/>
      <c r="D130" s="29"/>
      <c r="E130" s="30"/>
      <c r="F130" s="30"/>
      <c r="G130" s="31"/>
      <c r="H130" s="32"/>
      <c r="I130" s="31"/>
      <c r="J130" s="30"/>
      <c r="K130" s="31"/>
      <c r="L130" s="31"/>
      <c r="M130" s="31"/>
      <c r="N130" s="355"/>
    </row>
    <row r="131" spans="1:14" ht="19.899999999999999" customHeight="1">
      <c r="A131" s="21"/>
      <c r="B131" s="22"/>
      <c r="C131" s="22"/>
      <c r="D131" s="23"/>
      <c r="E131" s="24"/>
      <c r="F131" s="24"/>
      <c r="G131" s="25"/>
      <c r="H131" s="26"/>
      <c r="I131" s="25"/>
      <c r="J131" s="24"/>
      <c r="K131" s="25"/>
      <c r="L131" s="25"/>
      <c r="M131" s="25"/>
    </row>
  </sheetData>
  <pageMargins left="0.70866141732283472" right="0.70866141732283472" top="0.55118110236220474" bottom="0.74803149606299213" header="0.31496062992125984" footer="0.31496062992125984"/>
  <pageSetup paperSize="9" orientation="landscape" horizontalDpi="0" verticalDpi="0" r:id="rId1"/>
  <headerFooter>
    <oddFooter>&amp;LPhần mềm Quản lý thi công 360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"/>
  <sheetViews>
    <sheetView showGridLines="0" topLeftCell="H1" zoomScale="115" zoomScaleNormal="115" zoomScaleSheetLayoutView="100" workbookViewId="0">
      <pane ySplit="4" topLeftCell="A5" activePane="bottomLeft" state="frozen"/>
      <selection activeCell="K36" sqref="K36"/>
      <selection pane="bottomLeft" activeCell="N12" sqref="N12"/>
    </sheetView>
  </sheetViews>
  <sheetFormatPr defaultColWidth="8.875" defaultRowHeight="19.899999999999999" customHeight="1"/>
  <cols>
    <col min="1" max="1" width="5.375" style="2" customWidth="1"/>
    <col min="2" max="2" width="33.25" style="2" customWidth="1"/>
    <col min="3" max="3" width="6" style="2" customWidth="1"/>
    <col min="4" max="4" width="9.25" style="2" customWidth="1"/>
    <col min="5" max="5" width="13.125" style="2" customWidth="1"/>
    <col min="6" max="6" width="14.375" style="2" customWidth="1"/>
    <col min="7" max="7" width="13.875" style="2" customWidth="1"/>
    <col min="8" max="8" width="7.375" style="2" customWidth="1"/>
    <col min="9" max="9" width="15.75" style="2" customWidth="1"/>
    <col min="10" max="10" width="14.25" style="2" customWidth="1"/>
    <col min="11" max="12" width="14.375" style="2" customWidth="1"/>
    <col min="13" max="13" width="16.75" style="2" customWidth="1"/>
    <col min="14" max="14" width="14.375" style="2" customWidth="1"/>
    <col min="15" max="15" width="8.875" style="2" customWidth="1"/>
    <col min="16" max="16" width="8.75" style="2" customWidth="1"/>
    <col min="17" max="17" width="16.75" style="2" customWidth="1"/>
    <col min="18" max="18" width="8.875" style="791"/>
    <col min="19" max="19" width="13.5" style="791" customWidth="1"/>
    <col min="20" max="20" width="14.5" style="791" customWidth="1"/>
    <col min="21" max="21" width="0" style="2" hidden="1" customWidth="1"/>
    <col min="22" max="16384" width="8.875" style="2"/>
  </cols>
  <sheetData>
    <row r="1" spans="1:21" ht="19.899999999999999" hidden="1" customHeight="1">
      <c r="A1" s="2" t="s">
        <v>775</v>
      </c>
      <c r="B1" s="2" t="s">
        <v>812</v>
      </c>
      <c r="C1" s="2" t="s">
        <v>829</v>
      </c>
      <c r="D1" s="2" t="s">
        <v>816</v>
      </c>
      <c r="E1" s="2" t="s">
        <v>734</v>
      </c>
      <c r="F1" s="2" t="s">
        <v>830</v>
      </c>
      <c r="G1" s="2" t="s">
        <v>831</v>
      </c>
      <c r="H1" s="2" t="s">
        <v>832</v>
      </c>
      <c r="I1" s="2" t="s">
        <v>833</v>
      </c>
      <c r="J1" s="2" t="s">
        <v>834</v>
      </c>
      <c r="K1" s="2" t="s">
        <v>835</v>
      </c>
      <c r="L1" s="2" t="s">
        <v>836</v>
      </c>
      <c r="M1" s="2" t="s">
        <v>844</v>
      </c>
      <c r="N1" s="2" t="s">
        <v>837</v>
      </c>
      <c r="O1" s="2" t="s">
        <v>838</v>
      </c>
      <c r="P1" s="2" t="s">
        <v>839</v>
      </c>
      <c r="Q1" s="2" t="s">
        <v>846</v>
      </c>
      <c r="R1" s="791" t="s">
        <v>840</v>
      </c>
      <c r="S1" s="791" t="s">
        <v>841</v>
      </c>
      <c r="T1" s="791" t="s">
        <v>845</v>
      </c>
      <c r="U1" s="2" t="s">
        <v>843</v>
      </c>
    </row>
    <row r="2" spans="1:21" ht="19.899999999999999" customHeight="1">
      <c r="A2" s="1" t="s">
        <v>238</v>
      </c>
    </row>
    <row r="3" spans="1:21" ht="28.9" customHeight="1">
      <c r="F3" s="577" t="s">
        <v>1</v>
      </c>
      <c r="G3" s="575"/>
      <c r="H3" s="575"/>
      <c r="I3" s="578"/>
      <c r="J3" s="577" t="s">
        <v>2</v>
      </c>
      <c r="K3" s="575"/>
      <c r="L3" s="575"/>
      <c r="M3" s="578"/>
      <c r="N3" s="789" t="s">
        <v>239</v>
      </c>
      <c r="O3" s="788"/>
      <c r="P3" s="788"/>
      <c r="Q3" s="790"/>
      <c r="R3" s="792" t="s">
        <v>847</v>
      </c>
      <c r="S3" s="793"/>
      <c r="T3" s="794"/>
    </row>
    <row r="4" spans="1:21" s="7" customFormat="1" ht="39" customHeight="1">
      <c r="A4" s="576" t="s">
        <v>3</v>
      </c>
      <c r="B4" s="576" t="s">
        <v>4</v>
      </c>
      <c r="C4" s="576" t="s">
        <v>5</v>
      </c>
      <c r="D4" s="576" t="s">
        <v>6</v>
      </c>
      <c r="E4" s="576" t="s">
        <v>7</v>
      </c>
      <c r="F4" s="576" t="s">
        <v>8</v>
      </c>
      <c r="G4" s="576" t="s">
        <v>9</v>
      </c>
      <c r="H4" s="576" t="s">
        <v>10</v>
      </c>
      <c r="I4" s="576" t="s">
        <v>11</v>
      </c>
      <c r="J4" s="576" t="s">
        <v>8</v>
      </c>
      <c r="K4" s="576" t="s">
        <v>848</v>
      </c>
      <c r="L4" s="579" t="s">
        <v>13</v>
      </c>
      <c r="M4" s="576" t="s">
        <v>11</v>
      </c>
      <c r="N4" s="576" t="s">
        <v>239</v>
      </c>
      <c r="O4" s="576" t="s">
        <v>714</v>
      </c>
      <c r="P4" s="576" t="s">
        <v>712</v>
      </c>
      <c r="Q4" s="576" t="s">
        <v>11</v>
      </c>
      <c r="R4" s="795" t="s">
        <v>842</v>
      </c>
      <c r="S4" s="795" t="s">
        <v>713</v>
      </c>
      <c r="T4" s="795" t="s">
        <v>11</v>
      </c>
    </row>
    <row r="5" spans="1:21" s="787" customFormat="1" ht="19.899999999999999" customHeight="1">
      <c r="A5" s="776"/>
      <c r="B5" s="783" t="s">
        <v>375</v>
      </c>
      <c r="C5" s="783"/>
      <c r="D5" s="776"/>
      <c r="E5" s="784"/>
      <c r="F5" s="784"/>
      <c r="G5" s="785"/>
      <c r="H5" s="786"/>
      <c r="I5" s="785"/>
      <c r="J5" s="784"/>
      <c r="K5" s="785"/>
      <c r="L5" s="785"/>
      <c r="M5" s="785"/>
      <c r="N5" s="785"/>
      <c r="O5" s="785"/>
      <c r="P5" s="785"/>
      <c r="Q5" s="785"/>
      <c r="R5" s="796"/>
      <c r="S5" s="796"/>
      <c r="T5" s="796"/>
    </row>
    <row r="6" spans="1:21" s="782" customFormat="1" ht="19.899999999999999" customHeight="1">
      <c r="A6" s="777"/>
      <c r="B6" s="778"/>
      <c r="C6" s="778"/>
      <c r="D6" s="777"/>
      <c r="E6" s="779"/>
      <c r="F6" s="779"/>
      <c r="G6" s="780"/>
      <c r="H6" s="781"/>
      <c r="I6" s="780"/>
      <c r="J6" s="779"/>
      <c r="K6" s="780"/>
      <c r="L6" s="780"/>
      <c r="M6" s="780"/>
      <c r="N6" s="780"/>
      <c r="O6" s="780"/>
      <c r="P6" s="780"/>
      <c r="Q6" s="780"/>
      <c r="R6" s="797"/>
      <c r="S6" s="797"/>
      <c r="T6" s="797"/>
    </row>
  </sheetData>
  <mergeCells count="2">
    <mergeCell ref="N3:Q3"/>
    <mergeCell ref="R3:T3"/>
  </mergeCells>
  <phoneticPr fontId="371" type="noConversion"/>
  <printOptions horizontalCentered="1"/>
  <pageMargins left="0.11811023622047245" right="0.11811023622047245" top="0.55118110236220474" bottom="0.74803149606299213" header="0.31496062992125984" footer="0.31496062992125984"/>
  <pageSetup paperSize="9" orientation="landscape" r:id="rId1"/>
  <headerFooter>
    <oddFooter>&amp;LPhần mềm Quản lý thi công 360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showGridLines="0" zoomScale="85" zoomScaleNormal="85" zoomScaleSheetLayoutView="145" workbookViewId="0">
      <pane xSplit="2" topLeftCell="C1" activePane="topRight" state="frozen"/>
      <selection activeCell="K36" sqref="K36"/>
      <selection pane="topRight" activeCell="J16" sqref="J16"/>
    </sheetView>
  </sheetViews>
  <sheetFormatPr defaultColWidth="9.125" defaultRowHeight="20.100000000000001" customHeight="1" outlineLevelCol="1"/>
  <cols>
    <col min="1" max="1" width="5.125" style="39" customWidth="1"/>
    <col min="2" max="2" width="32.625" style="39" customWidth="1"/>
    <col min="3" max="3" width="10.75" style="39" customWidth="1" outlineLevel="1"/>
    <col min="4" max="12" width="11.25" style="39" customWidth="1" outlineLevel="1"/>
    <col min="13" max="13" width="18.625" style="39" customWidth="1"/>
    <col min="14" max="17" width="20.625" style="40" customWidth="1"/>
    <col min="18" max="16384" width="9.125" style="39"/>
  </cols>
  <sheetData>
    <row r="1" spans="1:17" ht="20.100000000000001" customHeight="1">
      <c r="A1" s="38" t="s">
        <v>241</v>
      </c>
      <c r="M1" s="38"/>
    </row>
    <row r="4" spans="1:17" s="41" customFormat="1" ht="20.100000000000001" customHeight="1">
      <c r="C4" s="42" t="s">
        <v>242</v>
      </c>
      <c r="D4" s="762" t="s">
        <v>243</v>
      </c>
      <c r="E4" s="762"/>
      <c r="F4" s="762"/>
      <c r="G4" s="762"/>
      <c r="H4" s="762"/>
      <c r="I4" s="762"/>
      <c r="J4" s="762"/>
      <c r="K4" s="762"/>
      <c r="L4" s="42" t="s">
        <v>243</v>
      </c>
      <c r="M4" s="763" t="s">
        <v>244</v>
      </c>
      <c r="N4" s="43"/>
    </row>
    <row r="5" spans="1:17" s="90" customFormat="1" ht="20.100000000000001" customHeight="1">
      <c r="C5" s="445" t="s">
        <v>246</v>
      </c>
      <c r="D5" s="766" t="s">
        <v>247</v>
      </c>
      <c r="E5" s="767"/>
      <c r="F5" s="767"/>
      <c r="G5" s="767"/>
      <c r="H5" s="767"/>
      <c r="I5" s="767"/>
      <c r="J5" s="767"/>
      <c r="K5" s="768" t="s">
        <v>429</v>
      </c>
      <c r="L5" s="769"/>
      <c r="M5" s="764"/>
      <c r="N5" s="760" t="s">
        <v>248</v>
      </c>
      <c r="O5" s="760" t="s">
        <v>249</v>
      </c>
      <c r="P5" s="760" t="s">
        <v>250</v>
      </c>
      <c r="Q5" s="760" t="s">
        <v>245</v>
      </c>
    </row>
    <row r="6" spans="1:17" s="90" customFormat="1" ht="20.100000000000001" customHeight="1">
      <c r="A6" s="96" t="s">
        <v>3</v>
      </c>
      <c r="B6" s="96" t="s">
        <v>251</v>
      </c>
      <c r="C6" s="96" t="s">
        <v>261</v>
      </c>
      <c r="D6" s="96" t="s">
        <v>252</v>
      </c>
      <c r="E6" s="96" t="s">
        <v>253</v>
      </c>
      <c r="F6" s="96" t="s">
        <v>254</v>
      </c>
      <c r="G6" s="96" t="s">
        <v>255</v>
      </c>
      <c r="H6" s="96" t="s">
        <v>256</v>
      </c>
      <c r="I6" s="96" t="s">
        <v>257</v>
      </c>
      <c r="J6" s="96" t="s">
        <v>258</v>
      </c>
      <c r="K6" s="96" t="s">
        <v>259</v>
      </c>
      <c r="L6" s="96" t="s">
        <v>260</v>
      </c>
      <c r="M6" s="765"/>
      <c r="N6" s="761"/>
      <c r="O6" s="761"/>
      <c r="P6" s="761"/>
      <c r="Q6" s="761"/>
    </row>
    <row r="7" spans="1:17" ht="20.100000000000001" customHeight="1">
      <c r="A7" s="675">
        <v>1</v>
      </c>
      <c r="B7" s="675" t="str">
        <f>'05 Chi phí NC'!B7</f>
        <v>Giám đốc dự án</v>
      </c>
      <c r="C7" s="675"/>
      <c r="D7" s="675">
        <v>1</v>
      </c>
      <c r="E7" s="675">
        <v>1</v>
      </c>
      <c r="F7" s="675">
        <v>1</v>
      </c>
      <c r="G7" s="675">
        <v>1</v>
      </c>
      <c r="H7" s="675">
        <v>1</v>
      </c>
      <c r="I7" s="675">
        <v>1</v>
      </c>
      <c r="J7" s="675">
        <v>1</v>
      </c>
      <c r="K7" s="675">
        <f>+J7</f>
        <v>1</v>
      </c>
      <c r="L7" s="675">
        <f>+K7</f>
        <v>1</v>
      </c>
      <c r="M7" s="675">
        <f t="shared" ref="M7:M25" si="0">SUM(C7:L7)</f>
        <v>9</v>
      </c>
      <c r="N7" s="676">
        <v>18000000</v>
      </c>
      <c r="O7" s="676">
        <f>SUM('05 Chi phí NC'!K7:N7)</f>
        <v>1504200</v>
      </c>
      <c r="P7" s="676">
        <f>'06 Điện thọai &amp; ăn'!E5</f>
        <v>1500000</v>
      </c>
      <c r="Q7" s="676">
        <f>+N7</f>
        <v>18000000</v>
      </c>
    </row>
    <row r="8" spans="1:17" ht="20.100000000000001" customHeight="1">
      <c r="A8" s="677">
        <f>A7+1</f>
        <v>2</v>
      </c>
      <c r="B8" s="677" t="str">
        <f>'05 Chi phí NC'!B8</f>
        <v>Phó giám đốc dự án</v>
      </c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>
        <f t="shared" si="0"/>
        <v>0</v>
      </c>
      <c r="N8" s="678">
        <v>15000000</v>
      </c>
      <c r="O8" s="678">
        <f>SUM('05 Chi phí NC'!K8:N8)</f>
        <v>1646800</v>
      </c>
      <c r="P8" s="678">
        <f>'06 Điện thọai &amp; ăn'!E6</f>
        <v>1500000</v>
      </c>
      <c r="Q8" s="678">
        <f t="shared" ref="Q8:Q25" si="1">+N8</f>
        <v>15000000</v>
      </c>
    </row>
    <row r="9" spans="1:17" ht="20.100000000000001" customHeight="1">
      <c r="A9" s="677">
        <f t="shared" ref="A9:A25" si="2">A8+1</f>
        <v>3</v>
      </c>
      <c r="B9" s="677" t="str">
        <f>'05 Chi phí NC'!B9</f>
        <v>Trưởng phòng QS</v>
      </c>
      <c r="C9" s="677"/>
      <c r="D9" s="677"/>
      <c r="E9" s="677"/>
      <c r="F9" s="677"/>
      <c r="G9" s="677"/>
      <c r="H9" s="677"/>
      <c r="I9" s="677"/>
      <c r="J9" s="677"/>
      <c r="K9" s="677"/>
      <c r="L9" s="677"/>
      <c r="M9" s="677">
        <f t="shared" si="0"/>
        <v>0</v>
      </c>
      <c r="N9" s="678">
        <v>12000000</v>
      </c>
      <c r="O9" s="678">
        <f>SUM('05 Chi phí NC'!K9:N9)</f>
        <v>1361600</v>
      </c>
      <c r="P9" s="678">
        <f>'06 Điện thọai &amp; ăn'!E7</f>
        <v>1300000</v>
      </c>
      <c r="Q9" s="678">
        <f t="shared" si="1"/>
        <v>12000000</v>
      </c>
    </row>
    <row r="10" spans="1:17" ht="20.100000000000001" customHeight="1">
      <c r="A10" s="677">
        <f t="shared" si="2"/>
        <v>4</v>
      </c>
      <c r="B10" s="677" t="str">
        <f>'05 Chi phí NC'!B10</f>
        <v>Trưởng phòng QA/QC</v>
      </c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>
        <f t="shared" si="0"/>
        <v>0</v>
      </c>
      <c r="N10" s="678">
        <f>+N9</f>
        <v>12000000</v>
      </c>
      <c r="O10" s="678">
        <f>SUM('05 Chi phí NC'!K10:N10)</f>
        <v>1219000</v>
      </c>
      <c r="P10" s="678">
        <f>'06 Điện thọai &amp; ăn'!E8</f>
        <v>1300000</v>
      </c>
      <c r="Q10" s="678">
        <f t="shared" si="1"/>
        <v>12000000</v>
      </c>
    </row>
    <row r="11" spans="1:17" ht="20.100000000000001" customHeight="1">
      <c r="A11" s="677">
        <f t="shared" si="2"/>
        <v>5</v>
      </c>
      <c r="B11" s="677" t="str">
        <f>'05 Chi phí NC'!B11</f>
        <v>Trưởng phòng CM</v>
      </c>
      <c r="C11" s="677"/>
      <c r="D11" s="677"/>
      <c r="E11" s="677"/>
      <c r="F11" s="677"/>
      <c r="G11" s="677"/>
      <c r="H11" s="677"/>
      <c r="I11" s="677"/>
      <c r="J11" s="677"/>
      <c r="K11" s="677"/>
      <c r="L11" s="677"/>
      <c r="M11" s="677">
        <f t="shared" si="0"/>
        <v>0</v>
      </c>
      <c r="N11" s="678">
        <f t="shared" ref="N11:N13" si="3">+N10</f>
        <v>12000000</v>
      </c>
      <c r="O11" s="678">
        <f>SUM('05 Chi phí NC'!K11:N11)</f>
        <v>1219000</v>
      </c>
      <c r="P11" s="678">
        <f>'06 Điện thọai &amp; ăn'!E9</f>
        <v>1300000</v>
      </c>
      <c r="Q11" s="678">
        <f t="shared" si="1"/>
        <v>12000000</v>
      </c>
    </row>
    <row r="12" spans="1:17" ht="20.100000000000001" customHeight="1">
      <c r="A12" s="677">
        <f t="shared" si="2"/>
        <v>6</v>
      </c>
      <c r="B12" s="677" t="str">
        <f>'05 Chi phí NC'!B12</f>
        <v>Trưởng team thiết kế</v>
      </c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M12" s="677">
        <f t="shared" si="0"/>
        <v>0</v>
      </c>
      <c r="N12" s="678">
        <f t="shared" si="3"/>
        <v>12000000</v>
      </c>
      <c r="O12" s="678">
        <f>SUM('05 Chi phí NC'!K12:N12)</f>
        <v>1076400</v>
      </c>
      <c r="P12" s="678">
        <f>'06 Điện thọai &amp; ăn'!E10</f>
        <v>1300000</v>
      </c>
      <c r="Q12" s="678">
        <f t="shared" si="1"/>
        <v>12000000</v>
      </c>
    </row>
    <row r="13" spans="1:17" ht="20.100000000000001" customHeight="1">
      <c r="A13" s="677">
        <f t="shared" si="2"/>
        <v>7</v>
      </c>
      <c r="B13" s="677" t="str">
        <f>'05 Chi phí NC'!B13</f>
        <v>Trưởng Admin</v>
      </c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677">
        <f t="shared" si="0"/>
        <v>0</v>
      </c>
      <c r="N13" s="678">
        <f t="shared" si="3"/>
        <v>12000000</v>
      </c>
      <c r="O13" s="678">
        <f>SUM('05 Chi phí NC'!K13:N13)</f>
        <v>1076400</v>
      </c>
      <c r="P13" s="678">
        <f>'06 Điện thọai &amp; ăn'!E11</f>
        <v>1300000</v>
      </c>
      <c r="Q13" s="678">
        <f t="shared" si="1"/>
        <v>12000000</v>
      </c>
    </row>
    <row r="14" spans="1:17" ht="20.100000000000001" customHeight="1">
      <c r="A14" s="677">
        <f t="shared" si="2"/>
        <v>8</v>
      </c>
      <c r="B14" s="677" t="s">
        <v>262</v>
      </c>
      <c r="C14" s="677"/>
      <c r="D14" s="677">
        <v>1</v>
      </c>
      <c r="E14" s="677">
        <f>D14</f>
        <v>1</v>
      </c>
      <c r="F14" s="677">
        <f t="shared" ref="F14:J14" si="4">E14</f>
        <v>1</v>
      </c>
      <c r="G14" s="677">
        <f t="shared" si="4"/>
        <v>1</v>
      </c>
      <c r="H14" s="677">
        <f t="shared" si="4"/>
        <v>1</v>
      </c>
      <c r="I14" s="677">
        <f t="shared" si="4"/>
        <v>1</v>
      </c>
      <c r="J14" s="677">
        <f t="shared" si="4"/>
        <v>1</v>
      </c>
      <c r="K14" s="677"/>
      <c r="L14" s="677"/>
      <c r="M14" s="677">
        <f t="shared" si="0"/>
        <v>7</v>
      </c>
      <c r="N14" s="678">
        <v>8000000</v>
      </c>
      <c r="O14" s="678">
        <f>SUM('05 Chi phí NC'!K14:N14)</f>
        <v>1219000</v>
      </c>
      <c r="P14" s="678">
        <f>'06 Điện thọai &amp; ăn'!E12</f>
        <v>1300000</v>
      </c>
      <c r="Q14" s="678">
        <f t="shared" si="1"/>
        <v>8000000</v>
      </c>
    </row>
    <row r="15" spans="1:17" ht="20.100000000000001" customHeight="1">
      <c r="A15" s="677">
        <f t="shared" si="2"/>
        <v>9</v>
      </c>
      <c r="B15" s="677" t="str">
        <f>'05 Chi phí NC'!B15</f>
        <v>Kỹ sư hiện trường (phụ trách khu)</v>
      </c>
      <c r="C15" s="677"/>
      <c r="D15" s="677"/>
      <c r="E15" s="677"/>
      <c r="F15" s="677"/>
      <c r="G15" s="677"/>
      <c r="H15" s="677"/>
      <c r="I15" s="677"/>
      <c r="J15" s="677"/>
      <c r="K15" s="677"/>
      <c r="L15" s="677"/>
      <c r="M15" s="677">
        <f t="shared" si="0"/>
        <v>0</v>
      </c>
      <c r="N15" s="678">
        <v>10000000</v>
      </c>
      <c r="O15" s="678">
        <f>SUM('05 Chi phí NC'!K15:N15)</f>
        <v>1219000</v>
      </c>
      <c r="P15" s="678">
        <f>'06 Điện thọai &amp; ăn'!E13</f>
        <v>1200000</v>
      </c>
      <c r="Q15" s="678">
        <f t="shared" si="1"/>
        <v>10000000</v>
      </c>
    </row>
    <row r="16" spans="1:17" ht="20.100000000000001" customHeight="1">
      <c r="A16" s="677">
        <f t="shared" si="2"/>
        <v>10</v>
      </c>
      <c r="B16" s="677" t="str">
        <f>'05 Chi phí NC'!B16</f>
        <v>Kỹ sư hiện trường</v>
      </c>
      <c r="C16" s="677"/>
      <c r="D16" s="677">
        <v>4</v>
      </c>
      <c r="E16" s="677">
        <v>6</v>
      </c>
      <c r="F16" s="677">
        <v>6</v>
      </c>
      <c r="G16" s="677">
        <f>+F16</f>
        <v>6</v>
      </c>
      <c r="H16" s="677">
        <v>4</v>
      </c>
      <c r="I16" s="677">
        <v>4</v>
      </c>
      <c r="J16" s="677">
        <f t="shared" ref="J16" si="5">+I16</f>
        <v>4</v>
      </c>
      <c r="K16" s="677"/>
      <c r="L16" s="677"/>
      <c r="M16" s="677">
        <f t="shared" si="0"/>
        <v>34</v>
      </c>
      <c r="N16" s="678">
        <f>+N15</f>
        <v>10000000</v>
      </c>
      <c r="O16" s="678">
        <f>SUM('05 Chi phí NC'!K16:N16)</f>
        <v>1076400</v>
      </c>
      <c r="P16" s="678">
        <f>'06 Điện thọai &amp; ăn'!E14</f>
        <v>1200000</v>
      </c>
      <c r="Q16" s="678">
        <f t="shared" si="1"/>
        <v>10000000</v>
      </c>
    </row>
    <row r="17" spans="1:17" ht="20.100000000000001" customHeight="1">
      <c r="A17" s="677">
        <f t="shared" si="2"/>
        <v>11</v>
      </c>
      <c r="B17" s="677" t="str">
        <f>'05 Chi phí NC'!B17</f>
        <v>Kỹ sư QS</v>
      </c>
      <c r="C17" s="677"/>
      <c r="D17" s="677">
        <v>1</v>
      </c>
      <c r="E17" s="677">
        <f>$D$17</f>
        <v>1</v>
      </c>
      <c r="F17" s="677">
        <v>1</v>
      </c>
      <c r="G17" s="677">
        <f t="shared" ref="G17:J17" si="6">$D$17</f>
        <v>1</v>
      </c>
      <c r="H17" s="677">
        <f t="shared" si="6"/>
        <v>1</v>
      </c>
      <c r="I17" s="677">
        <f t="shared" si="6"/>
        <v>1</v>
      </c>
      <c r="J17" s="677">
        <f t="shared" si="6"/>
        <v>1</v>
      </c>
      <c r="K17" s="677">
        <v>1</v>
      </c>
      <c r="L17" s="677">
        <v>1</v>
      </c>
      <c r="M17" s="677">
        <f t="shared" si="0"/>
        <v>9</v>
      </c>
      <c r="N17" s="678">
        <f>+N16</f>
        <v>10000000</v>
      </c>
      <c r="O17" s="678">
        <f>SUM('05 Chi phí NC'!K17:N17)</f>
        <v>1076400</v>
      </c>
      <c r="P17" s="678">
        <f>'06 Điện thọai &amp; ăn'!E15</f>
        <v>1200000</v>
      </c>
      <c r="Q17" s="678">
        <f t="shared" si="1"/>
        <v>10000000</v>
      </c>
    </row>
    <row r="18" spans="1:17" ht="20.100000000000001" customHeight="1">
      <c r="A18" s="677">
        <f t="shared" si="2"/>
        <v>12</v>
      </c>
      <c r="B18" s="677" t="str">
        <f>'05 Chi phí NC'!B18</f>
        <v>Kỹ sư an toàn</v>
      </c>
      <c r="C18" s="677"/>
      <c r="D18" s="677">
        <v>1</v>
      </c>
      <c r="E18" s="677">
        <f>+D18</f>
        <v>1</v>
      </c>
      <c r="F18" s="677">
        <f t="shared" ref="F18:J18" si="7">+E18</f>
        <v>1</v>
      </c>
      <c r="G18" s="677">
        <f t="shared" si="7"/>
        <v>1</v>
      </c>
      <c r="H18" s="677">
        <f t="shared" si="7"/>
        <v>1</v>
      </c>
      <c r="I18" s="677">
        <f t="shared" si="7"/>
        <v>1</v>
      </c>
      <c r="J18" s="677">
        <f t="shared" si="7"/>
        <v>1</v>
      </c>
      <c r="K18" s="677"/>
      <c r="L18" s="677"/>
      <c r="M18" s="677">
        <f t="shared" si="0"/>
        <v>7</v>
      </c>
      <c r="N18" s="678">
        <v>8000000</v>
      </c>
      <c r="O18" s="678">
        <f>SUM('05 Chi phí NC'!K18:N18)</f>
        <v>1219000</v>
      </c>
      <c r="P18" s="678">
        <f>'06 Điện thọai &amp; ăn'!E16</f>
        <v>1200000</v>
      </c>
      <c r="Q18" s="678">
        <f t="shared" si="1"/>
        <v>8000000</v>
      </c>
    </row>
    <row r="19" spans="1:17" ht="20.100000000000001" customHeight="1">
      <c r="A19" s="677">
        <f t="shared" si="2"/>
        <v>13</v>
      </c>
      <c r="B19" s="677" t="str">
        <f>'05 Chi phí NC'!B19</f>
        <v>Kỹ sư trắc đạc</v>
      </c>
      <c r="C19" s="677"/>
      <c r="D19" s="677">
        <v>1</v>
      </c>
      <c r="E19" s="677">
        <f>$D$19</f>
        <v>1</v>
      </c>
      <c r="F19" s="677">
        <v>1</v>
      </c>
      <c r="G19" s="677">
        <v>1</v>
      </c>
      <c r="H19" s="677">
        <v>1</v>
      </c>
      <c r="I19" s="677">
        <f t="shared" ref="I19:J19" si="8">$D$19</f>
        <v>1</v>
      </c>
      <c r="J19" s="677">
        <f t="shared" si="8"/>
        <v>1</v>
      </c>
      <c r="K19" s="677"/>
      <c r="L19" s="677"/>
      <c r="M19" s="677">
        <f t="shared" si="0"/>
        <v>7</v>
      </c>
      <c r="N19" s="678">
        <v>8000000</v>
      </c>
      <c r="O19" s="678">
        <f>SUM('05 Chi phí NC'!K19:N19)</f>
        <v>1504200</v>
      </c>
      <c r="P19" s="678">
        <f>'06 Điện thọai &amp; ăn'!E17</f>
        <v>1200000</v>
      </c>
      <c r="Q19" s="678">
        <f t="shared" si="1"/>
        <v>8000000</v>
      </c>
    </row>
    <row r="20" spans="1:17" ht="20.100000000000001" customHeight="1">
      <c r="A20" s="677">
        <f t="shared" si="2"/>
        <v>14</v>
      </c>
      <c r="B20" s="677" t="s">
        <v>579</v>
      </c>
      <c r="C20" s="677"/>
      <c r="D20" s="677">
        <v>1</v>
      </c>
      <c r="E20" s="677">
        <f>+D20</f>
        <v>1</v>
      </c>
      <c r="F20" s="677">
        <f t="shared" ref="F20:J20" si="9">+E20</f>
        <v>1</v>
      </c>
      <c r="G20" s="677">
        <f t="shared" si="9"/>
        <v>1</v>
      </c>
      <c r="H20" s="677">
        <f t="shared" si="9"/>
        <v>1</v>
      </c>
      <c r="I20" s="677">
        <f t="shared" si="9"/>
        <v>1</v>
      </c>
      <c r="J20" s="677">
        <f t="shared" si="9"/>
        <v>1</v>
      </c>
      <c r="K20" s="677"/>
      <c r="L20" s="677"/>
      <c r="M20" s="677">
        <f t="shared" si="0"/>
        <v>7</v>
      </c>
      <c r="N20" s="678">
        <v>5000000</v>
      </c>
      <c r="O20" s="678">
        <f>SUM('05 Chi phí NC'!K20:N20)</f>
        <v>1219000</v>
      </c>
      <c r="P20" s="678">
        <f>'06 Điện thọai &amp; ăn'!E18</f>
        <v>1200000</v>
      </c>
      <c r="Q20" s="678">
        <v>1000000</v>
      </c>
    </row>
    <row r="21" spans="1:17" ht="20.100000000000001" customHeight="1">
      <c r="A21" s="677">
        <f t="shared" si="2"/>
        <v>15</v>
      </c>
      <c r="B21" s="677" t="str">
        <f>'05 Chi phí NC'!B21</f>
        <v>Tạp vụ (lương khoán)</v>
      </c>
      <c r="C21" s="677"/>
      <c r="D21" s="677"/>
      <c r="E21" s="677">
        <f>D21</f>
        <v>0</v>
      </c>
      <c r="F21" s="677">
        <f t="shared" ref="F21:J21" si="10">E21</f>
        <v>0</v>
      </c>
      <c r="G21" s="677">
        <f t="shared" si="10"/>
        <v>0</v>
      </c>
      <c r="H21" s="677">
        <f t="shared" si="10"/>
        <v>0</v>
      </c>
      <c r="I21" s="677">
        <f t="shared" si="10"/>
        <v>0</v>
      </c>
      <c r="J21" s="677">
        <f t="shared" si="10"/>
        <v>0</v>
      </c>
      <c r="K21" s="677"/>
      <c r="L21" s="677"/>
      <c r="M21" s="677">
        <f t="shared" si="0"/>
        <v>0</v>
      </c>
      <c r="N21" s="678">
        <v>4500000</v>
      </c>
      <c r="O21" s="678">
        <f>SUM('05 Chi phí NC'!K21:N21)</f>
        <v>0</v>
      </c>
      <c r="P21" s="678"/>
      <c r="Q21" s="678">
        <v>1000000</v>
      </c>
    </row>
    <row r="22" spans="1:17" ht="20.100000000000001" customHeight="1">
      <c r="A22" s="677">
        <f t="shared" si="2"/>
        <v>16</v>
      </c>
      <c r="B22" s="677" t="str">
        <f>'05 Chi phí NC'!B22</f>
        <v>Đầu bếp (lương khoán)</v>
      </c>
      <c r="C22" s="677"/>
      <c r="D22" s="677">
        <v>1</v>
      </c>
      <c r="E22" s="677">
        <f>+D22</f>
        <v>1</v>
      </c>
      <c r="F22" s="677">
        <f t="shared" ref="F22:J22" si="11">+E22</f>
        <v>1</v>
      </c>
      <c r="G22" s="677">
        <f t="shared" si="11"/>
        <v>1</v>
      </c>
      <c r="H22" s="677">
        <f t="shared" si="11"/>
        <v>1</v>
      </c>
      <c r="I22" s="677">
        <f t="shared" si="11"/>
        <v>1</v>
      </c>
      <c r="J22" s="677">
        <f t="shared" si="11"/>
        <v>1</v>
      </c>
      <c r="K22" s="677"/>
      <c r="L22" s="677"/>
      <c r="M22" s="677">
        <f t="shared" si="0"/>
        <v>7</v>
      </c>
      <c r="N22" s="678">
        <v>4500000</v>
      </c>
      <c r="O22" s="678">
        <f>SUM('05 Chi phí NC'!K22:N22)</f>
        <v>0</v>
      </c>
      <c r="P22" s="678"/>
      <c r="Q22" s="678">
        <v>1000000</v>
      </c>
    </row>
    <row r="23" spans="1:17" ht="20.100000000000001" customHeight="1">
      <c r="A23" s="677">
        <f t="shared" si="2"/>
        <v>17</v>
      </c>
      <c r="B23" s="677" t="str">
        <f>'05 Chi phí NC'!B23</f>
        <v>Phụ trắc đạc (lương khoán)</v>
      </c>
      <c r="C23" s="677"/>
      <c r="D23" s="677">
        <f t="shared" ref="D23:E23" si="12">+D19</f>
        <v>1</v>
      </c>
      <c r="E23" s="677">
        <f t="shared" si="12"/>
        <v>1</v>
      </c>
      <c r="F23" s="677">
        <f>+F19</f>
        <v>1</v>
      </c>
      <c r="G23" s="677">
        <f t="shared" ref="G23:J23" si="13">+G19</f>
        <v>1</v>
      </c>
      <c r="H23" s="677">
        <f t="shared" si="13"/>
        <v>1</v>
      </c>
      <c r="I23" s="677">
        <f t="shared" si="13"/>
        <v>1</v>
      </c>
      <c r="J23" s="677">
        <f t="shared" si="13"/>
        <v>1</v>
      </c>
      <c r="K23" s="677"/>
      <c r="L23" s="677"/>
      <c r="M23" s="677">
        <f t="shared" si="0"/>
        <v>7</v>
      </c>
      <c r="N23" s="678">
        <v>5000000</v>
      </c>
      <c r="O23" s="678">
        <f>SUM('05 Chi phí NC'!K23:N23)</f>
        <v>0</v>
      </c>
      <c r="P23" s="678"/>
      <c r="Q23" s="678">
        <v>1000000</v>
      </c>
    </row>
    <row r="24" spans="1:17" ht="30.75" customHeight="1">
      <c r="A24" s="677">
        <f t="shared" si="2"/>
        <v>18</v>
      </c>
      <c r="B24" s="679" t="str">
        <f>'05 Chi phí NC'!B24</f>
        <v>Bảo vệ khu văn phòng và nhà ở kỹ sư (lương khoán)</v>
      </c>
      <c r="C24" s="677"/>
      <c r="D24" s="677">
        <v>2</v>
      </c>
      <c r="E24" s="677">
        <f>+D24</f>
        <v>2</v>
      </c>
      <c r="F24" s="677">
        <f t="shared" ref="F24:J24" si="14">+E24</f>
        <v>2</v>
      </c>
      <c r="G24" s="677">
        <f t="shared" si="14"/>
        <v>2</v>
      </c>
      <c r="H24" s="677">
        <f t="shared" si="14"/>
        <v>2</v>
      </c>
      <c r="I24" s="677">
        <f t="shared" si="14"/>
        <v>2</v>
      </c>
      <c r="J24" s="677">
        <f t="shared" si="14"/>
        <v>2</v>
      </c>
      <c r="K24" s="677"/>
      <c r="L24" s="677"/>
      <c r="M24" s="677">
        <f t="shared" si="0"/>
        <v>14</v>
      </c>
      <c r="N24" s="678">
        <f>+N23</f>
        <v>5000000</v>
      </c>
      <c r="O24" s="678">
        <f>SUM('05 Chi phí NC'!K24:N24)</f>
        <v>0</v>
      </c>
      <c r="P24" s="678">
        <f>'06 Điện thọai &amp; ăn'!E22</f>
        <v>1200000</v>
      </c>
      <c r="Q24" s="678">
        <v>1000000</v>
      </c>
    </row>
    <row r="25" spans="1:17" ht="25.5" customHeight="1">
      <c r="A25" s="680">
        <f t="shared" si="2"/>
        <v>19</v>
      </c>
      <c r="B25" s="681" t="str">
        <f>'05 Chi phí NC'!B25</f>
        <v>Y tá công trường (lương khoán)</v>
      </c>
      <c r="C25" s="680"/>
      <c r="D25" s="680"/>
      <c r="E25" s="680"/>
      <c r="F25" s="680"/>
      <c r="G25" s="680"/>
      <c r="H25" s="680"/>
      <c r="I25" s="680"/>
      <c r="J25" s="680"/>
      <c r="K25" s="680"/>
      <c r="L25" s="680"/>
      <c r="M25" s="680">
        <f t="shared" si="0"/>
        <v>0</v>
      </c>
      <c r="N25" s="682"/>
      <c r="O25" s="682">
        <f>SUM('05 Chi phí NC'!K25:N25)</f>
        <v>0</v>
      </c>
      <c r="P25" s="682">
        <f>'06 Điện thọai &amp; ăn'!E23</f>
        <v>1200000</v>
      </c>
      <c r="Q25" s="682">
        <f t="shared" si="1"/>
        <v>0</v>
      </c>
    </row>
    <row r="26" spans="1:17" s="54" customFormat="1" ht="20.100000000000001" customHeight="1">
      <c r="A26" s="49"/>
      <c r="B26" s="49" t="s">
        <v>263</v>
      </c>
      <c r="C26" s="49">
        <f>SUM(C7:C25)</f>
        <v>0</v>
      </c>
      <c r="D26" s="50">
        <f t="shared" ref="D26:M26" si="15">SUM(D7:D25)</f>
        <v>14</v>
      </c>
      <c r="E26" s="51">
        <f t="shared" si="15"/>
        <v>16</v>
      </c>
      <c r="F26" s="51">
        <f t="shared" si="15"/>
        <v>16</v>
      </c>
      <c r="G26" s="51">
        <f t="shared" si="15"/>
        <v>16</v>
      </c>
      <c r="H26" s="51">
        <f t="shared" si="15"/>
        <v>14</v>
      </c>
      <c r="I26" s="51">
        <f t="shared" si="15"/>
        <v>14</v>
      </c>
      <c r="J26" s="51">
        <f t="shared" si="15"/>
        <v>14</v>
      </c>
      <c r="K26" s="52">
        <f t="shared" si="15"/>
        <v>2</v>
      </c>
      <c r="L26" s="50">
        <f t="shared" si="15"/>
        <v>2</v>
      </c>
      <c r="M26" s="49">
        <f t="shared" si="15"/>
        <v>108</v>
      </c>
      <c r="N26" s="53"/>
      <c r="O26" s="53"/>
      <c r="P26" s="53"/>
      <c r="Q26" s="53">
        <f>SUM(Q7:Q25)</f>
        <v>152000000</v>
      </c>
    </row>
    <row r="27" spans="1:17" s="54" customFormat="1" ht="20.100000000000001" customHeight="1">
      <c r="B27" s="54" t="s">
        <v>264</v>
      </c>
      <c r="C27" s="54">
        <f t="shared" ref="C27:L27" si="16">SUMPRODUCT(C7:C25,$N$7:$N$25)</f>
        <v>0</v>
      </c>
      <c r="D27" s="54">
        <f t="shared" si="16"/>
        <v>116500000</v>
      </c>
      <c r="E27" s="54">
        <f t="shared" si="16"/>
        <v>136500000</v>
      </c>
      <c r="F27" s="54">
        <f t="shared" si="16"/>
        <v>136500000</v>
      </c>
      <c r="G27" s="54">
        <f t="shared" si="16"/>
        <v>136500000</v>
      </c>
      <c r="H27" s="54">
        <f t="shared" si="16"/>
        <v>116500000</v>
      </c>
      <c r="I27" s="54">
        <f t="shared" si="16"/>
        <v>116500000</v>
      </c>
      <c r="J27" s="54">
        <f t="shared" si="16"/>
        <v>116500000</v>
      </c>
      <c r="K27" s="54">
        <f t="shared" si="16"/>
        <v>28000000</v>
      </c>
      <c r="L27" s="54">
        <f t="shared" si="16"/>
        <v>28000000</v>
      </c>
      <c r="M27" s="55">
        <f>+SUM(C27:L27)</f>
        <v>931500000</v>
      </c>
      <c r="N27" s="55"/>
      <c r="O27" s="55"/>
      <c r="P27" s="55"/>
      <c r="Q27" s="55"/>
    </row>
    <row r="28" spans="1:17" ht="20.100000000000001" customHeight="1">
      <c r="B28" s="39" t="s">
        <v>265</v>
      </c>
      <c r="C28" s="54">
        <f t="shared" ref="C28:L28" si="17">SUMPRODUCT(C7:C25,$O$7:$O$25)</f>
        <v>0</v>
      </c>
      <c r="D28" s="54">
        <f t="shared" si="17"/>
        <v>12047400</v>
      </c>
      <c r="E28" s="54">
        <f t="shared" si="17"/>
        <v>14200200</v>
      </c>
      <c r="F28" s="54">
        <f t="shared" si="17"/>
        <v>14200200</v>
      </c>
      <c r="G28" s="54">
        <f t="shared" si="17"/>
        <v>14200200</v>
      </c>
      <c r="H28" s="54">
        <f t="shared" si="17"/>
        <v>12047400</v>
      </c>
      <c r="I28" s="54">
        <f t="shared" si="17"/>
        <v>12047400</v>
      </c>
      <c r="J28" s="54">
        <f t="shared" si="17"/>
        <v>12047400</v>
      </c>
      <c r="K28" s="54">
        <f t="shared" si="17"/>
        <v>2580600</v>
      </c>
      <c r="L28" s="54">
        <f t="shared" si="17"/>
        <v>2580600</v>
      </c>
      <c r="M28" s="55">
        <f>+SUM(C28:L28)</f>
        <v>95951400</v>
      </c>
    </row>
    <row r="29" spans="1:17" ht="20.100000000000001" customHeight="1">
      <c r="B29" s="39" t="s">
        <v>266</v>
      </c>
      <c r="C29" s="54">
        <f t="shared" ref="C29:L29" si="18">SUMPRODUCT(C7:C25,$P$7:$P$25)</f>
        <v>0</v>
      </c>
      <c r="D29" s="54">
        <f t="shared" si="18"/>
        <v>14800000</v>
      </c>
      <c r="E29" s="54">
        <f t="shared" si="18"/>
        <v>17200000</v>
      </c>
      <c r="F29" s="54">
        <f t="shared" si="18"/>
        <v>17200000</v>
      </c>
      <c r="G29" s="54">
        <f t="shared" si="18"/>
        <v>17200000</v>
      </c>
      <c r="H29" s="54">
        <f t="shared" si="18"/>
        <v>14800000</v>
      </c>
      <c r="I29" s="54">
        <f t="shared" si="18"/>
        <v>14800000</v>
      </c>
      <c r="J29" s="54">
        <f t="shared" si="18"/>
        <v>14800000</v>
      </c>
      <c r="K29" s="54">
        <f t="shared" si="18"/>
        <v>2700000</v>
      </c>
      <c r="L29" s="54">
        <f t="shared" si="18"/>
        <v>2700000</v>
      </c>
      <c r="M29" s="55">
        <f>+SUM(C29:L29)</f>
        <v>116200000</v>
      </c>
    </row>
    <row r="30" spans="1:17" ht="20.100000000000001" customHeight="1">
      <c r="B30" s="39" t="s">
        <v>430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>
        <f>+SUM(C30:L30)</f>
        <v>0</v>
      </c>
    </row>
    <row r="31" spans="1:17" ht="20.100000000000001" customHeight="1">
      <c r="F31" s="56"/>
      <c r="G31" s="57"/>
      <c r="H31" s="56"/>
      <c r="I31" s="56"/>
      <c r="J31" s="56"/>
      <c r="K31" s="56"/>
      <c r="L31" s="56"/>
      <c r="M31" s="40"/>
    </row>
    <row r="32" spans="1:17" ht="20.100000000000001" customHeight="1">
      <c r="M32" s="40"/>
    </row>
    <row r="33" spans="13:13" ht="20.100000000000001" customHeight="1">
      <c r="M33" s="40"/>
    </row>
  </sheetData>
  <mergeCells count="8">
    <mergeCell ref="N5:N6"/>
    <mergeCell ref="O5:O6"/>
    <mergeCell ref="P5:P6"/>
    <mergeCell ref="Q5:Q6"/>
    <mergeCell ref="D4:K4"/>
    <mergeCell ref="M4:M6"/>
    <mergeCell ref="D5:J5"/>
    <mergeCell ref="K5:L5"/>
  </mergeCells>
  <printOptions horizontalCentered="1"/>
  <pageMargins left="0.19685039370078741" right="0.19685039370078741" top="0.51181102362204722" bottom="0.51181102362204722" header="0.31496062992125984" footer="0.31496062992125984"/>
  <pageSetup paperSize="8" orientation="landscape" horizontalDpi="300" verticalDpi="300" r:id="rId1"/>
  <headerFooter>
    <oddFooter>&amp;LPhần mềm Quản lý thi công 360&amp;R&amp;"Times New Roman,Regular"Page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9"/>
  <sheetViews>
    <sheetView showGridLines="0" zoomScaleNormal="100" zoomScaleSheetLayoutView="117" workbookViewId="0">
      <selection activeCell="O7" sqref="O7"/>
    </sheetView>
  </sheetViews>
  <sheetFormatPr defaultColWidth="9.125" defaultRowHeight="20.100000000000001" customHeight="1" outlineLevelCol="1"/>
  <cols>
    <col min="1" max="1" width="5.625" style="39" customWidth="1"/>
    <col min="2" max="2" width="29.375" style="58" customWidth="1"/>
    <col min="3" max="3" width="31.375" style="39" hidden="1" customWidth="1" outlineLevel="1"/>
    <col min="4" max="4" width="6.375" style="39" customWidth="1" collapsed="1"/>
    <col min="5" max="5" width="10" style="39" customWidth="1"/>
    <col min="6" max="6" width="11" style="39" customWidth="1"/>
    <col min="7" max="7" width="11.625" style="39" customWidth="1"/>
    <col min="8" max="8" width="11.375" style="39" customWidth="1"/>
    <col min="9" max="9" width="15.125" style="39" customWidth="1"/>
    <col min="10" max="10" width="12.375" style="39" customWidth="1"/>
    <col min="11" max="11" width="10.375" style="39" customWidth="1"/>
    <col min="12" max="12" width="12.375" style="39" customWidth="1"/>
    <col min="13" max="13" width="10.875" style="39" customWidth="1"/>
    <col min="14" max="14" width="10.375" style="39" customWidth="1"/>
    <col min="15" max="15" width="12.375" style="39" customWidth="1"/>
    <col min="16" max="16" width="11.375" style="39" customWidth="1"/>
    <col min="17" max="19" width="12.375" style="39" customWidth="1"/>
    <col min="20" max="20" width="9.125" style="39"/>
    <col min="21" max="21" width="18.375" style="39" customWidth="1"/>
    <col min="22" max="16384" width="9.125" style="39"/>
  </cols>
  <sheetData>
    <row r="1" spans="1:22" ht="20.100000000000001" customHeight="1">
      <c r="A1" s="38" t="s">
        <v>267</v>
      </c>
      <c r="T1" s="59">
        <v>0.1</v>
      </c>
      <c r="U1" s="39" t="s">
        <v>268</v>
      </c>
      <c r="V1" s="39">
        <f>T1*100</f>
        <v>10</v>
      </c>
    </row>
    <row r="2" spans="1:22" ht="20.100000000000001" customHeight="1">
      <c r="A2" s="54" t="s">
        <v>269</v>
      </c>
      <c r="T2" s="59">
        <v>0.25</v>
      </c>
      <c r="U2" s="39" t="s">
        <v>270</v>
      </c>
      <c r="V2" s="39">
        <f t="shared" ref="V2:V6" si="0">T2*100</f>
        <v>25</v>
      </c>
    </row>
    <row r="3" spans="1:22" ht="19.5" customHeight="1">
      <c r="A3" s="54"/>
      <c r="S3" s="60"/>
      <c r="T3" s="61">
        <v>0.03</v>
      </c>
      <c r="U3" s="39" t="s">
        <v>271</v>
      </c>
      <c r="V3" s="39">
        <f t="shared" si="0"/>
        <v>3</v>
      </c>
    </row>
    <row r="4" spans="1:22" ht="33" customHeight="1">
      <c r="A4" s="62"/>
      <c r="B4" s="63"/>
      <c r="C4" s="62"/>
      <c r="D4" s="62"/>
      <c r="E4" s="62"/>
      <c r="F4" s="62"/>
      <c r="G4" s="770" t="s">
        <v>272</v>
      </c>
      <c r="H4" s="770"/>
      <c r="I4" s="770"/>
      <c r="J4" s="770"/>
      <c r="K4" s="771" t="s">
        <v>273</v>
      </c>
      <c r="L4" s="772"/>
      <c r="M4" s="772"/>
      <c r="N4" s="773"/>
      <c r="O4" s="774" t="s">
        <v>274</v>
      </c>
      <c r="P4" s="774" t="s">
        <v>275</v>
      </c>
      <c r="Q4" s="64" t="s">
        <v>276</v>
      </c>
      <c r="R4" s="65"/>
      <c r="S4" s="66"/>
      <c r="T4" s="59">
        <v>0.01</v>
      </c>
      <c r="U4" s="39" t="s">
        <v>277</v>
      </c>
      <c r="V4" s="39">
        <f t="shared" si="0"/>
        <v>1</v>
      </c>
    </row>
    <row r="5" spans="1:22" s="70" customFormat="1" ht="46.5" customHeight="1">
      <c r="A5" s="67" t="s">
        <v>3</v>
      </c>
      <c r="B5" s="67" t="s">
        <v>251</v>
      </c>
      <c r="C5" s="67"/>
      <c r="D5" s="67" t="s">
        <v>278</v>
      </c>
      <c r="E5" s="67" t="s">
        <v>279</v>
      </c>
      <c r="F5" s="67" t="s">
        <v>280</v>
      </c>
      <c r="G5" s="67" t="s">
        <v>281</v>
      </c>
      <c r="H5" s="67" t="s">
        <v>282</v>
      </c>
      <c r="I5" s="67" t="str">
        <f>U1&amp;V1&amp;"%"&amp;" lương cố định"</f>
        <v>Phụ cấp công trường 10% lương cố định</v>
      </c>
      <c r="J5" s="67" t="str">
        <f>U2&amp;V2&amp;"%"&amp;" lương cố định"</f>
        <v>Phụ cấp thêm giờ 25% lương cố định</v>
      </c>
      <c r="K5" s="67" t="str">
        <f>U3&amp;V3&amp;"%"</f>
        <v>Bảo hiểm y tế 3%</v>
      </c>
      <c r="L5" s="67" t="str">
        <f>U4&amp;V4&amp;"%"</f>
        <v>Bảo hiểm thất nghiệp 1%</v>
      </c>
      <c r="M5" s="67" t="str">
        <f>U5&amp;V5&amp;"%"</f>
        <v>Bảo hiểm xã hội 18%</v>
      </c>
      <c r="N5" s="67" t="str">
        <f>U6&amp;V6&amp;"%"</f>
        <v>Công đoàn phí 2%</v>
      </c>
      <c r="O5" s="775"/>
      <c r="P5" s="775"/>
      <c r="Q5" s="68" t="s">
        <v>283</v>
      </c>
      <c r="R5" s="68" t="s">
        <v>284</v>
      </c>
      <c r="S5" s="68" t="s">
        <v>285</v>
      </c>
      <c r="T5" s="69">
        <v>0.18</v>
      </c>
      <c r="U5" s="70" t="s">
        <v>286</v>
      </c>
      <c r="V5" s="39">
        <f t="shared" si="0"/>
        <v>18</v>
      </c>
    </row>
    <row r="6" spans="1:22" s="70" customFormat="1" ht="32.25" customHeight="1">
      <c r="A6" s="71" t="s">
        <v>287</v>
      </c>
      <c r="B6" s="71" t="s">
        <v>288</v>
      </c>
      <c r="C6" s="71"/>
      <c r="D6" s="71" t="s">
        <v>289</v>
      </c>
      <c r="E6" s="71" t="s">
        <v>290</v>
      </c>
      <c r="F6" s="71" t="s">
        <v>291</v>
      </c>
      <c r="G6" s="71" t="s">
        <v>292</v>
      </c>
      <c r="H6" s="71" t="s">
        <v>293</v>
      </c>
      <c r="I6" s="71" t="s">
        <v>294</v>
      </c>
      <c r="J6" s="71" t="s">
        <v>295</v>
      </c>
      <c r="K6" s="71" t="s">
        <v>296</v>
      </c>
      <c r="L6" s="71" t="s">
        <v>297</v>
      </c>
      <c r="M6" s="71" t="s">
        <v>298</v>
      </c>
      <c r="N6" s="71" t="s">
        <v>299</v>
      </c>
      <c r="O6" s="71" t="s">
        <v>300</v>
      </c>
      <c r="P6" s="71" t="s">
        <v>301</v>
      </c>
      <c r="Q6" s="71"/>
      <c r="R6" s="71"/>
      <c r="S6" s="71"/>
      <c r="T6" s="69">
        <v>0.02</v>
      </c>
      <c r="U6" s="41" t="s">
        <v>302</v>
      </c>
      <c r="V6" s="39">
        <f t="shared" si="0"/>
        <v>2</v>
      </c>
    </row>
    <row r="7" spans="1:22" ht="24.95" customHeight="1">
      <c r="A7" s="72">
        <v>1</v>
      </c>
      <c r="B7" s="73" t="s">
        <v>303</v>
      </c>
      <c r="C7" s="74" t="s">
        <v>304</v>
      </c>
      <c r="D7" s="74">
        <v>0.4</v>
      </c>
      <c r="E7" s="75">
        <v>1150000</v>
      </c>
      <c r="F7" s="76">
        <v>3.27</v>
      </c>
      <c r="G7" s="75">
        <v>15000000</v>
      </c>
      <c r="H7" s="75"/>
      <c r="I7" s="75">
        <f>G7*$T$1</f>
        <v>1500000</v>
      </c>
      <c r="J7" s="75">
        <f>G7*$T$2</f>
        <v>3750000</v>
      </c>
      <c r="K7" s="75">
        <f>ROUND(F7*E7*$T$3,0)</f>
        <v>112815</v>
      </c>
      <c r="L7" s="75">
        <f>ROUND(F7*E7*$T$4,0)</f>
        <v>37605</v>
      </c>
      <c r="M7" s="75">
        <f>ROUND(F7*E7*$T$5,0)</f>
        <v>676890</v>
      </c>
      <c r="N7" s="75">
        <f>ROUND(F7*E7*$T$5,0)</f>
        <v>676890</v>
      </c>
      <c r="O7" s="75">
        <f>SUM(G7:N7)</f>
        <v>21754200</v>
      </c>
      <c r="P7" s="75">
        <f>SUM(G7:J7)</f>
        <v>20250000</v>
      </c>
      <c r="Q7" s="75">
        <f>ROUND(E7*F7*7%,0)</f>
        <v>263235</v>
      </c>
      <c r="R7" s="75">
        <f t="shared" ref="R7:R19" si="1">IF(P7&gt;9000000,ROUND((P7-9000000)*5%,0),0)</f>
        <v>562500</v>
      </c>
      <c r="S7" s="75">
        <f>P7-Q7-R7</f>
        <v>19424265</v>
      </c>
      <c r="T7" s="39">
        <v>0.4</v>
      </c>
      <c r="U7" s="40">
        <f>+ROUND(T7*50000000,0)</f>
        <v>20000000</v>
      </c>
    </row>
    <row r="8" spans="1:22" ht="24.95" customHeight="1">
      <c r="A8" s="77">
        <f>A7+1</f>
        <v>2</v>
      </c>
      <c r="B8" s="78" t="s">
        <v>305</v>
      </c>
      <c r="C8" s="45" t="s">
        <v>306</v>
      </c>
      <c r="D8" s="45">
        <v>0.36</v>
      </c>
      <c r="E8" s="46">
        <f>$E$7</f>
        <v>1150000</v>
      </c>
      <c r="F8" s="79">
        <v>3.58</v>
      </c>
      <c r="G8" s="46">
        <v>13000000</v>
      </c>
      <c r="H8" s="46"/>
      <c r="I8" s="46">
        <f t="shared" ref="I8:I19" si="2">G8*$T$1</f>
        <v>1300000</v>
      </c>
      <c r="J8" s="46">
        <f t="shared" ref="J8:J20" si="3">G8*$T$2</f>
        <v>3250000</v>
      </c>
      <c r="K8" s="46">
        <f t="shared" ref="K8:K20" si="4">ROUND(F8*E8*$T$3,0)</f>
        <v>123510</v>
      </c>
      <c r="L8" s="46">
        <f t="shared" ref="L8:L20" si="5">ROUND(F8*E8*$T$4,0)</f>
        <v>41170</v>
      </c>
      <c r="M8" s="46">
        <f t="shared" ref="M8:M20" si="6">ROUND(F8*E8*$T$5,0)</f>
        <v>741060</v>
      </c>
      <c r="N8" s="46">
        <f t="shared" ref="N8:N20" si="7">ROUND(F8*E8*$T$5,0)</f>
        <v>741060</v>
      </c>
      <c r="O8" s="46">
        <f t="shared" ref="O8:O23" si="8">SUM(G8:N8)</f>
        <v>19196800</v>
      </c>
      <c r="P8" s="46">
        <f t="shared" ref="P8:P24" si="9">SUM(G8:J8)</f>
        <v>17550000</v>
      </c>
      <c r="Q8" s="46">
        <f t="shared" ref="Q8:Q20" si="10">ROUND(E8*F8*7%,0)</f>
        <v>288190</v>
      </c>
      <c r="R8" s="46">
        <f t="shared" si="1"/>
        <v>427500</v>
      </c>
      <c r="S8" s="46">
        <f t="shared" ref="S8:S20" si="11">P8-Q8-R8</f>
        <v>16834310</v>
      </c>
      <c r="T8" s="39">
        <v>0.36</v>
      </c>
      <c r="U8" s="40">
        <f t="shared" ref="U8:U24" si="12">+ROUND(T8*50000000,0)</f>
        <v>18000000</v>
      </c>
    </row>
    <row r="9" spans="1:22" ht="24.95" customHeight="1">
      <c r="A9" s="77">
        <f t="shared" ref="A9:A25" si="13">A8+1</f>
        <v>3</v>
      </c>
      <c r="B9" s="78" t="s">
        <v>307</v>
      </c>
      <c r="C9" s="45" t="s">
        <v>308</v>
      </c>
      <c r="D9" s="45">
        <v>0.28000000000000003</v>
      </c>
      <c r="E9" s="46">
        <f t="shared" ref="E9:E20" si="14">$E$7</f>
        <v>1150000</v>
      </c>
      <c r="F9" s="79">
        <v>2.96</v>
      </c>
      <c r="G9" s="46">
        <v>12000000</v>
      </c>
      <c r="H9" s="46"/>
      <c r="I9" s="46">
        <f t="shared" si="2"/>
        <v>1200000</v>
      </c>
      <c r="J9" s="46">
        <f t="shared" si="3"/>
        <v>3000000</v>
      </c>
      <c r="K9" s="46">
        <f t="shared" si="4"/>
        <v>102120</v>
      </c>
      <c r="L9" s="46">
        <f t="shared" si="5"/>
        <v>34040</v>
      </c>
      <c r="M9" s="46">
        <f t="shared" si="6"/>
        <v>612720</v>
      </c>
      <c r="N9" s="46">
        <f t="shared" si="7"/>
        <v>612720</v>
      </c>
      <c r="O9" s="46">
        <f t="shared" si="8"/>
        <v>17561600</v>
      </c>
      <c r="P9" s="46">
        <f t="shared" si="9"/>
        <v>16200000</v>
      </c>
      <c r="Q9" s="46">
        <f t="shared" si="10"/>
        <v>238280</v>
      </c>
      <c r="R9" s="46">
        <f t="shared" si="1"/>
        <v>360000</v>
      </c>
      <c r="S9" s="46">
        <f t="shared" si="11"/>
        <v>15601720</v>
      </c>
      <c r="T9" s="39">
        <v>0.28000000000000003</v>
      </c>
      <c r="U9" s="40">
        <f t="shared" si="12"/>
        <v>14000000</v>
      </c>
    </row>
    <row r="10" spans="1:22" ht="24.95" customHeight="1">
      <c r="A10" s="77">
        <f t="shared" si="13"/>
        <v>4</v>
      </c>
      <c r="B10" s="78" t="s">
        <v>309</v>
      </c>
      <c r="C10" s="45" t="s">
        <v>310</v>
      </c>
      <c r="D10" s="45">
        <v>0.28000000000000003</v>
      </c>
      <c r="E10" s="46">
        <f t="shared" si="14"/>
        <v>1150000</v>
      </c>
      <c r="F10" s="79">
        <v>2.65</v>
      </c>
      <c r="G10" s="46">
        <v>12000000</v>
      </c>
      <c r="H10" s="46"/>
      <c r="I10" s="46">
        <f t="shared" si="2"/>
        <v>1200000</v>
      </c>
      <c r="J10" s="46">
        <f t="shared" si="3"/>
        <v>3000000</v>
      </c>
      <c r="K10" s="46">
        <f t="shared" si="4"/>
        <v>91425</v>
      </c>
      <c r="L10" s="46">
        <f t="shared" si="5"/>
        <v>30475</v>
      </c>
      <c r="M10" s="46">
        <f t="shared" si="6"/>
        <v>548550</v>
      </c>
      <c r="N10" s="46">
        <f t="shared" si="7"/>
        <v>548550</v>
      </c>
      <c r="O10" s="46">
        <f t="shared" si="8"/>
        <v>17419000</v>
      </c>
      <c r="P10" s="46">
        <f t="shared" si="9"/>
        <v>16200000</v>
      </c>
      <c r="Q10" s="46">
        <f t="shared" si="10"/>
        <v>213325</v>
      </c>
      <c r="R10" s="46">
        <f t="shared" si="1"/>
        <v>360000</v>
      </c>
      <c r="S10" s="46">
        <f t="shared" si="11"/>
        <v>15626675</v>
      </c>
      <c r="T10" s="39">
        <v>0.24</v>
      </c>
      <c r="U10" s="40">
        <f t="shared" si="12"/>
        <v>12000000</v>
      </c>
    </row>
    <row r="11" spans="1:22" ht="24.95" customHeight="1">
      <c r="A11" s="77">
        <f t="shared" si="13"/>
        <v>5</v>
      </c>
      <c r="B11" s="78" t="s">
        <v>311</v>
      </c>
      <c r="C11" s="45" t="s">
        <v>312</v>
      </c>
      <c r="D11" s="45">
        <v>0.28000000000000003</v>
      </c>
      <c r="E11" s="46">
        <f t="shared" si="14"/>
        <v>1150000</v>
      </c>
      <c r="F11" s="79">
        <v>2.65</v>
      </c>
      <c r="G11" s="46">
        <v>12000000</v>
      </c>
      <c r="H11" s="46"/>
      <c r="I11" s="46">
        <f t="shared" si="2"/>
        <v>1200000</v>
      </c>
      <c r="J11" s="46">
        <f t="shared" si="3"/>
        <v>3000000</v>
      </c>
      <c r="K11" s="46">
        <f t="shared" si="4"/>
        <v>91425</v>
      </c>
      <c r="L11" s="46">
        <f t="shared" si="5"/>
        <v>30475</v>
      </c>
      <c r="M11" s="46">
        <f t="shared" si="6"/>
        <v>548550</v>
      </c>
      <c r="N11" s="46">
        <f t="shared" si="7"/>
        <v>548550</v>
      </c>
      <c r="O11" s="46">
        <f t="shared" si="8"/>
        <v>17419000</v>
      </c>
      <c r="P11" s="46">
        <f t="shared" si="9"/>
        <v>16200000</v>
      </c>
      <c r="Q11" s="46">
        <f t="shared" si="10"/>
        <v>213325</v>
      </c>
      <c r="R11" s="46">
        <f t="shared" si="1"/>
        <v>360000</v>
      </c>
      <c r="S11" s="46">
        <f t="shared" si="11"/>
        <v>15626675</v>
      </c>
      <c r="T11" s="39">
        <v>0.28000000000000003</v>
      </c>
      <c r="U11" s="40">
        <f t="shared" si="12"/>
        <v>14000000</v>
      </c>
    </row>
    <row r="12" spans="1:22" ht="24.95" customHeight="1">
      <c r="A12" s="77">
        <f t="shared" si="13"/>
        <v>6</v>
      </c>
      <c r="B12" s="78" t="s">
        <v>313</v>
      </c>
      <c r="C12" s="45" t="s">
        <v>314</v>
      </c>
      <c r="D12" s="45">
        <v>0.24</v>
      </c>
      <c r="E12" s="46">
        <f t="shared" si="14"/>
        <v>1150000</v>
      </c>
      <c r="F12" s="79">
        <v>2.34</v>
      </c>
      <c r="G12" s="46"/>
      <c r="H12" s="46"/>
      <c r="I12" s="46">
        <f t="shared" si="2"/>
        <v>0</v>
      </c>
      <c r="J12" s="46">
        <f t="shared" si="3"/>
        <v>0</v>
      </c>
      <c r="K12" s="46">
        <f t="shared" si="4"/>
        <v>80730</v>
      </c>
      <c r="L12" s="46">
        <f t="shared" si="5"/>
        <v>26910</v>
      </c>
      <c r="M12" s="46">
        <f t="shared" si="6"/>
        <v>484380</v>
      </c>
      <c r="N12" s="46">
        <f t="shared" si="7"/>
        <v>484380</v>
      </c>
      <c r="O12" s="46">
        <f t="shared" si="8"/>
        <v>1076400</v>
      </c>
      <c r="P12" s="46">
        <f t="shared" si="9"/>
        <v>0</v>
      </c>
      <c r="Q12" s="46">
        <f t="shared" si="10"/>
        <v>188370</v>
      </c>
      <c r="R12" s="46">
        <f t="shared" si="1"/>
        <v>0</v>
      </c>
      <c r="S12" s="46">
        <f t="shared" si="11"/>
        <v>-188370</v>
      </c>
      <c r="T12" s="39">
        <v>0.21</v>
      </c>
      <c r="U12" s="40">
        <f t="shared" si="12"/>
        <v>10500000</v>
      </c>
    </row>
    <row r="13" spans="1:22" ht="24.95" customHeight="1">
      <c r="A13" s="77">
        <f t="shared" si="13"/>
        <v>7</v>
      </c>
      <c r="B13" s="78" t="s">
        <v>315</v>
      </c>
      <c r="C13" s="45" t="s">
        <v>316</v>
      </c>
      <c r="D13" s="45">
        <v>0.24</v>
      </c>
      <c r="E13" s="46">
        <f t="shared" si="14"/>
        <v>1150000</v>
      </c>
      <c r="F13" s="79">
        <v>2.34</v>
      </c>
      <c r="G13" s="46"/>
      <c r="H13" s="46"/>
      <c r="I13" s="46">
        <f t="shared" si="2"/>
        <v>0</v>
      </c>
      <c r="J13" s="46">
        <f t="shared" si="3"/>
        <v>0</v>
      </c>
      <c r="K13" s="46">
        <f t="shared" si="4"/>
        <v>80730</v>
      </c>
      <c r="L13" s="46">
        <f t="shared" si="5"/>
        <v>26910</v>
      </c>
      <c r="M13" s="46">
        <f t="shared" si="6"/>
        <v>484380</v>
      </c>
      <c r="N13" s="46">
        <f t="shared" si="7"/>
        <v>484380</v>
      </c>
      <c r="O13" s="46">
        <f t="shared" si="8"/>
        <v>1076400</v>
      </c>
      <c r="P13" s="46">
        <f t="shared" si="9"/>
        <v>0</v>
      </c>
      <c r="Q13" s="46">
        <f t="shared" si="10"/>
        <v>188370</v>
      </c>
      <c r="R13" s="46">
        <f t="shared" si="1"/>
        <v>0</v>
      </c>
      <c r="S13" s="46">
        <f t="shared" si="11"/>
        <v>-188370</v>
      </c>
      <c r="T13" s="39">
        <v>0.2</v>
      </c>
      <c r="U13" s="40">
        <f t="shared" si="12"/>
        <v>10000000</v>
      </c>
    </row>
    <row r="14" spans="1:22" ht="24.95" customHeight="1">
      <c r="A14" s="77">
        <f t="shared" si="13"/>
        <v>8</v>
      </c>
      <c r="B14" s="78" t="s">
        <v>262</v>
      </c>
      <c r="C14" s="45"/>
      <c r="D14" s="45">
        <v>0.18</v>
      </c>
      <c r="E14" s="46">
        <f t="shared" si="14"/>
        <v>1150000</v>
      </c>
      <c r="F14" s="79">
        <v>2.65</v>
      </c>
      <c r="G14" s="46">
        <f t="shared" ref="G14:G25" si="15">+ROUND(D14*50000000,0)</f>
        <v>9000000</v>
      </c>
      <c r="H14" s="46"/>
      <c r="I14" s="46">
        <f t="shared" si="2"/>
        <v>900000</v>
      </c>
      <c r="J14" s="46">
        <f t="shared" si="3"/>
        <v>2250000</v>
      </c>
      <c r="K14" s="46">
        <f t="shared" si="4"/>
        <v>91425</v>
      </c>
      <c r="L14" s="46">
        <f t="shared" si="5"/>
        <v>30475</v>
      </c>
      <c r="M14" s="46">
        <f t="shared" si="6"/>
        <v>548550</v>
      </c>
      <c r="N14" s="46">
        <f t="shared" si="7"/>
        <v>548550</v>
      </c>
      <c r="O14" s="46">
        <f t="shared" si="8"/>
        <v>13369000</v>
      </c>
      <c r="P14" s="46">
        <f t="shared" si="9"/>
        <v>12150000</v>
      </c>
      <c r="Q14" s="46">
        <f t="shared" si="10"/>
        <v>213325</v>
      </c>
      <c r="R14" s="46">
        <f t="shared" si="1"/>
        <v>157500</v>
      </c>
      <c r="S14" s="46">
        <f t="shared" si="11"/>
        <v>11779175</v>
      </c>
      <c r="T14" s="39">
        <v>0.18</v>
      </c>
      <c r="U14" s="40">
        <f t="shared" si="12"/>
        <v>9000000</v>
      </c>
    </row>
    <row r="15" spans="1:22" ht="24.95" customHeight="1">
      <c r="A15" s="77">
        <f t="shared" si="13"/>
        <v>9</v>
      </c>
      <c r="B15" s="78" t="s">
        <v>317</v>
      </c>
      <c r="C15" s="45"/>
      <c r="D15" s="45">
        <v>0.18</v>
      </c>
      <c r="E15" s="46">
        <f t="shared" si="14"/>
        <v>1150000</v>
      </c>
      <c r="F15" s="79">
        <v>2.65</v>
      </c>
      <c r="G15" s="46">
        <f>+G14</f>
        <v>9000000</v>
      </c>
      <c r="H15" s="46"/>
      <c r="I15" s="46">
        <f t="shared" si="2"/>
        <v>900000</v>
      </c>
      <c r="J15" s="46">
        <f t="shared" si="3"/>
        <v>2250000</v>
      </c>
      <c r="K15" s="46">
        <f t="shared" si="4"/>
        <v>91425</v>
      </c>
      <c r="L15" s="46">
        <f t="shared" si="5"/>
        <v>30475</v>
      </c>
      <c r="M15" s="46">
        <f t="shared" si="6"/>
        <v>548550</v>
      </c>
      <c r="N15" s="46">
        <f t="shared" si="7"/>
        <v>548550</v>
      </c>
      <c r="O15" s="46">
        <f t="shared" si="8"/>
        <v>13369000</v>
      </c>
      <c r="P15" s="46">
        <f t="shared" si="9"/>
        <v>12150000</v>
      </c>
      <c r="Q15" s="46">
        <f t="shared" si="10"/>
        <v>213325</v>
      </c>
      <c r="R15" s="46">
        <f t="shared" si="1"/>
        <v>157500</v>
      </c>
      <c r="S15" s="46">
        <f t="shared" si="11"/>
        <v>11779175</v>
      </c>
      <c r="T15" s="39">
        <v>0.18</v>
      </c>
      <c r="U15" s="40">
        <f t="shared" si="12"/>
        <v>9000000</v>
      </c>
    </row>
    <row r="16" spans="1:22" ht="24.95" customHeight="1">
      <c r="A16" s="77">
        <f t="shared" si="13"/>
        <v>10</v>
      </c>
      <c r="B16" s="78" t="s">
        <v>318</v>
      </c>
      <c r="C16" s="45"/>
      <c r="D16" s="45">
        <v>0.15</v>
      </c>
      <c r="E16" s="46">
        <f t="shared" si="14"/>
        <v>1150000</v>
      </c>
      <c r="F16" s="79">
        <v>2.34</v>
      </c>
      <c r="G16" s="46">
        <f>+G15</f>
        <v>9000000</v>
      </c>
      <c r="H16" s="46"/>
      <c r="I16" s="46">
        <f t="shared" si="2"/>
        <v>900000</v>
      </c>
      <c r="J16" s="46">
        <f t="shared" si="3"/>
        <v>2250000</v>
      </c>
      <c r="K16" s="46">
        <f>ROUND(F16*E16*$T$3,0)</f>
        <v>80730</v>
      </c>
      <c r="L16" s="46">
        <f t="shared" si="5"/>
        <v>26910</v>
      </c>
      <c r="M16" s="46">
        <f t="shared" si="6"/>
        <v>484380</v>
      </c>
      <c r="N16" s="46">
        <f t="shared" si="7"/>
        <v>484380</v>
      </c>
      <c r="O16" s="46">
        <f t="shared" si="8"/>
        <v>13226400</v>
      </c>
      <c r="P16" s="46">
        <f t="shared" si="9"/>
        <v>12150000</v>
      </c>
      <c r="Q16" s="46">
        <f t="shared" si="10"/>
        <v>188370</v>
      </c>
      <c r="R16" s="46">
        <f t="shared" si="1"/>
        <v>157500</v>
      </c>
      <c r="S16" s="46">
        <f t="shared" si="11"/>
        <v>11804130</v>
      </c>
      <c r="T16" s="39">
        <v>0.15</v>
      </c>
      <c r="U16" s="40">
        <f t="shared" si="12"/>
        <v>7500000</v>
      </c>
    </row>
    <row r="17" spans="1:21" ht="24.95" customHeight="1">
      <c r="A17" s="77">
        <f t="shared" si="13"/>
        <v>11</v>
      </c>
      <c r="B17" s="78" t="s">
        <v>319</v>
      </c>
      <c r="C17" s="45"/>
      <c r="D17" s="45">
        <v>0.18</v>
      </c>
      <c r="E17" s="46">
        <f t="shared" si="14"/>
        <v>1150000</v>
      </c>
      <c r="F17" s="79">
        <v>2.34</v>
      </c>
      <c r="G17" s="46">
        <f>+G16</f>
        <v>9000000</v>
      </c>
      <c r="H17" s="46"/>
      <c r="I17" s="46">
        <f t="shared" si="2"/>
        <v>900000</v>
      </c>
      <c r="J17" s="46">
        <f t="shared" si="3"/>
        <v>2250000</v>
      </c>
      <c r="K17" s="46">
        <f t="shared" si="4"/>
        <v>80730</v>
      </c>
      <c r="L17" s="46">
        <f t="shared" si="5"/>
        <v>26910</v>
      </c>
      <c r="M17" s="46">
        <f t="shared" si="6"/>
        <v>484380</v>
      </c>
      <c r="N17" s="46">
        <f t="shared" si="7"/>
        <v>484380</v>
      </c>
      <c r="O17" s="46">
        <f t="shared" si="8"/>
        <v>13226400</v>
      </c>
      <c r="P17" s="46">
        <f t="shared" si="9"/>
        <v>12150000</v>
      </c>
      <c r="Q17" s="46">
        <f t="shared" si="10"/>
        <v>188370</v>
      </c>
      <c r="R17" s="46">
        <f t="shared" si="1"/>
        <v>157500</v>
      </c>
      <c r="S17" s="46">
        <f>P17-Q17-R17</f>
        <v>11804130</v>
      </c>
      <c r="T17" s="39">
        <v>0.18</v>
      </c>
      <c r="U17" s="40">
        <f t="shared" si="12"/>
        <v>9000000</v>
      </c>
    </row>
    <row r="18" spans="1:21" ht="24.95" customHeight="1">
      <c r="A18" s="77">
        <f t="shared" si="13"/>
        <v>12</v>
      </c>
      <c r="B18" s="78" t="s">
        <v>320</v>
      </c>
      <c r="C18" s="45"/>
      <c r="D18" s="45">
        <v>0.24</v>
      </c>
      <c r="E18" s="46">
        <f t="shared" si="14"/>
        <v>1150000</v>
      </c>
      <c r="F18" s="79">
        <v>2.65</v>
      </c>
      <c r="G18" s="46">
        <f>+G17</f>
        <v>9000000</v>
      </c>
      <c r="H18" s="46"/>
      <c r="I18" s="46">
        <f>G18*$T$1</f>
        <v>900000</v>
      </c>
      <c r="J18" s="46">
        <f t="shared" si="3"/>
        <v>2250000</v>
      </c>
      <c r="K18" s="46">
        <f t="shared" si="4"/>
        <v>91425</v>
      </c>
      <c r="L18" s="46">
        <f t="shared" si="5"/>
        <v>30475</v>
      </c>
      <c r="M18" s="46">
        <f t="shared" si="6"/>
        <v>548550</v>
      </c>
      <c r="N18" s="46">
        <f t="shared" si="7"/>
        <v>548550</v>
      </c>
      <c r="O18" s="46">
        <f t="shared" si="8"/>
        <v>13369000</v>
      </c>
      <c r="P18" s="46">
        <f t="shared" si="9"/>
        <v>12150000</v>
      </c>
      <c r="Q18" s="46">
        <f t="shared" si="10"/>
        <v>213325</v>
      </c>
      <c r="R18" s="46">
        <f t="shared" si="1"/>
        <v>157500</v>
      </c>
      <c r="S18" s="46">
        <f t="shared" si="11"/>
        <v>11779175</v>
      </c>
      <c r="T18" s="39">
        <v>0.21</v>
      </c>
      <c r="U18" s="40">
        <f t="shared" si="12"/>
        <v>10500000</v>
      </c>
    </row>
    <row r="19" spans="1:21" ht="24.95" customHeight="1">
      <c r="A19" s="77">
        <f t="shared" si="13"/>
        <v>13</v>
      </c>
      <c r="B19" s="78" t="s">
        <v>321</v>
      </c>
      <c r="C19" s="45"/>
      <c r="D19" s="45">
        <v>0.18</v>
      </c>
      <c r="E19" s="46">
        <f t="shared" si="14"/>
        <v>1150000</v>
      </c>
      <c r="F19" s="79">
        <v>3.27</v>
      </c>
      <c r="G19" s="46">
        <f>+G18</f>
        <v>9000000</v>
      </c>
      <c r="H19" s="46"/>
      <c r="I19" s="46">
        <f t="shared" si="2"/>
        <v>900000</v>
      </c>
      <c r="J19" s="46">
        <f t="shared" si="3"/>
        <v>2250000</v>
      </c>
      <c r="K19" s="46">
        <f>ROUND(F19*E19*$T$3,0)</f>
        <v>112815</v>
      </c>
      <c r="L19" s="46">
        <f t="shared" si="5"/>
        <v>37605</v>
      </c>
      <c r="M19" s="46">
        <f t="shared" si="6"/>
        <v>676890</v>
      </c>
      <c r="N19" s="46">
        <f t="shared" si="7"/>
        <v>676890</v>
      </c>
      <c r="O19" s="46">
        <f t="shared" si="8"/>
        <v>13654200</v>
      </c>
      <c r="P19" s="46">
        <f t="shared" si="9"/>
        <v>12150000</v>
      </c>
      <c r="Q19" s="46">
        <f t="shared" si="10"/>
        <v>263235</v>
      </c>
      <c r="R19" s="46">
        <f t="shared" si="1"/>
        <v>157500</v>
      </c>
      <c r="S19" s="46">
        <f t="shared" si="11"/>
        <v>11729265</v>
      </c>
      <c r="T19" s="39">
        <v>0.18</v>
      </c>
      <c r="U19" s="40">
        <f t="shared" si="12"/>
        <v>9000000</v>
      </c>
    </row>
    <row r="20" spans="1:21" ht="24.95" customHeight="1">
      <c r="A20" s="77">
        <f t="shared" si="13"/>
        <v>14</v>
      </c>
      <c r="B20" s="78" t="s">
        <v>322</v>
      </c>
      <c r="C20" s="45"/>
      <c r="D20" s="45">
        <v>0.1</v>
      </c>
      <c r="E20" s="46">
        <f t="shared" si="14"/>
        <v>1150000</v>
      </c>
      <c r="F20" s="79">
        <v>2.65</v>
      </c>
      <c r="G20" s="46">
        <f t="shared" si="15"/>
        <v>5000000</v>
      </c>
      <c r="H20" s="46"/>
      <c r="I20" s="46">
        <f>G20*$T$1</f>
        <v>500000</v>
      </c>
      <c r="J20" s="46">
        <f t="shared" si="3"/>
        <v>1250000</v>
      </c>
      <c r="K20" s="46">
        <f t="shared" si="4"/>
        <v>91425</v>
      </c>
      <c r="L20" s="46">
        <f t="shared" si="5"/>
        <v>30475</v>
      </c>
      <c r="M20" s="46">
        <f t="shared" si="6"/>
        <v>548550</v>
      </c>
      <c r="N20" s="46">
        <f t="shared" si="7"/>
        <v>548550</v>
      </c>
      <c r="O20" s="46">
        <f t="shared" si="8"/>
        <v>7969000</v>
      </c>
      <c r="P20" s="46">
        <f t="shared" si="9"/>
        <v>6750000</v>
      </c>
      <c r="Q20" s="46">
        <f t="shared" si="10"/>
        <v>213325</v>
      </c>
      <c r="R20" s="46">
        <f>IF(P20&gt;9000000,ROUND((P20-9000000)*5%,0),0)</f>
        <v>0</v>
      </c>
      <c r="S20" s="46">
        <f t="shared" si="11"/>
        <v>6536675</v>
      </c>
      <c r="T20" s="39">
        <v>0.1</v>
      </c>
      <c r="U20" s="40">
        <f t="shared" si="12"/>
        <v>5000000</v>
      </c>
    </row>
    <row r="21" spans="1:21" ht="24.95" customHeight="1">
      <c r="A21" s="77">
        <f t="shared" si="13"/>
        <v>15</v>
      </c>
      <c r="B21" s="78" t="s">
        <v>323</v>
      </c>
      <c r="C21" s="45"/>
      <c r="D21" s="45">
        <v>0.09</v>
      </c>
      <c r="E21" s="46"/>
      <c r="F21" s="79"/>
      <c r="G21" s="46">
        <f t="shared" si="15"/>
        <v>4500000</v>
      </c>
      <c r="H21" s="46"/>
      <c r="I21" s="46"/>
      <c r="J21" s="46"/>
      <c r="K21" s="46"/>
      <c r="L21" s="46"/>
      <c r="M21" s="46"/>
      <c r="N21" s="46"/>
      <c r="O21" s="46">
        <f t="shared" si="8"/>
        <v>4500000</v>
      </c>
      <c r="P21" s="46">
        <f t="shared" si="9"/>
        <v>4500000</v>
      </c>
      <c r="Q21" s="46"/>
      <c r="R21" s="46"/>
      <c r="S21" s="46">
        <f>O21</f>
        <v>4500000</v>
      </c>
      <c r="U21" s="40">
        <f t="shared" si="12"/>
        <v>0</v>
      </c>
    </row>
    <row r="22" spans="1:21" ht="24.95" customHeight="1">
      <c r="A22" s="77">
        <f t="shared" si="13"/>
        <v>16</v>
      </c>
      <c r="B22" s="78" t="s">
        <v>324</v>
      </c>
      <c r="C22" s="45"/>
      <c r="D22" s="45">
        <v>0.09</v>
      </c>
      <c r="E22" s="46"/>
      <c r="F22" s="79"/>
      <c r="G22" s="46">
        <f t="shared" si="15"/>
        <v>4500000</v>
      </c>
      <c r="H22" s="46"/>
      <c r="I22" s="46"/>
      <c r="J22" s="46"/>
      <c r="K22" s="46"/>
      <c r="L22" s="46"/>
      <c r="M22" s="46"/>
      <c r="N22" s="46"/>
      <c r="O22" s="46">
        <f t="shared" si="8"/>
        <v>4500000</v>
      </c>
      <c r="P22" s="46">
        <f t="shared" si="9"/>
        <v>4500000</v>
      </c>
      <c r="Q22" s="46"/>
      <c r="R22" s="46"/>
      <c r="S22" s="46">
        <f>O22</f>
        <v>4500000</v>
      </c>
      <c r="U22" s="40">
        <f t="shared" si="12"/>
        <v>0</v>
      </c>
    </row>
    <row r="23" spans="1:21" ht="24.95" customHeight="1">
      <c r="A23" s="80">
        <f t="shared" si="13"/>
        <v>17</v>
      </c>
      <c r="B23" s="48" t="s">
        <v>325</v>
      </c>
      <c r="C23" s="47"/>
      <c r="D23" s="47">
        <v>0.11</v>
      </c>
      <c r="E23" s="44"/>
      <c r="F23" s="81"/>
      <c r="G23" s="46">
        <f t="shared" si="15"/>
        <v>5500000</v>
      </c>
      <c r="H23" s="44"/>
      <c r="I23" s="44"/>
      <c r="J23" s="44"/>
      <c r="K23" s="44"/>
      <c r="L23" s="44"/>
      <c r="M23" s="44"/>
      <c r="N23" s="44"/>
      <c r="O23" s="44">
        <f t="shared" si="8"/>
        <v>5500000</v>
      </c>
      <c r="P23" s="46">
        <f t="shared" si="9"/>
        <v>5500000</v>
      </c>
      <c r="Q23" s="46"/>
      <c r="R23" s="46"/>
      <c r="S23" s="46">
        <f>O23</f>
        <v>5500000</v>
      </c>
      <c r="U23" s="40">
        <f t="shared" si="12"/>
        <v>0</v>
      </c>
    </row>
    <row r="24" spans="1:21" ht="35.1" customHeight="1">
      <c r="A24" s="80">
        <f t="shared" si="13"/>
        <v>18</v>
      </c>
      <c r="B24" s="48" t="s">
        <v>326</v>
      </c>
      <c r="C24" s="47"/>
      <c r="D24" s="47">
        <v>0.1</v>
      </c>
      <c r="E24" s="44"/>
      <c r="F24" s="81"/>
      <c r="G24" s="46">
        <f t="shared" si="15"/>
        <v>5000000</v>
      </c>
      <c r="H24" s="44"/>
      <c r="I24" s="44"/>
      <c r="J24" s="44"/>
      <c r="K24" s="44"/>
      <c r="L24" s="44"/>
      <c r="M24" s="44"/>
      <c r="N24" s="44"/>
      <c r="O24" s="44">
        <f t="shared" ref="O24" si="16">SUM(G24:N24)</f>
        <v>5000000</v>
      </c>
      <c r="P24" s="44">
        <f t="shared" si="9"/>
        <v>5000000</v>
      </c>
      <c r="Q24" s="82"/>
      <c r="R24" s="82"/>
      <c r="S24" s="82">
        <f>O24</f>
        <v>5000000</v>
      </c>
      <c r="U24" s="40">
        <f t="shared" si="12"/>
        <v>0</v>
      </c>
    </row>
    <row r="25" spans="1:21" ht="24.95" customHeight="1">
      <c r="A25" s="83">
        <f t="shared" si="13"/>
        <v>19</v>
      </c>
      <c r="B25" s="84" t="s">
        <v>327</v>
      </c>
      <c r="C25" s="85"/>
      <c r="D25" s="85">
        <v>0.13</v>
      </c>
      <c r="E25" s="82"/>
      <c r="F25" s="86"/>
      <c r="G25" s="82">
        <f t="shared" si="15"/>
        <v>6500000</v>
      </c>
      <c r="H25" s="82"/>
      <c r="I25" s="82"/>
      <c r="J25" s="82"/>
      <c r="K25" s="82"/>
      <c r="L25" s="82"/>
      <c r="M25" s="82"/>
      <c r="N25" s="82"/>
      <c r="O25" s="82">
        <f t="shared" ref="O25" si="17">SUM(G25:N25)</f>
        <v>6500000</v>
      </c>
      <c r="P25" s="82">
        <f t="shared" ref="P25" si="18">SUM(G25:J25)</f>
        <v>6500000</v>
      </c>
      <c r="Q25" s="82"/>
      <c r="R25" s="82"/>
      <c r="S25" s="82">
        <f>O25</f>
        <v>6500000</v>
      </c>
    </row>
    <row r="26" spans="1:21" ht="20.100000000000001" customHeight="1">
      <c r="F26" s="87"/>
    </row>
    <row r="27" spans="1:21" ht="20.100000000000001" customHeight="1">
      <c r="F27" s="87"/>
    </row>
    <row r="28" spans="1:21" ht="20.100000000000001" customHeight="1">
      <c r="F28" s="87"/>
    </row>
    <row r="29" spans="1:21" ht="20.100000000000001" customHeight="1">
      <c r="F29" s="87"/>
    </row>
  </sheetData>
  <mergeCells count="4">
    <mergeCell ref="G4:J4"/>
    <mergeCell ref="K4:N4"/>
    <mergeCell ref="O4:O5"/>
    <mergeCell ref="P4:P5"/>
  </mergeCells>
  <printOptions horizontalCentered="1"/>
  <pageMargins left="0.15748031496062992" right="0.15748031496062992" top="0.35433070866141736" bottom="0.55118110236220474" header="0.31496062992125984" footer="0.31496062992125984"/>
  <pageSetup paperSize="9" scale="85" orientation="landscape" horizontalDpi="300" verticalDpi="300" r:id="rId1"/>
  <headerFooter>
    <oddFooter>&amp;LPhần mềm Quản lý thi công 360&amp;R&amp;"Times New Roman,Regular"Page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showGridLines="0" zoomScale="130" zoomScaleNormal="130" zoomScaleSheetLayoutView="144" workbookViewId="0">
      <pane ySplit="3" topLeftCell="A7" activePane="bottomLeft" state="frozen"/>
      <selection activeCell="K36" sqref="K36"/>
      <selection pane="bottomLeft" activeCell="K36" sqref="K36"/>
    </sheetView>
  </sheetViews>
  <sheetFormatPr defaultColWidth="9.125" defaultRowHeight="20.100000000000001" customHeight="1"/>
  <cols>
    <col min="1" max="1" width="8.625" style="39" customWidth="1"/>
    <col min="2" max="2" width="57.375" style="39" customWidth="1"/>
    <col min="3" max="3" width="20.875" style="39" customWidth="1"/>
    <col min="4" max="4" width="18.875" style="39" customWidth="1"/>
    <col min="5" max="5" width="19.375" style="39" customWidth="1"/>
    <col min="6" max="16384" width="9.125" style="39"/>
  </cols>
  <sheetData>
    <row r="1" spans="1:5" ht="20.100000000000001" customHeight="1">
      <c r="A1" s="38" t="s">
        <v>328</v>
      </c>
    </row>
    <row r="2" spans="1:5" ht="12" customHeight="1"/>
    <row r="3" spans="1:5" s="70" customFormat="1" ht="27" customHeight="1">
      <c r="A3" s="88" t="s">
        <v>3</v>
      </c>
      <c r="B3" s="88" t="s">
        <v>251</v>
      </c>
      <c r="C3" s="88" t="s">
        <v>329</v>
      </c>
      <c r="D3" s="88" t="s">
        <v>330</v>
      </c>
      <c r="E3" s="88" t="s">
        <v>263</v>
      </c>
    </row>
    <row r="4" spans="1:5" s="70" customFormat="1" ht="18.75" customHeight="1">
      <c r="A4" s="71" t="s">
        <v>287</v>
      </c>
      <c r="B4" s="71" t="s">
        <v>288</v>
      </c>
      <c r="C4" s="71" t="s">
        <v>289</v>
      </c>
      <c r="D4" s="71" t="s">
        <v>290</v>
      </c>
      <c r="E4" s="71" t="s">
        <v>331</v>
      </c>
    </row>
    <row r="5" spans="1:5" ht="20.100000000000001" customHeight="1">
      <c r="A5" s="72">
        <f>'05 Chi phí NC'!A7</f>
        <v>1</v>
      </c>
      <c r="B5" s="74" t="str">
        <f>'05 Chi phí NC'!B7</f>
        <v>Giám đốc dự án</v>
      </c>
      <c r="C5" s="75">
        <v>500000</v>
      </c>
      <c r="D5" s="75">
        <v>1000000</v>
      </c>
      <c r="E5" s="75">
        <f>SUM(C5:D5)</f>
        <v>1500000</v>
      </c>
    </row>
    <row r="6" spans="1:5" ht="20.100000000000001" customHeight="1">
      <c r="A6" s="77">
        <f>'05 Chi phí NC'!A8</f>
        <v>2</v>
      </c>
      <c r="B6" s="45" t="str">
        <f>'05 Chi phí NC'!B8</f>
        <v>Phó giám đốc dự án</v>
      </c>
      <c r="C6" s="46">
        <v>500000</v>
      </c>
      <c r="D6" s="46">
        <f>$D$5</f>
        <v>1000000</v>
      </c>
      <c r="E6" s="46">
        <f t="shared" ref="E6:E23" si="0">SUM(C6:D6)</f>
        <v>1500000</v>
      </c>
    </row>
    <row r="7" spans="1:5" ht="20.100000000000001" customHeight="1">
      <c r="A7" s="77">
        <f>'05 Chi phí NC'!A9</f>
        <v>3</v>
      </c>
      <c r="B7" s="45" t="str">
        <f>'05 Chi phí NC'!B9</f>
        <v>Trưởng phòng QS</v>
      </c>
      <c r="C7" s="46">
        <v>300000</v>
      </c>
      <c r="D7" s="46">
        <f t="shared" ref="D7:D23" si="1">$D$5</f>
        <v>1000000</v>
      </c>
      <c r="E7" s="46">
        <f t="shared" si="0"/>
        <v>1300000</v>
      </c>
    </row>
    <row r="8" spans="1:5" ht="20.100000000000001" customHeight="1">
      <c r="A8" s="77">
        <f>'05 Chi phí NC'!A10</f>
        <v>4</v>
      </c>
      <c r="B8" s="45" t="str">
        <f>'05 Chi phí NC'!B10</f>
        <v>Trưởng phòng QA/QC</v>
      </c>
      <c r="C8" s="46">
        <v>300000</v>
      </c>
      <c r="D8" s="46">
        <f t="shared" si="1"/>
        <v>1000000</v>
      </c>
      <c r="E8" s="46">
        <f t="shared" si="0"/>
        <v>1300000</v>
      </c>
    </row>
    <row r="9" spans="1:5" ht="20.100000000000001" customHeight="1">
      <c r="A9" s="77">
        <f>'05 Chi phí NC'!A11</f>
        <v>5</v>
      </c>
      <c r="B9" s="45" t="str">
        <f>'05 Chi phí NC'!B11</f>
        <v>Trưởng phòng CM</v>
      </c>
      <c r="C9" s="46">
        <v>300000</v>
      </c>
      <c r="D9" s="46">
        <f t="shared" si="1"/>
        <v>1000000</v>
      </c>
      <c r="E9" s="46">
        <f t="shared" si="0"/>
        <v>1300000</v>
      </c>
    </row>
    <row r="10" spans="1:5" ht="20.100000000000001" customHeight="1">
      <c r="A10" s="77">
        <f>'05 Chi phí NC'!A12</f>
        <v>6</v>
      </c>
      <c r="B10" s="45" t="str">
        <f>'05 Chi phí NC'!B12</f>
        <v>Trưởng team thiết kế</v>
      </c>
      <c r="C10" s="46">
        <v>300000</v>
      </c>
      <c r="D10" s="46">
        <f t="shared" si="1"/>
        <v>1000000</v>
      </c>
      <c r="E10" s="46">
        <f t="shared" si="0"/>
        <v>1300000</v>
      </c>
    </row>
    <row r="11" spans="1:5" ht="20.100000000000001" customHeight="1">
      <c r="A11" s="77">
        <f>'05 Chi phí NC'!A13</f>
        <v>7</v>
      </c>
      <c r="B11" s="45" t="str">
        <f>'05 Chi phí NC'!B13</f>
        <v>Trưởng Admin</v>
      </c>
      <c r="C11" s="46">
        <v>300000</v>
      </c>
      <c r="D11" s="46">
        <f t="shared" si="1"/>
        <v>1000000</v>
      </c>
      <c r="E11" s="46">
        <f t="shared" si="0"/>
        <v>1300000</v>
      </c>
    </row>
    <row r="12" spans="1:5" ht="20.100000000000001" customHeight="1">
      <c r="A12" s="77">
        <f>'05 Chi phí NC'!A14</f>
        <v>8</v>
      </c>
      <c r="B12" s="45" t="s">
        <v>262</v>
      </c>
      <c r="C12" s="46">
        <v>300000</v>
      </c>
      <c r="D12" s="46">
        <f t="shared" si="1"/>
        <v>1000000</v>
      </c>
      <c r="E12" s="46">
        <f t="shared" si="0"/>
        <v>1300000</v>
      </c>
    </row>
    <row r="13" spans="1:5" ht="20.100000000000001" customHeight="1">
      <c r="A13" s="77">
        <f>'05 Chi phí NC'!A15</f>
        <v>9</v>
      </c>
      <c r="B13" s="45" t="str">
        <f>'05 Chi phí NC'!B15</f>
        <v>Kỹ sư hiện trường (phụ trách khu)</v>
      </c>
      <c r="C13" s="46">
        <v>200000</v>
      </c>
      <c r="D13" s="46">
        <f t="shared" si="1"/>
        <v>1000000</v>
      </c>
      <c r="E13" s="46">
        <f t="shared" si="0"/>
        <v>1200000</v>
      </c>
    </row>
    <row r="14" spans="1:5" ht="20.100000000000001" customHeight="1">
      <c r="A14" s="77">
        <f>'05 Chi phí NC'!A16</f>
        <v>10</v>
      </c>
      <c r="B14" s="45" t="str">
        <f>'05 Chi phí NC'!B16</f>
        <v>Kỹ sư hiện trường</v>
      </c>
      <c r="C14" s="46">
        <v>200000</v>
      </c>
      <c r="D14" s="46">
        <f t="shared" si="1"/>
        <v>1000000</v>
      </c>
      <c r="E14" s="46">
        <f t="shared" si="0"/>
        <v>1200000</v>
      </c>
    </row>
    <row r="15" spans="1:5" ht="20.100000000000001" customHeight="1">
      <c r="A15" s="77">
        <f>'05 Chi phí NC'!A17</f>
        <v>11</v>
      </c>
      <c r="B15" s="45" t="str">
        <f>'05 Chi phí NC'!B17</f>
        <v>Kỹ sư QS</v>
      </c>
      <c r="C15" s="46">
        <v>200000</v>
      </c>
      <c r="D15" s="46">
        <f t="shared" si="1"/>
        <v>1000000</v>
      </c>
      <c r="E15" s="46">
        <f t="shared" si="0"/>
        <v>1200000</v>
      </c>
    </row>
    <row r="16" spans="1:5" ht="20.100000000000001" customHeight="1">
      <c r="A16" s="77">
        <f>'05 Chi phí NC'!A18</f>
        <v>12</v>
      </c>
      <c r="B16" s="45" t="str">
        <f>'05 Chi phí NC'!B18</f>
        <v>Kỹ sư an toàn</v>
      </c>
      <c r="C16" s="46">
        <v>200000</v>
      </c>
      <c r="D16" s="46">
        <f t="shared" si="1"/>
        <v>1000000</v>
      </c>
      <c r="E16" s="46">
        <f t="shared" si="0"/>
        <v>1200000</v>
      </c>
    </row>
    <row r="17" spans="1:5" ht="20.100000000000001" customHeight="1">
      <c r="A17" s="77">
        <f>'05 Chi phí NC'!A19</f>
        <v>13</v>
      </c>
      <c r="B17" s="45" t="str">
        <f>'05 Chi phí NC'!B19</f>
        <v>Kỹ sư trắc đạc</v>
      </c>
      <c r="C17" s="46">
        <v>200000</v>
      </c>
      <c r="D17" s="46">
        <f t="shared" si="1"/>
        <v>1000000</v>
      </c>
      <c r="E17" s="46">
        <f t="shared" si="0"/>
        <v>1200000</v>
      </c>
    </row>
    <row r="18" spans="1:5" ht="20.100000000000001" customHeight="1">
      <c r="A18" s="77">
        <f>'05 Chi phí NC'!A20</f>
        <v>14</v>
      </c>
      <c r="B18" s="45" t="str">
        <f>'05 Chi phí NC'!B20</f>
        <v>Lái xe</v>
      </c>
      <c r="C18" s="46">
        <v>200000</v>
      </c>
      <c r="D18" s="46">
        <f t="shared" si="1"/>
        <v>1000000</v>
      </c>
      <c r="E18" s="46">
        <f t="shared" si="0"/>
        <v>1200000</v>
      </c>
    </row>
    <row r="19" spans="1:5" ht="20.100000000000001" customHeight="1">
      <c r="A19" s="77">
        <f>'05 Chi phí NC'!A21</f>
        <v>15</v>
      </c>
      <c r="B19" s="45" t="str">
        <f>'05 Chi phí NC'!B21</f>
        <v>Tạp vụ (lương khoán)</v>
      </c>
      <c r="C19" s="46">
        <v>200000</v>
      </c>
      <c r="D19" s="46">
        <f t="shared" si="1"/>
        <v>1000000</v>
      </c>
      <c r="E19" s="46">
        <f t="shared" si="0"/>
        <v>1200000</v>
      </c>
    </row>
    <row r="20" spans="1:5" ht="20.100000000000001" customHeight="1">
      <c r="A20" s="77">
        <f>'05 Chi phí NC'!A22</f>
        <v>16</v>
      </c>
      <c r="B20" s="45" t="str">
        <f>'05 Chi phí NC'!B22</f>
        <v>Đầu bếp (lương khoán)</v>
      </c>
      <c r="C20" s="46">
        <v>200000</v>
      </c>
      <c r="D20" s="46">
        <f t="shared" si="1"/>
        <v>1000000</v>
      </c>
      <c r="E20" s="46">
        <f t="shared" si="0"/>
        <v>1200000</v>
      </c>
    </row>
    <row r="21" spans="1:5" ht="20.100000000000001" customHeight="1">
      <c r="A21" s="80">
        <f>'05 Chi phí NC'!A23</f>
        <v>17</v>
      </c>
      <c r="B21" s="47" t="str">
        <f>'05 Chi phí NC'!B23</f>
        <v>Phụ trắc đạc (lương khoán)</v>
      </c>
      <c r="C21" s="44">
        <v>200000</v>
      </c>
      <c r="D21" s="44">
        <f t="shared" si="1"/>
        <v>1000000</v>
      </c>
      <c r="E21" s="44">
        <f t="shared" si="0"/>
        <v>1200000</v>
      </c>
    </row>
    <row r="22" spans="1:5" ht="20.100000000000001" customHeight="1">
      <c r="A22" s="80">
        <f>'05 Chi phí NC'!A24</f>
        <v>18</v>
      </c>
      <c r="B22" s="47" t="str">
        <f>'05 Chi phí NC'!B24</f>
        <v>Bảo vệ khu văn phòng và nhà ở kỹ sư (lương khoán)</v>
      </c>
      <c r="C22" s="44">
        <v>200000</v>
      </c>
      <c r="D22" s="44">
        <f t="shared" si="1"/>
        <v>1000000</v>
      </c>
      <c r="E22" s="44">
        <f t="shared" si="0"/>
        <v>1200000</v>
      </c>
    </row>
    <row r="23" spans="1:5" ht="20.100000000000001" customHeight="1">
      <c r="A23" s="83">
        <f>'05 Chi phí NC'!A25</f>
        <v>19</v>
      </c>
      <c r="B23" s="85" t="str">
        <f>'05 Chi phí NC'!B25</f>
        <v>Y tá công trường (lương khoán)</v>
      </c>
      <c r="C23" s="82">
        <v>200000</v>
      </c>
      <c r="D23" s="82">
        <f t="shared" si="1"/>
        <v>1000000</v>
      </c>
      <c r="E23" s="82">
        <f t="shared" si="0"/>
        <v>1200000</v>
      </c>
    </row>
  </sheetData>
  <printOptions horizontalCentered="1"/>
  <pageMargins left="0.43307086614173229" right="0.19685039370078741" top="0.74803149606299213" bottom="0.74803149606299213" header="0.31496062992125984" footer="0.31496062992125984"/>
  <pageSetup paperSize="9" orientation="landscape" horizontalDpi="300" verticalDpi="300" r:id="rId1"/>
  <headerFooter>
    <oddFooter>&amp;LPhần mềm Quản lý thi công 360&amp;R&amp;"Times New Roman,Regular"Page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49</vt:i4>
      </vt:variant>
    </vt:vector>
  </HeadingPairs>
  <TitlesOfParts>
    <vt:vector size="64" baseType="lpstr">
      <vt:lpstr>Lập PA tài chính</vt:lpstr>
      <vt:lpstr>01 .PAKT - (Chưa làm)</vt:lpstr>
      <vt:lpstr>00 Tổng hợp CPDA</vt:lpstr>
      <vt:lpstr>01 Phục vụ thi công</vt:lpstr>
      <vt:lpstr>02 Văn phòng</vt:lpstr>
      <vt:lpstr>03 Thiết bị thi công</vt:lpstr>
      <vt:lpstr>04 Thời gian TC</vt:lpstr>
      <vt:lpstr>05 Chi phí NC</vt:lpstr>
      <vt:lpstr>06 Điện thọai &amp; ăn</vt:lpstr>
      <vt:lpstr>07 CP thường xuyên</vt:lpstr>
      <vt:lpstr>08 Chi phí tài chính</vt:lpstr>
      <vt:lpstr>09 Huy động và giải thể</vt:lpstr>
      <vt:lpstr>10 Giá trực tiếp</vt:lpstr>
      <vt:lpstr>11. Hoàn trả hiện trạng</vt:lpstr>
      <vt:lpstr>Nguồn dữ liệu</vt:lpstr>
      <vt:lpstr>'00 Tổng hợp CPDA'!Print_Area</vt:lpstr>
      <vt:lpstr>'01 .PAKT - (Chưa làm)'!Print_Area</vt:lpstr>
      <vt:lpstr>'01 Phục vụ thi công'!Print_Area</vt:lpstr>
      <vt:lpstr>'03 Thiết bị thi công'!Print_Area</vt:lpstr>
      <vt:lpstr>'04 Thời gian TC'!Print_Area</vt:lpstr>
      <vt:lpstr>'05 Chi phí NC'!Print_Area</vt:lpstr>
      <vt:lpstr>'06 Điện thọai &amp; ăn'!Print_Area</vt:lpstr>
      <vt:lpstr>'07 CP thường xuyên'!Print_Area</vt:lpstr>
      <vt:lpstr>'08 Chi phí tài chính'!Print_Area</vt:lpstr>
      <vt:lpstr>'00 Tổng hợp CPDA'!Print_Titles</vt:lpstr>
      <vt:lpstr>'01 Phục vụ thi công'!Print_Titles</vt:lpstr>
      <vt:lpstr>'04 Thời gian TC'!Print_Titles</vt:lpstr>
      <vt:lpstr>'05 Chi phí NC'!Print_Titles</vt:lpstr>
      <vt:lpstr>'06 Điện thọai &amp; ăn'!Print_Titles</vt:lpstr>
      <vt:lpstr>'07 CP thường xuyên'!Print_Titles</vt:lpstr>
      <vt:lpstr>'00 Tổng hợp CPDA'!TBT_ColGiaTri</vt:lpstr>
      <vt:lpstr>'00 Tổng hợp CPDA'!TBT_ColNoiDung</vt:lpstr>
      <vt:lpstr>'00 Tổng hợp CPDA'!TBT_ColSTT</vt:lpstr>
      <vt:lpstr>'00 Tổng hợp CPDA'!TBT_ChiPhiCongTruong</vt:lpstr>
      <vt:lpstr>'00 Tổng hợp CPDA'!TBT_Data</vt:lpstr>
      <vt:lpstr>'03 Thiết bị thi công'!TBT_Data</vt:lpstr>
      <vt:lpstr>'10 Giá trực tiếp'!TBT_Data</vt:lpstr>
      <vt:lpstr>'Lập PA tài chính'!TBT_DienTichSanNoi</vt:lpstr>
      <vt:lpstr>'Lập PA tài chính'!TBT_DieuKienBaoGia_KhoanMuc</vt:lpstr>
      <vt:lpstr>'Lập PA tài chính'!TBT_DieuKienBaoGia_ThongTin</vt:lpstr>
      <vt:lpstr>'Lập PA tài chính'!TBT_DieuKienBaoGiaVaThucHien</vt:lpstr>
      <vt:lpstr>'Lập PA tài chính'!TBT_Fixed_ChiPhiCongTruong</vt:lpstr>
      <vt:lpstr>'Lập PA tài chính'!TBT_Fixed_GiaGianTiep</vt:lpstr>
      <vt:lpstr>'Lập PA tài chính'!TBT_Fixed_GiaTrucTiep</vt:lpstr>
      <vt:lpstr>'00 Tổng hợp CPDA'!TBT_Fixed_MayMoc</vt:lpstr>
      <vt:lpstr>'Lập PA tài chính'!TBT_Fixed_TongHopChiPhiThiCong</vt:lpstr>
      <vt:lpstr>'Lập PA tài chính'!TBT_GopCongTac</vt:lpstr>
      <vt:lpstr>'10 Giá trực tiếp'!TBT_GiaTrucTiep_TuDong</vt:lpstr>
      <vt:lpstr>'10 Giá trực tiếp'!TBT_GiaTrucTiep_ThuCong</vt:lpstr>
      <vt:lpstr>'Lập PA tài chính'!TBT_HinhThucDauThau</vt:lpstr>
      <vt:lpstr>'Lập PA tài chính'!TBT_KhoanMucBaogiaVaThucHien</vt:lpstr>
      <vt:lpstr>'Lập PA tài chính'!TBT_NguonVon</vt:lpstr>
      <vt:lpstr>'Lập PA tài chính'!TBT_RuiRoBaoHiem</vt:lpstr>
      <vt:lpstr>'Lập PA tài chính'!TBT_RuiRoBoiThuong</vt:lpstr>
      <vt:lpstr>'Lập PA tài chính'!TBT_RuiRoKhac</vt:lpstr>
      <vt:lpstr>'Lập PA tài chính'!TBT_RuiRoNhaThauNCC</vt:lpstr>
      <vt:lpstr>'Lập PA tài chính'!TBT_RuiRoTiGia</vt:lpstr>
      <vt:lpstr>'Lập PA tài chính'!TBT_RuiRoThanhToan</vt:lpstr>
      <vt:lpstr>'Lập PA tài chính'!TBT_TenDuAn</vt:lpstr>
      <vt:lpstr>'Lập PA tài chính'!TBT_TenNhaThau</vt:lpstr>
      <vt:lpstr>TBT_TongCongChiPhi</vt:lpstr>
      <vt:lpstr>'Lập PA tài chính'!TBT_TongGiaTriKhoiLuongChinh</vt:lpstr>
      <vt:lpstr>'Lập PA tài chính'!TBT_ThongTinDauThau</vt:lpstr>
      <vt:lpstr>'Lập PA tài chính'!TBT_XuatDauTu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2023-11-13T15:17:55Z</dcterms:modified>
</cp:coreProperties>
</file>