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510" windowHeight="7410"/>
  </bookViews>
  <sheets>
    <sheet name="CODES" sheetId="1" r:id="rId1"/>
    <sheet name="replacements" sheetId="2" r:id="rId2"/>
  </sheets>
  <definedNames>
    <definedName name="_xlnm._FilterDatabase" localSheetId="0" hidden="1">CODES!$C$3:$C$41</definedName>
    <definedName name="_xlnm._FilterDatabase" localSheetId="1" hidden="1">replacements!$A$1:$I$335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5" i="2" l="1"/>
  <c r="D335" i="2"/>
  <c r="F336" i="2"/>
  <c r="H331" i="2"/>
  <c r="H62" i="2"/>
  <c r="H5" i="2"/>
  <c r="H291" i="2"/>
  <c r="H321" i="2"/>
  <c r="H332" i="2"/>
  <c r="H334" i="2"/>
  <c r="H330" i="2"/>
  <c r="H329" i="2"/>
  <c r="H271" i="2"/>
  <c r="H182" i="2"/>
  <c r="H35" i="2"/>
  <c r="H327" i="2"/>
  <c r="H326" i="2"/>
  <c r="H284" i="2"/>
  <c r="H325" i="2"/>
  <c r="H309" i="2"/>
  <c r="H317" i="2"/>
  <c r="H136" i="2"/>
  <c r="H101" i="2"/>
  <c r="H57" i="2"/>
  <c r="H44" i="2"/>
  <c r="H39" i="2"/>
  <c r="H21" i="2"/>
  <c r="H290" i="2"/>
  <c r="H288" i="2"/>
  <c r="H289" i="2"/>
  <c r="H283" i="2"/>
  <c r="H287" i="2"/>
  <c r="H282" i="2"/>
  <c r="H87" i="2"/>
  <c r="H267" i="2"/>
  <c r="H264" i="2"/>
  <c r="H263" i="2"/>
  <c r="H259" i="2"/>
  <c r="H256" i="2"/>
  <c r="H244" i="2"/>
  <c r="H240" i="2"/>
  <c r="H208" i="2"/>
  <c r="H207" i="2"/>
  <c r="H206" i="2"/>
  <c r="H201" i="2"/>
  <c r="H198" i="2"/>
  <c r="H197" i="2"/>
  <c r="H195" i="2"/>
  <c r="H189" i="2"/>
  <c r="H187" i="2"/>
  <c r="H180" i="2"/>
  <c r="H179" i="2"/>
  <c r="H175" i="2"/>
  <c r="H169" i="2"/>
  <c r="H168" i="2"/>
  <c r="H163" i="2"/>
  <c r="H159" i="2"/>
  <c r="H152" i="2"/>
  <c r="H146" i="2"/>
  <c r="H141" i="2"/>
  <c r="H122" i="2"/>
  <c r="H107" i="2"/>
  <c r="H105" i="2"/>
  <c r="H98" i="2"/>
  <c r="H78" i="2"/>
  <c r="H77" i="2"/>
  <c r="H72" i="2"/>
  <c r="H70" i="2"/>
  <c r="H51" i="2"/>
  <c r="H270" i="2"/>
  <c r="H266" i="2"/>
  <c r="H128" i="2"/>
</calcChain>
</file>

<file path=xl/sharedStrings.xml><?xml version="1.0" encoding="utf-8"?>
<sst xmlns="http://schemas.openxmlformats.org/spreadsheetml/2006/main" count="558" uniqueCount="300">
  <si>
    <t xml:space="preserve">LIVING WATER WORLD MISSIONS </t>
  </si>
  <si>
    <t>INSTALLED SYSTEMS CODIFICATION</t>
  </si>
  <si>
    <t>Site and Location in order of Installation</t>
  </si>
  <si>
    <t>NUMBER</t>
  </si>
  <si>
    <t>DATE</t>
  </si>
  <si>
    <t>CODE</t>
  </si>
  <si>
    <t>Centennial Camp</t>
  </si>
  <si>
    <t>Iglesia Esmirna, San Pedro</t>
  </si>
  <si>
    <t>Iglesia Getzemani, Santa Lucia</t>
  </si>
  <si>
    <t>Iglesia Luz y Verdad, Nahuala</t>
  </si>
  <si>
    <t>Iglesia Esmirna, Solola</t>
  </si>
  <si>
    <t>Iglesia Alfa y Omega, Santiago</t>
  </si>
  <si>
    <t>Colegio Alfa y Omega, Santiago</t>
  </si>
  <si>
    <t>Eagles Nest Orphanage, Solola</t>
  </si>
  <si>
    <t>Iglesia El Shaddai, Chiquimulilla</t>
  </si>
  <si>
    <t>Colegio Bethel, San Pedro</t>
  </si>
  <si>
    <t>Iglesia Emmanuel, San Pedro</t>
  </si>
  <si>
    <t>Iglesia Bethseda, Tecpan</t>
  </si>
  <si>
    <t>Iglesia El Shaddai, San Lucas</t>
  </si>
  <si>
    <t>Iglesia de Cristo La Hermosa, Hueh</t>
  </si>
  <si>
    <t>Iglesia Galilea San Pablo Sn Mrco</t>
  </si>
  <si>
    <t>Iglesia Filadelfia San Isidro Sn Mrco</t>
  </si>
  <si>
    <t xml:space="preserve">Iglesia  Bethania Coatepeque </t>
  </si>
  <si>
    <t>Iglesia  Primitiva Escuintla</t>
  </si>
  <si>
    <t>Iglesia Nazaret La Democracia</t>
  </si>
  <si>
    <t>Iglesia Nazareth Chicacao</t>
  </si>
  <si>
    <t>Iglesia Luz y Verdad San José</t>
  </si>
  <si>
    <t>Iglesia Bethania Momostenango</t>
  </si>
  <si>
    <t>SOL001</t>
  </si>
  <si>
    <t>SOL002</t>
  </si>
  <si>
    <t>SOL003</t>
  </si>
  <si>
    <t>SOL004</t>
  </si>
  <si>
    <t>SOL005</t>
  </si>
  <si>
    <t>SOL008</t>
  </si>
  <si>
    <t>SOL009</t>
  </si>
  <si>
    <t>TOT006</t>
  </si>
  <si>
    <t>SAC007</t>
  </si>
  <si>
    <t>SCH020</t>
  </si>
  <si>
    <t>SOL010</t>
  </si>
  <si>
    <t>SOL011</t>
  </si>
  <si>
    <t>SOL012</t>
  </si>
  <si>
    <t>SOL013</t>
  </si>
  <si>
    <t>SAT014</t>
  </si>
  <si>
    <t>SOL016</t>
  </si>
  <si>
    <t>SOL017</t>
  </si>
  <si>
    <t>CHI018</t>
  </si>
  <si>
    <t>SAC019</t>
  </si>
  <si>
    <t>SAM021</t>
  </si>
  <si>
    <t>HUE022</t>
  </si>
  <si>
    <t>SAM023</t>
  </si>
  <si>
    <t>SAM024</t>
  </si>
  <si>
    <t>QUE025</t>
  </si>
  <si>
    <t>ESC026</t>
  </si>
  <si>
    <t>HUE027</t>
  </si>
  <si>
    <t>HUE028</t>
  </si>
  <si>
    <t>SAM029</t>
  </si>
  <si>
    <t>Iglesia Camino Al Cielo MALACATAN</t>
  </si>
  <si>
    <t>SAM030</t>
  </si>
  <si>
    <t>SCH031</t>
  </si>
  <si>
    <t>SCH032</t>
  </si>
  <si>
    <t>TOT033</t>
  </si>
  <si>
    <t>QUE034</t>
  </si>
  <si>
    <t>SCH035</t>
  </si>
  <si>
    <t>REPLACEMENT PARTS</t>
  </si>
  <si>
    <t>NAME OF THE PART</t>
  </si>
  <si>
    <t>LOCATION</t>
  </si>
  <si>
    <t>QUANTITY</t>
  </si>
  <si>
    <t>IN</t>
  </si>
  <si>
    <t>OUT</t>
  </si>
  <si>
    <t>BALANCE</t>
  </si>
  <si>
    <t>OUTPUT
 DATE</t>
  </si>
  <si>
    <t>INPUT
 DATE</t>
  </si>
  <si>
    <t>July/20/2015</t>
  </si>
  <si>
    <t>ITEMS 
LISTED</t>
  </si>
  <si>
    <t>GO TO REPLACEMENTS</t>
  </si>
  <si>
    <t>August/14/2015</t>
  </si>
  <si>
    <t>filtros de carbono de 5 micrones de 21 pulgadas</t>
  </si>
  <si>
    <t>cartuchos de ozono (lámparas)</t>
  </si>
  <si>
    <t>uniones universales de una pulgada</t>
  </si>
  <si>
    <t>cruces de una pulgada</t>
  </si>
  <si>
    <t>T de una pulgada</t>
  </si>
  <si>
    <t>válvula de cheque de una pulgada</t>
  </si>
  <si>
    <t>válvula de PVC de una Pulgada</t>
  </si>
  <si>
    <t>adaptadores de 1.5” a 1”</t>
  </si>
  <si>
    <t>uniones de 1” lisas</t>
  </si>
  <si>
    <t>codos 90° de 1”</t>
  </si>
  <si>
    <t xml:space="preserve">adaptadores de 1” a ¾ </t>
  </si>
  <si>
    <t>coplas hembra de ¾  con rosca</t>
  </si>
  <si>
    <t>coplas hembra de 1” con rosca</t>
  </si>
  <si>
    <t>coplas macho de 1” con rosca</t>
  </si>
  <si>
    <t>bolsa de Cable Ties</t>
  </si>
  <si>
    <t>tapones lisos de 1”</t>
  </si>
  <si>
    <t>tapón liso de ¾</t>
  </si>
  <si>
    <t>válvulas de Ventury</t>
  </si>
  <si>
    <t xml:space="preserve">Flipones con sus accesorios </t>
  </si>
  <si>
    <t>caja de tornillos ( flat Phillips) de 8X3.4</t>
  </si>
  <si>
    <t>T para ozonizador</t>
  </si>
  <si>
    <t>barras de Fix it Stick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</si>
  <si>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super glue</t>
    </r>
  </si>
  <si>
    <t>TOTAL PARTS</t>
  </si>
  <si>
    <t>September/10/2015</t>
  </si>
  <si>
    <t>Iglesia Betherl, San Lucas Toliman</t>
  </si>
  <si>
    <t>Colegio Bethel, San Pedro La Laguna</t>
  </si>
  <si>
    <t>Iglesia Esmirna San Pedro La Laguna</t>
  </si>
  <si>
    <t>Iglesia Jesus Salva,San Andres Sametebaj</t>
  </si>
  <si>
    <t>Iglesia Bethel, San Lucas Toliman</t>
  </si>
  <si>
    <t>Iglesia Alfa y Omega, Santiago Atitlan</t>
  </si>
  <si>
    <t>Septeber/10/2015 (4)</t>
  </si>
  <si>
    <t>Septeber/10/2015 (2)</t>
  </si>
  <si>
    <t>Iglesia de Dios Evangelio Completo Retalhuelu</t>
  </si>
  <si>
    <t xml:space="preserve">Iglesia  Peniel La Esperanza </t>
  </si>
  <si>
    <t>Iglesia Jesus Salva Zunilito, Suchitepequez</t>
  </si>
  <si>
    <t>REU036</t>
  </si>
  <si>
    <t>Iglesia Evángelica CA Nueva Jerusalén, Camojallito, La Democracia Huehuetenango</t>
  </si>
  <si>
    <t>Iglesia Evángelica CA Vida Nueva, La Mesilla, La Democracia, Huehuetenango</t>
  </si>
  <si>
    <t>HUE037</t>
  </si>
  <si>
    <t>HUE038</t>
  </si>
  <si>
    <t>Iglesia Centroamericana Cristo Vive, La Independencia, Malacatán San Marcos</t>
  </si>
  <si>
    <t>SAM039</t>
  </si>
  <si>
    <t>October/22/2015</t>
  </si>
  <si>
    <t>Iglesia Emanuel Panajachel</t>
  </si>
  <si>
    <t>Iglesia Bethel, San Juan La Laguna</t>
  </si>
  <si>
    <t>Filtro de carbono de .5 micrones 
de 21 pulgadas</t>
  </si>
  <si>
    <t>juegos para filtros de arena</t>
  </si>
  <si>
    <t>filtro de sedimentos de 1 micron
 de 10 pulgadas</t>
  </si>
  <si>
    <t>November/17/2015</t>
  </si>
  <si>
    <t>abrazaderas plásticas para 
manguera de ozono grande</t>
  </si>
  <si>
    <t>codos de 90° con adaptador de 
una pulgada</t>
  </si>
  <si>
    <t>coplas macho con rosca 
de 1.5 pulgadas</t>
  </si>
  <si>
    <t xml:space="preserve">bolsas de 25 PC c/u 
 de Wire Twist </t>
  </si>
  <si>
    <t>Cajas con interruptor de corriente y 
tomas de corriente con accesorios</t>
  </si>
  <si>
    <t>Rollos de alambre amarillo
 No. 10 de 6 pies</t>
  </si>
  <si>
    <t>Rollo de alambre verde
 No. 14 de 10 pies</t>
  </si>
  <si>
    <t>bolsas de tarugos (anchors)
 de 5/16</t>
  </si>
  <si>
    <t>empaques (O rings) para
 filtros de 21”</t>
  </si>
  <si>
    <t>balastro</t>
  </si>
  <si>
    <t xml:space="preserve"> bomba de agua de 1 HP
 de metal marca Truper.</t>
  </si>
  <si>
    <t>adaptadores de 1” a ¾ 
 con rosca hembra</t>
  </si>
  <si>
    <t>coplas  macho de ¾ con rosca</t>
  </si>
  <si>
    <t>adaptador de 1” a ½ con rosca</t>
  </si>
  <si>
    <t>empaque ( O rings) para filtro
 de sedimentos</t>
  </si>
  <si>
    <t>abrazaderas plásticas para 
manguera de ozono pequeñas</t>
  </si>
  <si>
    <t>adaptadores con rosca 
de ½  para lámpara de ozonizador</t>
  </si>
  <si>
    <t>válvulas de cheque
 para ozonizador</t>
  </si>
  <si>
    <t>adaptador para manguera
 de ozonizador</t>
  </si>
  <si>
    <t>Copla para salida de filtro
 de arena de 2”</t>
  </si>
  <si>
    <t>November17/2015</t>
  </si>
  <si>
    <t>Nuevo San Antonio, Camino al Cielo</t>
  </si>
  <si>
    <t>Santiago Atitlan, Iglesia Alafa y Omega</t>
  </si>
  <si>
    <t>Filtros de sedimentos de 50 micrones de 10 pulgadas</t>
  </si>
  <si>
    <t>Filtros de sedimentos de 50 
micrones de 12 pulgadas</t>
  </si>
  <si>
    <t>Iglesia Emmanuel, Panajachel</t>
  </si>
  <si>
    <t>December 4/2015</t>
  </si>
  <si>
    <t>valvulas para abrevaderos</t>
  </si>
  <si>
    <t>ozonificador</t>
  </si>
  <si>
    <t>bomba de agua de 1/2 caballo de fuerza</t>
  </si>
  <si>
    <t>contador de agua</t>
  </si>
  <si>
    <t>December 20/2015</t>
  </si>
  <si>
    <t>Iglesia Emanuel Panajachel (vendidos)</t>
  </si>
  <si>
    <t>December 21/2015</t>
  </si>
  <si>
    <t>Iglesia Bethania Coatepeque</t>
  </si>
  <si>
    <t>San Juan La Laguna, Iglesia Bethel</t>
  </si>
  <si>
    <t>Iglesia Emanuel, San Pedro La  Laguna</t>
  </si>
  <si>
    <t>Iglesia Emanuel San pedro la laguan</t>
  </si>
  <si>
    <t>filtro  de 25 micrones</t>
  </si>
  <si>
    <t>Válvula de cobre p. ozonificador con adaptador de cobre</t>
  </si>
  <si>
    <t>November/15/2015</t>
  </si>
  <si>
    <t>Iglesia Filadelfia San Isido San Marcos</t>
  </si>
  <si>
    <t>january/02/2016</t>
  </si>
  <si>
    <t>January/02/2016</t>
  </si>
  <si>
    <t>Iglesia CEM Faro de Luz, Zaculeu, Huehue</t>
  </si>
  <si>
    <t>january/26/2016</t>
  </si>
  <si>
    <t>February/02/2016</t>
  </si>
  <si>
    <t>codos  45° de una pulgada</t>
  </si>
  <si>
    <t>January/15/2016</t>
  </si>
  <si>
    <t>Igleisa Elohim, Zunilito, Suchi</t>
  </si>
  <si>
    <t>November /2015</t>
  </si>
  <si>
    <t>san lucas Tolimán</t>
  </si>
  <si>
    <t>Iglesia La Hermosa, Huehuetenango</t>
  </si>
  <si>
    <t>Iglesia Galilea, San Pablo San Marcos</t>
  </si>
  <si>
    <t>filtro de aire para ozonizador</t>
  </si>
  <si>
    <t>carcaza transparente para filtro de sedimentos</t>
  </si>
  <si>
    <t>January 24/2016</t>
  </si>
  <si>
    <t>Iglesia Familiar Bethania, Cantel, Quetzaltenango</t>
  </si>
  <si>
    <t>Pistolas de calor</t>
  </si>
  <si>
    <t>carcaza transparentes de 10 pulgadas para filtros de un micron</t>
  </si>
  <si>
    <t>25/01/2016</t>
  </si>
  <si>
    <t>HUE040</t>
  </si>
  <si>
    <t>Iglesia IDEC El Sitio Malacatan</t>
  </si>
  <si>
    <t>February/09/2016</t>
  </si>
  <si>
    <t>Iglesia CEM Cristo Vive, La Independencia, Malacatán,San Marcos</t>
  </si>
  <si>
    <t>February/9/2016</t>
  </si>
  <si>
    <t>Iglesia Cristo del Rey, Pajapita, San Marcos</t>
  </si>
  <si>
    <t>Iglesia Casa del Alfarero, San Francisco Zapotitlan, Suchitepequez</t>
  </si>
  <si>
    <t>February/12/2016</t>
  </si>
  <si>
    <t>February/16/2016</t>
  </si>
  <si>
    <t>Iglesia Mi Redentor Vive, Camoja Grande, La Demo, Huehue</t>
  </si>
  <si>
    <t>josue va a chequear donde ha puesto</t>
  </si>
  <si>
    <t>February/17/2016</t>
  </si>
  <si>
    <t>February 16/2016</t>
  </si>
  <si>
    <t>February/ 16/2016</t>
  </si>
  <si>
    <t>Iglesia Nazaret, La Democracia, Huehuetenango</t>
  </si>
  <si>
    <t>February/15/2016</t>
  </si>
  <si>
    <t>Iglesia Monte Horeb, Chiantla Huehuetenango</t>
  </si>
  <si>
    <t>Iglesia Emanuel, Panajachel, Sololá</t>
  </si>
  <si>
    <t>Iglesia Evángelica CA Nueva Jerusalem, Camojallito, La Demo, Huehue</t>
  </si>
  <si>
    <t>Iglesia Luz y Verdad, San José, Suchitepequez</t>
  </si>
  <si>
    <t>Iglesia Evangelica CA Vida Nueva, La Mesilla, La Demo, Huehue</t>
  </si>
  <si>
    <t>February 15</t>
  </si>
  <si>
    <t>Valvulas de metal de 1"</t>
  </si>
  <si>
    <t>Válvulas de metal de 3/4 para llenado de garrafones</t>
  </si>
  <si>
    <t>Iglesia Bethania, Coatepeque, Quetzaltenango</t>
  </si>
  <si>
    <t>Iglesia Camino Al Cielo, Nuevo San Antonio, Malacatán, San Marcos</t>
  </si>
  <si>
    <t>Iglesia Jesus Salva, San Andres Semetabaj</t>
  </si>
  <si>
    <t>Iglesia CA Bethel, San Lucas Tolimán</t>
  </si>
  <si>
    <t>Iglesia Monte de Los Olivos, Buena Vista, Sololá</t>
  </si>
  <si>
    <t>Iglesia Rios de Agua Viva, Santa Catarina Bobadilla, Antigua Sacatepequez</t>
  </si>
  <si>
    <t>SAC015</t>
  </si>
  <si>
    <t>Iglesia Casa deL Alfarero, San Francisco Zapotitlan, Suchitepequez</t>
  </si>
  <si>
    <t>Iglesia Cristo es Rey, Pajapita, San Marcos</t>
  </si>
  <si>
    <t>Iglesia Misión Cristiana Elohim, Zunilito, Suchitepequez</t>
  </si>
  <si>
    <t>SCH042</t>
  </si>
  <si>
    <t>Iglesia Evangélica de Integración Cristiana Bethania, Cantel, Quetzaltenango</t>
  </si>
  <si>
    <t>QUE041</t>
  </si>
  <si>
    <t>March/31/2016</t>
  </si>
  <si>
    <t>Iglesia Nazareth, Chicacao, Suchitepequez</t>
  </si>
  <si>
    <t>IDEC Retalhuleu</t>
  </si>
  <si>
    <t>May 2/2016</t>
  </si>
  <si>
    <t>April 2/2016</t>
  </si>
  <si>
    <t>Filtros de papel de 30 micrones de 20"</t>
  </si>
  <si>
    <t>Contenedores para filtros azules 20"</t>
  </si>
  <si>
    <t xml:space="preserve"> </t>
  </si>
  <si>
    <t>april 2/2016</t>
  </si>
  <si>
    <t>Iglesia Nueva Creación, Retalhuleu</t>
  </si>
  <si>
    <t>april 12/2016</t>
  </si>
  <si>
    <t>May 9/2016</t>
  </si>
  <si>
    <t>coplas de 1” lisas 
para tubo flexible</t>
  </si>
  <si>
    <t>May 10/2016</t>
  </si>
  <si>
    <t>preguntar a Josué</t>
  </si>
  <si>
    <t>March 2/2016</t>
  </si>
  <si>
    <t>May 24/2016</t>
  </si>
  <si>
    <t>June 1/2016</t>
  </si>
  <si>
    <t>Iglesia Monte Sianí, Jutiapa</t>
  </si>
  <si>
    <t>26/06/2016</t>
  </si>
  <si>
    <t>Iglesia Evangélica Metodista Primitiva Esmirna, Chixchimal, Totonicapán</t>
  </si>
  <si>
    <t>Iglesia de Cristo Shekina, Ministerios Ebenezer, Totonicapán</t>
  </si>
  <si>
    <t>Iglesia Cristiana Bethel, Chuajij, Nahualá, Sololá</t>
  </si>
  <si>
    <t>SOL043</t>
  </si>
  <si>
    <t>Iglesia Evángelica Centroamericana Faro de Luz, Zaculeu, Huehue</t>
  </si>
  <si>
    <t>Iglesia de Cristo, Misión Cristiana Shoffar, San Antonio, Suchitepequez</t>
  </si>
  <si>
    <t>Iglesia CA Monte Horeb, Chiantla, Huehuetenango</t>
  </si>
  <si>
    <t>SCH044</t>
  </si>
  <si>
    <t>JUT045</t>
  </si>
  <si>
    <t>HUE046</t>
  </si>
  <si>
    <t>TOT047</t>
  </si>
  <si>
    <t>TOT048</t>
  </si>
  <si>
    <t>July 14/2016</t>
  </si>
  <si>
    <t>llave para filtro de sedimentos</t>
  </si>
  <si>
    <t>llave para filtro de carbon</t>
  </si>
  <si>
    <t>valvulas de bola de 1"</t>
  </si>
  <si>
    <t>Contenedores transparentes para filtros de 1 micron de 10"</t>
  </si>
  <si>
    <t>August 26/2016</t>
  </si>
  <si>
    <t>Adaptadores de metal de 1/2 a 1/4</t>
  </si>
  <si>
    <t>August 1/2016</t>
  </si>
  <si>
    <t>Iglesia Vida Nueva, La Mesilla</t>
  </si>
  <si>
    <t>Iglesia Nazareth, La Democracia, Huehuetenango</t>
  </si>
  <si>
    <t>August 16/2016</t>
  </si>
  <si>
    <t>August 17/2016</t>
  </si>
  <si>
    <t>August 22/2016</t>
  </si>
  <si>
    <t>Iglesia Nazaret, chicacao, Suchitepequez</t>
  </si>
  <si>
    <t>Iglesia Cristiana Bethania, Cantel, Quetzaltenango</t>
  </si>
  <si>
    <t>August 23/2016</t>
  </si>
  <si>
    <t>august 24/2016</t>
  </si>
  <si>
    <t>August 27/2016</t>
  </si>
  <si>
    <t>September 13,2016</t>
  </si>
  <si>
    <t>Guazapacam</t>
  </si>
  <si>
    <t>August 29/2016</t>
  </si>
  <si>
    <t>Iglesia Mi Redentor Vive Camoja Grande</t>
  </si>
  <si>
    <t>Last update: 09/16/2016</t>
  </si>
  <si>
    <t>Reunión #1 Panajachel</t>
  </si>
  <si>
    <t>Reunión #2</t>
  </si>
  <si>
    <t>Orfanato Casa Shalom</t>
  </si>
  <si>
    <t>Alfa y Omega, El Jícaro, Yupiltepeque</t>
  </si>
  <si>
    <t>Viernes 7 de Abril/Jesús Salva Zunilito</t>
  </si>
  <si>
    <t>Reunión #3</t>
  </si>
  <si>
    <t>Viernes 5 de Mayo/La Hermosa, Huehuetenango</t>
  </si>
  <si>
    <t>Reunión #4</t>
  </si>
  <si>
    <t>Viernes 23 de Junio/Peniel, La Esperanza</t>
  </si>
  <si>
    <t>Reunión #5</t>
  </si>
  <si>
    <t>Cluster Oriente:</t>
  </si>
  <si>
    <t>Jutiapa</t>
  </si>
  <si>
    <t>Santa rosa</t>
  </si>
  <si>
    <t>peten</t>
  </si>
  <si>
    <t>Chimaltenango</t>
  </si>
  <si>
    <t>Sacatepequez</t>
  </si>
  <si>
    <t>Escuintla</t>
  </si>
  <si>
    <t>Central</t>
  </si>
  <si>
    <t>Norte</t>
  </si>
  <si>
    <t>Viernes 10 de marzo/ Panajachel, Quiché</t>
  </si>
  <si>
    <t>Viernes 18 de Agosto/Filadelfia San Isidro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</si>
</sst>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41823"/>
      <name val="Arial"/>
      <family val="2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B418E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0" xfId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7" borderId="6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8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/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17" fontId="0" fillId="8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9" borderId="1" xfId="0" applyFill="1" applyBorder="1"/>
    <xf numFmtId="17" fontId="0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4" fontId="0" fillId="10" borderId="1" xfId="0" applyNumberFormat="1" applyFill="1" applyBorder="1" applyAlignment="1">
      <alignment horizontal="center"/>
    </xf>
    <xf numFmtId="0" fontId="0" fillId="11" borderId="1" xfId="0" applyFill="1" applyBorder="1"/>
    <xf numFmtId="17" fontId="0" fillId="11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17" fontId="0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3" borderId="1" xfId="0" applyFont="1" applyFill="1" applyBorder="1" applyAlignment="1">
      <alignment vertical="center" wrapText="1"/>
    </xf>
    <xf numFmtId="17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2" borderId="1" xfId="0" applyFont="1" applyFill="1" applyBorder="1" applyAlignment="1">
      <alignment vertical="center" wrapText="1"/>
    </xf>
    <xf numFmtId="17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vertical="center" wrapText="1"/>
    </xf>
    <xf numFmtId="17" fontId="0" fillId="14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center" wrapText="1"/>
    </xf>
    <xf numFmtId="17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15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vertical="center" wrapText="1"/>
    </xf>
    <xf numFmtId="17" fontId="0" fillId="15" borderId="1" xfId="0" applyNumberFormat="1" applyFont="1" applyFill="1" applyBorder="1" applyAlignment="1">
      <alignment horizontal="center" vertical="center" wrapText="1"/>
    </xf>
    <xf numFmtId="0" fontId="0" fillId="15" borderId="1" xfId="0" applyFill="1" applyBorder="1"/>
    <xf numFmtId="0" fontId="0" fillId="16" borderId="1" xfId="0" applyFont="1" applyFill="1" applyBorder="1" applyAlignment="1">
      <alignment vertical="center" wrapText="1"/>
    </xf>
    <xf numFmtId="17" fontId="0" fillId="16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/>
    <xf numFmtId="0" fontId="0" fillId="1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7" borderId="1" xfId="0" applyFont="1" applyFill="1" applyBorder="1" applyAlignment="1">
      <alignment horizontal="center"/>
    </xf>
    <xf numFmtId="0" fontId="0" fillId="15" borderId="0" xfId="0" applyFill="1"/>
    <xf numFmtId="0" fontId="0" fillId="17" borderId="1" xfId="0" applyFont="1" applyFill="1" applyBorder="1" applyAlignment="1">
      <alignment vertical="center" wrapText="1"/>
    </xf>
    <xf numFmtId="17" fontId="0" fillId="17" borderId="1" xfId="0" applyNumberFormat="1" applyFont="1" applyFill="1" applyBorder="1" applyAlignment="1">
      <alignment horizontal="center" vertical="center" wrapText="1"/>
    </xf>
    <xf numFmtId="0" fontId="0" fillId="17" borderId="1" xfId="0" applyFill="1" applyBorder="1"/>
    <xf numFmtId="14" fontId="0" fillId="17" borderId="1" xfId="0" applyNumberFormat="1" applyFill="1" applyBorder="1" applyAlignment="1">
      <alignment horizontal="center"/>
    </xf>
    <xf numFmtId="0" fontId="0" fillId="0" borderId="1" xfId="0" applyBorder="1"/>
    <xf numFmtId="0" fontId="0" fillId="18" borderId="1" xfId="0" applyFont="1" applyFill="1" applyBorder="1" applyAlignment="1">
      <alignment vertical="center" wrapText="1"/>
    </xf>
    <xf numFmtId="17" fontId="0" fillId="18" borderId="1" xfId="0" applyNumberFormat="1" applyFont="1" applyFill="1" applyBorder="1" applyAlignment="1">
      <alignment horizontal="center" vertical="center" wrapText="1"/>
    </xf>
    <xf numFmtId="0" fontId="0" fillId="18" borderId="1" xfId="0" applyFill="1" applyBorder="1"/>
    <xf numFmtId="14" fontId="0" fillId="18" borderId="1" xfId="0" applyNumberFormat="1" applyFill="1" applyBorder="1" applyAlignment="1">
      <alignment horizont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1" xfId="0" applyFont="1" applyFill="1" applyBorder="1" applyAlignment="1">
      <alignment horizontal="center"/>
    </xf>
    <xf numFmtId="0" fontId="0" fillId="25" borderId="1" xfId="0" applyFont="1" applyFill="1" applyBorder="1" applyAlignment="1">
      <alignment vertical="center" wrapText="1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60093"/>
      <color rgb="FF66FF33"/>
      <color rgb="FFEB418E"/>
      <color rgb="FFCC66FF"/>
      <color rgb="FF660033"/>
      <color rgb="FFFF9900"/>
      <color rgb="FF33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0</xdr:col>
      <xdr:colOff>866775</xdr:colOff>
      <xdr:row>1</xdr:row>
      <xdr:rowOff>657225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5725"/>
          <a:ext cx="676275" cy="1143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200025</xdr:rowOff>
    </xdr:from>
    <xdr:to>
      <xdr:col>1</xdr:col>
      <xdr:colOff>228600</xdr:colOff>
      <xdr:row>1</xdr:row>
      <xdr:rowOff>790575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00025"/>
          <a:ext cx="676275" cy="1352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cuadro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zoomScaleNormal="100" workbookViewId="0">
      <pane ySplit="3" topLeftCell="A4" activePane="bottomLeft" state="frozen"/>
      <selection pane="bottomLeft" sqref="A1:E1"/>
    </sheetView>
  </sheetViews>
  <sheetFormatPr baseColWidth="10" defaultRowHeight="15" x14ac:dyDescent="0.25"/>
  <cols>
    <col min="1" max="1" width="14.28515625" customWidth="1"/>
    <col min="2" max="2" width="79.140625" customWidth="1"/>
    <col min="3" max="3" width="17" customWidth="1"/>
    <col min="4" max="4" width="14.5703125" customWidth="1"/>
    <col min="5" max="5" width="0.140625" customWidth="1"/>
    <col min="6" max="6" width="20.28515625" customWidth="1"/>
  </cols>
  <sheetData>
    <row r="1" spans="1:8" ht="45" customHeight="1" x14ac:dyDescent="0.25">
      <c r="A1" s="127" t="s">
        <v>0</v>
      </c>
      <c r="B1" s="127"/>
      <c r="C1" s="127"/>
      <c r="D1" s="127"/>
      <c r="E1" s="127"/>
    </row>
    <row r="2" spans="1:8" ht="54.75" customHeight="1" x14ac:dyDescent="0.25">
      <c r="A2" s="127" t="s">
        <v>1</v>
      </c>
      <c r="B2" s="127"/>
      <c r="C2" s="127"/>
      <c r="D2" s="127"/>
      <c r="E2" s="127"/>
    </row>
    <row r="3" spans="1:8" x14ac:dyDescent="0.25">
      <c r="A3" s="3" t="s">
        <v>3</v>
      </c>
      <c r="B3" s="1" t="s">
        <v>2</v>
      </c>
      <c r="C3" s="2" t="s">
        <v>4</v>
      </c>
      <c r="D3" s="2" t="s">
        <v>5</v>
      </c>
      <c r="F3" s="5" t="s">
        <v>74</v>
      </c>
    </row>
    <row r="4" spans="1:8" ht="13.5" customHeight="1" x14ac:dyDescent="0.25">
      <c r="A4" s="106">
        <v>1</v>
      </c>
      <c r="B4" s="68" t="s">
        <v>6</v>
      </c>
      <c r="C4" s="69">
        <v>39387</v>
      </c>
      <c r="D4" s="70" t="s">
        <v>28</v>
      </c>
      <c r="F4" s="76">
        <v>2007</v>
      </c>
    </row>
    <row r="5" spans="1:8" x14ac:dyDescent="0.25">
      <c r="A5" s="98"/>
      <c r="B5" s="94" t="s">
        <v>151</v>
      </c>
      <c r="C5" s="95">
        <v>39600</v>
      </c>
      <c r="D5" s="96" t="s">
        <v>29</v>
      </c>
      <c r="F5" s="76">
        <v>2008</v>
      </c>
      <c r="G5" s="53" t="s">
        <v>279</v>
      </c>
      <c r="H5" s="53"/>
    </row>
    <row r="6" spans="1:8" x14ac:dyDescent="0.25">
      <c r="A6" s="98">
        <v>3</v>
      </c>
      <c r="B6" s="94" t="s">
        <v>7</v>
      </c>
      <c r="C6" s="95">
        <v>39600</v>
      </c>
      <c r="D6" s="96" t="s">
        <v>30</v>
      </c>
      <c r="G6" t="s">
        <v>298</v>
      </c>
    </row>
    <row r="7" spans="1:8" x14ac:dyDescent="0.25">
      <c r="A7" s="97">
        <v>4</v>
      </c>
      <c r="B7" s="94" t="s">
        <v>8</v>
      </c>
      <c r="C7" s="95">
        <v>39753</v>
      </c>
      <c r="D7" s="96" t="s">
        <v>31</v>
      </c>
    </row>
    <row r="8" spans="1:8" x14ac:dyDescent="0.25">
      <c r="A8" s="98">
        <v>5</v>
      </c>
      <c r="B8" s="91" t="s">
        <v>213</v>
      </c>
      <c r="C8" s="92">
        <v>40057</v>
      </c>
      <c r="D8" s="93" t="s">
        <v>32</v>
      </c>
      <c r="F8" s="76">
        <v>2009</v>
      </c>
      <c r="G8" s="119" t="s">
        <v>280</v>
      </c>
      <c r="H8" s="119"/>
    </row>
    <row r="9" spans="1:8" x14ac:dyDescent="0.25">
      <c r="A9" s="90">
        <v>6</v>
      </c>
      <c r="B9" s="91" t="s">
        <v>9</v>
      </c>
      <c r="C9" s="92">
        <v>40118</v>
      </c>
      <c r="D9" s="93" t="s">
        <v>35</v>
      </c>
      <c r="G9" t="s">
        <v>283</v>
      </c>
    </row>
    <row r="10" spans="1:8" x14ac:dyDescent="0.25">
      <c r="A10" s="98">
        <v>7</v>
      </c>
      <c r="B10" s="87" t="s">
        <v>214</v>
      </c>
      <c r="C10" s="88">
        <v>40391</v>
      </c>
      <c r="D10" s="89" t="s">
        <v>36</v>
      </c>
      <c r="F10" s="76">
        <v>2010</v>
      </c>
    </row>
    <row r="11" spans="1:8" x14ac:dyDescent="0.25">
      <c r="A11" s="86">
        <v>8</v>
      </c>
      <c r="B11" s="87" t="s">
        <v>215</v>
      </c>
      <c r="C11" s="88">
        <v>40483</v>
      </c>
      <c r="D11" s="89" t="s">
        <v>33</v>
      </c>
      <c r="G11" s="118" t="s">
        <v>284</v>
      </c>
    </row>
    <row r="12" spans="1:8" x14ac:dyDescent="0.25">
      <c r="A12" s="98">
        <v>9</v>
      </c>
      <c r="B12" s="85" t="s">
        <v>10</v>
      </c>
      <c r="C12" s="62">
        <v>40695</v>
      </c>
      <c r="D12" s="61" t="s">
        <v>34</v>
      </c>
      <c r="F12" s="76">
        <v>2011</v>
      </c>
      <c r="G12" t="s">
        <v>285</v>
      </c>
    </row>
    <row r="13" spans="1:8" x14ac:dyDescent="0.25">
      <c r="A13" s="98">
        <v>10</v>
      </c>
      <c r="B13" s="85" t="s">
        <v>121</v>
      </c>
      <c r="C13" s="62">
        <v>40848</v>
      </c>
      <c r="D13" s="61" t="s">
        <v>38</v>
      </c>
    </row>
    <row r="14" spans="1:8" x14ac:dyDescent="0.25">
      <c r="A14" s="98">
        <v>11</v>
      </c>
      <c r="B14" s="84" t="s">
        <v>11</v>
      </c>
      <c r="C14" s="67">
        <v>41244</v>
      </c>
      <c r="D14" s="66" t="s">
        <v>39</v>
      </c>
      <c r="F14" s="76">
        <v>2012</v>
      </c>
      <c r="G14" s="105" t="s">
        <v>286</v>
      </c>
    </row>
    <row r="15" spans="1:8" x14ac:dyDescent="0.25">
      <c r="A15" s="83">
        <v>12</v>
      </c>
      <c r="B15" s="84" t="s">
        <v>12</v>
      </c>
      <c r="C15" s="67">
        <v>41244</v>
      </c>
      <c r="D15" s="66" t="s">
        <v>40</v>
      </c>
      <c r="G15" t="s">
        <v>287</v>
      </c>
    </row>
    <row r="16" spans="1:8" x14ac:dyDescent="0.25">
      <c r="A16" s="81">
        <v>13</v>
      </c>
      <c r="B16" s="71" t="s">
        <v>13</v>
      </c>
      <c r="C16" s="72">
        <v>41275</v>
      </c>
      <c r="D16" s="73" t="s">
        <v>41</v>
      </c>
    </row>
    <row r="17" spans="1:8" x14ac:dyDescent="0.25">
      <c r="A17" s="81">
        <v>14</v>
      </c>
      <c r="B17" s="71" t="s">
        <v>14</v>
      </c>
      <c r="C17" s="72">
        <v>41306</v>
      </c>
      <c r="D17" s="73" t="s">
        <v>42</v>
      </c>
      <c r="G17" s="107" t="s">
        <v>288</v>
      </c>
    </row>
    <row r="18" spans="1:8" x14ac:dyDescent="0.25">
      <c r="A18" s="81">
        <v>15</v>
      </c>
      <c r="B18" s="71" t="s">
        <v>216</v>
      </c>
      <c r="C18" s="72">
        <v>41365</v>
      </c>
      <c r="D18" s="73" t="s">
        <v>217</v>
      </c>
      <c r="F18" s="76">
        <v>2013</v>
      </c>
      <c r="G18" t="s">
        <v>299</v>
      </c>
    </row>
    <row r="19" spans="1:8" x14ac:dyDescent="0.25">
      <c r="A19" s="98">
        <v>16</v>
      </c>
      <c r="B19" s="71" t="s">
        <v>15</v>
      </c>
      <c r="C19" s="72">
        <v>41456</v>
      </c>
      <c r="D19" s="73" t="s">
        <v>43</v>
      </c>
    </row>
    <row r="20" spans="1:8" x14ac:dyDescent="0.25">
      <c r="A20" s="98">
        <v>17</v>
      </c>
      <c r="B20" s="71" t="s">
        <v>16</v>
      </c>
      <c r="C20" s="72">
        <v>41487</v>
      </c>
      <c r="D20" s="73" t="s">
        <v>44</v>
      </c>
      <c r="G20" s="117" t="s">
        <v>289</v>
      </c>
      <c r="H20" s="117"/>
    </row>
    <row r="21" spans="1:8" x14ac:dyDescent="0.25">
      <c r="A21" s="81">
        <v>18</v>
      </c>
      <c r="B21" s="71" t="s">
        <v>17</v>
      </c>
      <c r="C21" s="72">
        <v>41518</v>
      </c>
      <c r="D21" s="73" t="s">
        <v>45</v>
      </c>
      <c r="G21" t="s">
        <v>290</v>
      </c>
    </row>
    <row r="22" spans="1:8" x14ac:dyDescent="0.25">
      <c r="A22" s="77">
        <v>19</v>
      </c>
      <c r="B22" s="78" t="s">
        <v>18</v>
      </c>
      <c r="C22" s="79">
        <v>41640</v>
      </c>
      <c r="D22" s="80" t="s">
        <v>46</v>
      </c>
      <c r="G22" t="s">
        <v>291</v>
      </c>
    </row>
    <row r="23" spans="1:8" x14ac:dyDescent="0.25">
      <c r="A23" s="99">
        <v>20</v>
      </c>
      <c r="B23" s="108" t="s">
        <v>218</v>
      </c>
      <c r="C23" s="109">
        <v>41821</v>
      </c>
      <c r="D23" s="110" t="s">
        <v>37</v>
      </c>
    </row>
    <row r="24" spans="1:8" x14ac:dyDescent="0.25">
      <c r="A24" s="122">
        <v>21</v>
      </c>
      <c r="B24" s="126" t="s">
        <v>219</v>
      </c>
      <c r="C24" s="79">
        <v>41852</v>
      </c>
      <c r="D24" s="80" t="s">
        <v>47</v>
      </c>
      <c r="F24" s="76">
        <v>2014</v>
      </c>
      <c r="G24" s="120" t="s">
        <v>297</v>
      </c>
    </row>
    <row r="25" spans="1:8" x14ac:dyDescent="0.25">
      <c r="A25" s="101">
        <v>22</v>
      </c>
      <c r="B25" s="113" t="s">
        <v>19</v>
      </c>
      <c r="C25" s="114">
        <v>41883</v>
      </c>
      <c r="D25" s="115" t="s">
        <v>48</v>
      </c>
      <c r="G25" s="120" t="s">
        <v>292</v>
      </c>
    </row>
    <row r="26" spans="1:8" x14ac:dyDescent="0.25">
      <c r="A26" s="122">
        <v>23</v>
      </c>
      <c r="B26" s="123" t="s">
        <v>20</v>
      </c>
      <c r="C26" s="79">
        <v>41883</v>
      </c>
      <c r="D26" s="80" t="s">
        <v>49</v>
      </c>
    </row>
    <row r="27" spans="1:8" x14ac:dyDescent="0.25">
      <c r="A27" s="122">
        <v>24</v>
      </c>
      <c r="B27" s="123" t="s">
        <v>21</v>
      </c>
      <c r="C27" s="79">
        <v>41883</v>
      </c>
      <c r="D27" s="80" t="s">
        <v>50</v>
      </c>
      <c r="G27" s="121" t="s">
        <v>296</v>
      </c>
    </row>
    <row r="28" spans="1:8" x14ac:dyDescent="0.25">
      <c r="A28" s="103">
        <v>25</v>
      </c>
      <c r="B28" s="78" t="s">
        <v>22</v>
      </c>
      <c r="C28" s="79">
        <v>41974</v>
      </c>
      <c r="D28" s="80" t="s">
        <v>51</v>
      </c>
      <c r="G28" t="s">
        <v>293</v>
      </c>
    </row>
    <row r="29" spans="1:8" x14ac:dyDescent="0.25">
      <c r="A29" s="82">
        <v>26</v>
      </c>
      <c r="B29" s="74" t="s">
        <v>23</v>
      </c>
      <c r="C29" s="75">
        <v>42005</v>
      </c>
      <c r="D29" s="7" t="s">
        <v>52</v>
      </c>
      <c r="G29" t="s">
        <v>294</v>
      </c>
    </row>
    <row r="30" spans="1:8" x14ac:dyDescent="0.25">
      <c r="A30" s="101">
        <v>27</v>
      </c>
      <c r="B30" s="113" t="s">
        <v>277</v>
      </c>
      <c r="C30" s="114">
        <v>42036</v>
      </c>
      <c r="D30" s="115" t="s">
        <v>53</v>
      </c>
      <c r="G30" t="s">
        <v>295</v>
      </c>
    </row>
    <row r="31" spans="1:8" x14ac:dyDescent="0.25">
      <c r="A31" s="101">
        <v>28</v>
      </c>
      <c r="B31" s="113" t="s">
        <v>24</v>
      </c>
      <c r="C31" s="114">
        <v>42036</v>
      </c>
      <c r="D31" s="115" t="s">
        <v>54</v>
      </c>
    </row>
    <row r="32" spans="1:8" x14ac:dyDescent="0.25">
      <c r="A32" s="122">
        <v>29</v>
      </c>
      <c r="B32" s="123" t="s">
        <v>188</v>
      </c>
      <c r="C32" s="75">
        <v>42064</v>
      </c>
      <c r="D32" s="7" t="s">
        <v>55</v>
      </c>
    </row>
    <row r="33" spans="1:6" x14ac:dyDescent="0.25">
      <c r="A33" s="122">
        <v>30</v>
      </c>
      <c r="B33" s="123" t="s">
        <v>56</v>
      </c>
      <c r="C33" s="75">
        <v>42064</v>
      </c>
      <c r="D33" s="7" t="s">
        <v>57</v>
      </c>
    </row>
    <row r="34" spans="1:6" x14ac:dyDescent="0.25">
      <c r="A34" s="99">
        <v>31</v>
      </c>
      <c r="B34" s="108" t="s">
        <v>25</v>
      </c>
      <c r="C34" s="109">
        <v>42095</v>
      </c>
      <c r="D34" s="110" t="s">
        <v>58</v>
      </c>
    </row>
    <row r="35" spans="1:6" x14ac:dyDescent="0.25">
      <c r="A35" s="99">
        <v>32</v>
      </c>
      <c r="B35" s="108" t="s">
        <v>26</v>
      </c>
      <c r="C35" s="109">
        <v>42125</v>
      </c>
      <c r="D35" s="110" t="s">
        <v>59</v>
      </c>
      <c r="F35" s="76">
        <v>2015</v>
      </c>
    </row>
    <row r="36" spans="1:6" x14ac:dyDescent="0.25">
      <c r="A36" s="103">
        <v>33</v>
      </c>
      <c r="B36" s="74" t="s">
        <v>27</v>
      </c>
      <c r="C36" s="75">
        <v>42156</v>
      </c>
      <c r="D36" s="7" t="s">
        <v>60</v>
      </c>
    </row>
    <row r="37" spans="1:6" x14ac:dyDescent="0.25">
      <c r="A37" s="103">
        <v>34</v>
      </c>
      <c r="B37" s="74" t="s">
        <v>110</v>
      </c>
      <c r="C37" s="75">
        <v>42156</v>
      </c>
      <c r="D37" s="7" t="s">
        <v>61</v>
      </c>
    </row>
    <row r="38" spans="1:6" x14ac:dyDescent="0.25">
      <c r="A38" s="99">
        <v>35</v>
      </c>
      <c r="B38" s="108" t="s">
        <v>111</v>
      </c>
      <c r="C38" s="109">
        <v>42186</v>
      </c>
      <c r="D38" s="110" t="s">
        <v>62</v>
      </c>
    </row>
    <row r="39" spans="1:6" x14ac:dyDescent="0.25">
      <c r="A39" s="99">
        <v>36</v>
      </c>
      <c r="B39" s="108" t="s">
        <v>109</v>
      </c>
      <c r="C39" s="109">
        <v>42217</v>
      </c>
      <c r="D39" s="110" t="s">
        <v>112</v>
      </c>
    </row>
    <row r="40" spans="1:6" x14ac:dyDescent="0.25">
      <c r="A40" s="101">
        <v>37</v>
      </c>
      <c r="B40" s="115" t="s">
        <v>113</v>
      </c>
      <c r="C40" s="114">
        <v>42278</v>
      </c>
      <c r="D40" s="115" t="s">
        <v>115</v>
      </c>
    </row>
    <row r="41" spans="1:6" x14ac:dyDescent="0.25">
      <c r="A41" s="101">
        <v>38</v>
      </c>
      <c r="B41" s="115" t="s">
        <v>114</v>
      </c>
      <c r="C41" s="114">
        <v>42278</v>
      </c>
      <c r="D41" s="115" t="s">
        <v>116</v>
      </c>
    </row>
    <row r="42" spans="1:6" x14ac:dyDescent="0.25">
      <c r="A42" s="124">
        <v>39</v>
      </c>
      <c r="B42" s="125" t="s">
        <v>117</v>
      </c>
      <c r="C42" s="75">
        <v>42309</v>
      </c>
      <c r="D42" s="7" t="s">
        <v>118</v>
      </c>
    </row>
    <row r="43" spans="1:6" x14ac:dyDescent="0.25">
      <c r="A43" s="102">
        <v>40</v>
      </c>
      <c r="B43" s="115" t="s">
        <v>248</v>
      </c>
      <c r="C43" s="114" t="s">
        <v>186</v>
      </c>
      <c r="D43" s="115" t="s">
        <v>187</v>
      </c>
    </row>
    <row r="44" spans="1:6" x14ac:dyDescent="0.25">
      <c r="A44" s="104">
        <v>41</v>
      </c>
      <c r="B44" s="64" t="s">
        <v>222</v>
      </c>
      <c r="C44" s="65">
        <v>42429</v>
      </c>
      <c r="D44" s="64" t="s">
        <v>223</v>
      </c>
    </row>
    <row r="45" spans="1:6" x14ac:dyDescent="0.25">
      <c r="A45" s="100">
        <v>42</v>
      </c>
      <c r="B45" s="110" t="s">
        <v>220</v>
      </c>
      <c r="C45" s="111">
        <v>42464</v>
      </c>
      <c r="D45" s="110" t="s">
        <v>221</v>
      </c>
    </row>
    <row r="46" spans="1:6" x14ac:dyDescent="0.25">
      <c r="A46" s="100">
        <v>43</v>
      </c>
      <c r="B46" s="110" t="s">
        <v>246</v>
      </c>
      <c r="C46" s="111">
        <v>42490</v>
      </c>
      <c r="D46" s="110" t="s">
        <v>247</v>
      </c>
    </row>
    <row r="47" spans="1:6" x14ac:dyDescent="0.25">
      <c r="A47" s="100">
        <v>44</v>
      </c>
      <c r="B47" s="110" t="s">
        <v>249</v>
      </c>
      <c r="C47" s="111">
        <v>42518</v>
      </c>
      <c r="D47" s="110" t="s">
        <v>251</v>
      </c>
    </row>
    <row r="48" spans="1:6" x14ac:dyDescent="0.25">
      <c r="A48" s="63">
        <v>45</v>
      </c>
      <c r="B48" s="64" t="s">
        <v>242</v>
      </c>
      <c r="C48" s="63" t="s">
        <v>243</v>
      </c>
      <c r="D48" s="64" t="s">
        <v>252</v>
      </c>
      <c r="F48" s="76">
        <v>2016</v>
      </c>
    </row>
    <row r="49" spans="1:4" x14ac:dyDescent="0.25">
      <c r="A49" s="102">
        <v>46</v>
      </c>
      <c r="B49" s="115" t="s">
        <v>250</v>
      </c>
      <c r="C49" s="116">
        <v>42568</v>
      </c>
      <c r="D49" s="115" t="s">
        <v>253</v>
      </c>
    </row>
    <row r="50" spans="1:4" x14ac:dyDescent="0.25">
      <c r="A50" s="104">
        <v>47</v>
      </c>
      <c r="B50" s="64" t="s">
        <v>244</v>
      </c>
      <c r="C50" s="65">
        <v>42591</v>
      </c>
      <c r="D50" s="64" t="s">
        <v>254</v>
      </c>
    </row>
    <row r="51" spans="1:4" x14ac:dyDescent="0.25">
      <c r="A51" s="104">
        <v>48</v>
      </c>
      <c r="B51" s="64" t="s">
        <v>245</v>
      </c>
      <c r="C51" s="65">
        <v>42617</v>
      </c>
      <c r="D51" s="64" t="s">
        <v>255</v>
      </c>
    </row>
    <row r="52" spans="1:4" x14ac:dyDescent="0.25">
      <c r="A52" s="63">
        <v>49</v>
      </c>
      <c r="B52" s="64" t="s">
        <v>281</v>
      </c>
      <c r="C52" s="112"/>
      <c r="D52" s="112"/>
    </row>
    <row r="53" spans="1:4" x14ac:dyDescent="0.25">
      <c r="A53" s="63">
        <v>50</v>
      </c>
      <c r="B53" s="64" t="s">
        <v>282</v>
      </c>
      <c r="C53" s="112"/>
      <c r="D53" s="112"/>
    </row>
  </sheetData>
  <mergeCells count="2">
    <mergeCell ref="A1:E1"/>
    <mergeCell ref="A2:E2"/>
  </mergeCells>
  <hyperlinks>
    <hyperlink ref="F3" location="replacements!A1" display="GO TO REPLACEMENTS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"/>
  <sheetViews>
    <sheetView showGridLines="0" zoomScale="110" zoomScaleNormal="110" workbookViewId="0">
      <pane ySplit="3" topLeftCell="A327" activePane="bottomLeft" state="frozen"/>
      <selection pane="bottomLeft" activeCell="F171" sqref="F171"/>
    </sheetView>
  </sheetViews>
  <sheetFormatPr baseColWidth="10" defaultRowHeight="15" x14ac:dyDescent="0.25"/>
  <cols>
    <col min="1" max="1" width="8.5703125" style="4" customWidth="1"/>
    <col min="2" max="2" width="31.140625" customWidth="1"/>
    <col min="3" max="3" width="23.28515625" customWidth="1"/>
    <col min="4" max="4" width="11.140625" customWidth="1"/>
    <col min="5" max="5" width="23.85546875" customWidth="1"/>
    <col min="6" max="6" width="11.28515625" customWidth="1"/>
    <col min="7" max="7" width="33.28515625" customWidth="1"/>
    <col min="8" max="8" width="14.42578125" customWidth="1"/>
    <col min="9" max="9" width="22.85546875" customWidth="1"/>
  </cols>
  <sheetData>
    <row r="1" spans="1:11" ht="60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</row>
    <row r="2" spans="1:11" ht="87.75" customHeight="1" x14ac:dyDescent="0.25">
      <c r="A2" s="127" t="s">
        <v>63</v>
      </c>
      <c r="B2" s="127"/>
      <c r="C2" s="127"/>
      <c r="D2" s="127"/>
      <c r="E2" s="127"/>
      <c r="F2" s="127"/>
      <c r="G2" s="127"/>
      <c r="H2" s="127"/>
      <c r="I2" s="26" t="s">
        <v>278</v>
      </c>
      <c r="K2" t="s">
        <v>231</v>
      </c>
    </row>
    <row r="3" spans="1:11" ht="19.149999999999999" customHeight="1" x14ac:dyDescent="0.25">
      <c r="A3" s="151" t="s">
        <v>73</v>
      </c>
      <c r="B3" s="152" t="s">
        <v>64</v>
      </c>
      <c r="C3" s="153" t="s">
        <v>67</v>
      </c>
      <c r="D3" s="153"/>
      <c r="E3" s="148" t="s">
        <v>68</v>
      </c>
      <c r="F3" s="149"/>
      <c r="G3" s="150"/>
      <c r="H3" s="152" t="s">
        <v>69</v>
      </c>
    </row>
    <row r="4" spans="1:11" ht="30" x14ac:dyDescent="0.25">
      <c r="A4" s="152"/>
      <c r="B4" s="152"/>
      <c r="C4" s="9" t="s">
        <v>71</v>
      </c>
      <c r="D4" s="10" t="s">
        <v>66</v>
      </c>
      <c r="E4" s="12" t="s">
        <v>70</v>
      </c>
      <c r="F4" s="13" t="s">
        <v>66</v>
      </c>
      <c r="G4" s="14" t="s">
        <v>65</v>
      </c>
      <c r="H4" s="152"/>
    </row>
    <row r="5" spans="1:11" ht="26.45" customHeight="1" x14ac:dyDescent="0.25">
      <c r="A5" s="131">
        <v>1</v>
      </c>
      <c r="B5" s="137" t="s">
        <v>122</v>
      </c>
      <c r="C5" s="20" t="s">
        <v>72</v>
      </c>
      <c r="D5" s="20">
        <v>9</v>
      </c>
      <c r="E5" s="37" t="s">
        <v>119</v>
      </c>
      <c r="F5" s="38">
        <v>1</v>
      </c>
      <c r="G5" s="40" t="s">
        <v>105</v>
      </c>
      <c r="H5" s="134">
        <f>D5+D10+D9+D6+D8-D7-F5-F6-F7-F8-F9-F10-F11-F12-F13-F14-F15-F16-F17-F18-F19-F20</f>
        <v>15</v>
      </c>
    </row>
    <row r="6" spans="1:11" ht="29.45" customHeight="1" x14ac:dyDescent="0.25">
      <c r="A6" s="132"/>
      <c r="B6" s="138"/>
      <c r="C6" s="47" t="s">
        <v>182</v>
      </c>
      <c r="D6" s="49">
        <v>6</v>
      </c>
      <c r="E6" s="37" t="s">
        <v>119</v>
      </c>
      <c r="F6" s="38">
        <v>1</v>
      </c>
      <c r="G6" s="40" t="s">
        <v>120</v>
      </c>
      <c r="H6" s="135"/>
    </row>
    <row r="7" spans="1:11" ht="29.45" customHeight="1" x14ac:dyDescent="0.25">
      <c r="A7" s="132"/>
      <c r="B7" s="138"/>
      <c r="C7" s="49" t="s">
        <v>228</v>
      </c>
      <c r="D7" s="49">
        <v>4</v>
      </c>
      <c r="E7" s="37" t="s">
        <v>119</v>
      </c>
      <c r="F7" s="38">
        <v>1</v>
      </c>
      <c r="G7" s="40" t="s">
        <v>121</v>
      </c>
      <c r="H7" s="135"/>
      <c r="I7" s="23"/>
    </row>
    <row r="8" spans="1:11" ht="15.75" x14ac:dyDescent="0.25">
      <c r="A8" s="132"/>
      <c r="B8" s="138"/>
      <c r="C8" s="54" t="s">
        <v>227</v>
      </c>
      <c r="D8" s="54">
        <v>4</v>
      </c>
      <c r="E8" s="37" t="s">
        <v>146</v>
      </c>
      <c r="F8" s="38">
        <v>1</v>
      </c>
      <c r="G8" s="40" t="s">
        <v>212</v>
      </c>
      <c r="H8" s="135"/>
    </row>
    <row r="9" spans="1:11" ht="15.75" x14ac:dyDescent="0.25">
      <c r="A9" s="132"/>
      <c r="B9" s="138"/>
      <c r="C9" s="31" t="s">
        <v>241</v>
      </c>
      <c r="D9" s="31">
        <v>4</v>
      </c>
      <c r="E9" s="37" t="s">
        <v>146</v>
      </c>
      <c r="F9" s="38">
        <v>1</v>
      </c>
      <c r="G9" s="40" t="s">
        <v>148</v>
      </c>
      <c r="H9" s="135"/>
    </row>
    <row r="10" spans="1:11" ht="15.75" x14ac:dyDescent="0.25">
      <c r="A10" s="132"/>
      <c r="B10" s="138"/>
      <c r="C10" s="128" t="s">
        <v>256</v>
      </c>
      <c r="D10" s="128">
        <v>12</v>
      </c>
      <c r="E10" s="37" t="s">
        <v>159</v>
      </c>
      <c r="F10" s="38">
        <v>1</v>
      </c>
      <c r="G10" s="40" t="s">
        <v>211</v>
      </c>
      <c r="H10" s="135"/>
    </row>
    <row r="11" spans="1:11" ht="15.75" x14ac:dyDescent="0.25">
      <c r="A11" s="132"/>
      <c r="B11" s="138"/>
      <c r="C11" s="129"/>
      <c r="D11" s="129"/>
      <c r="E11" s="37" t="s">
        <v>224</v>
      </c>
      <c r="F11" s="38">
        <v>1</v>
      </c>
      <c r="G11" s="40" t="s">
        <v>226</v>
      </c>
      <c r="H11" s="135"/>
    </row>
    <row r="12" spans="1:11" ht="15.75" x14ac:dyDescent="0.25">
      <c r="A12" s="132"/>
      <c r="B12" s="138"/>
      <c r="C12" s="129"/>
      <c r="D12" s="129"/>
      <c r="E12" s="37" t="s">
        <v>232</v>
      </c>
      <c r="F12" s="38">
        <v>1</v>
      </c>
      <c r="G12" s="40" t="s">
        <v>233</v>
      </c>
      <c r="H12" s="135"/>
    </row>
    <row r="13" spans="1:11" ht="15.75" x14ac:dyDescent="0.25">
      <c r="A13" s="132"/>
      <c r="B13" s="138"/>
      <c r="C13" s="129"/>
      <c r="D13" s="129"/>
      <c r="E13" s="37" t="s">
        <v>235</v>
      </c>
      <c r="F13" s="38">
        <v>1</v>
      </c>
      <c r="G13" s="40" t="s">
        <v>233</v>
      </c>
      <c r="H13" s="135"/>
    </row>
    <row r="14" spans="1:11" ht="15.75" x14ac:dyDescent="0.25">
      <c r="A14" s="132"/>
      <c r="B14" s="138"/>
      <c r="C14" s="129"/>
      <c r="D14" s="129"/>
      <c r="E14" s="37" t="s">
        <v>237</v>
      </c>
      <c r="F14" s="38">
        <v>1</v>
      </c>
      <c r="G14" s="40" t="s">
        <v>160</v>
      </c>
      <c r="H14" s="135"/>
    </row>
    <row r="15" spans="1:11" ht="15.75" x14ac:dyDescent="0.25">
      <c r="A15" s="132"/>
      <c r="B15" s="138"/>
      <c r="C15" s="129"/>
      <c r="D15" s="129"/>
      <c r="E15" s="37" t="s">
        <v>240</v>
      </c>
      <c r="F15" s="38">
        <v>1</v>
      </c>
      <c r="G15" s="40" t="s">
        <v>160</v>
      </c>
      <c r="H15" s="135"/>
    </row>
    <row r="16" spans="1:11" ht="15.75" x14ac:dyDescent="0.25">
      <c r="A16" s="132"/>
      <c r="B16" s="138"/>
      <c r="C16" s="129"/>
      <c r="D16" s="129"/>
      <c r="E16" s="37" t="s">
        <v>263</v>
      </c>
      <c r="F16" s="38">
        <v>1</v>
      </c>
      <c r="G16" s="40" t="s">
        <v>265</v>
      </c>
      <c r="H16" s="135"/>
    </row>
    <row r="17" spans="1:9" ht="15.75" x14ac:dyDescent="0.25">
      <c r="A17" s="132"/>
      <c r="B17" s="138"/>
      <c r="C17" s="129"/>
      <c r="D17" s="129"/>
      <c r="E17" s="37" t="s">
        <v>267</v>
      </c>
      <c r="F17" s="38">
        <v>1</v>
      </c>
      <c r="G17" s="40" t="s">
        <v>167</v>
      </c>
      <c r="H17" s="135"/>
    </row>
    <row r="18" spans="1:9" ht="15.75" x14ac:dyDescent="0.25">
      <c r="A18" s="132"/>
      <c r="B18" s="138"/>
      <c r="C18" s="129"/>
      <c r="D18" s="129"/>
      <c r="E18" s="37" t="s">
        <v>271</v>
      </c>
      <c r="F18" s="38">
        <v>1</v>
      </c>
      <c r="G18" s="40" t="s">
        <v>206</v>
      </c>
      <c r="H18" s="135"/>
    </row>
    <row r="19" spans="1:9" x14ac:dyDescent="0.25">
      <c r="A19" s="132"/>
      <c r="B19" s="138"/>
      <c r="C19" s="130"/>
      <c r="D19" s="130"/>
      <c r="E19" s="39" t="s">
        <v>273</v>
      </c>
      <c r="F19" s="39">
        <v>1</v>
      </c>
      <c r="G19" s="41" t="s">
        <v>204</v>
      </c>
      <c r="H19" s="135"/>
    </row>
    <row r="20" spans="1:9" x14ac:dyDescent="0.25">
      <c r="A20" s="133"/>
      <c r="B20" s="147"/>
      <c r="C20" s="58"/>
      <c r="D20" s="58"/>
      <c r="E20" s="39" t="s">
        <v>274</v>
      </c>
      <c r="F20" s="39">
        <v>1</v>
      </c>
      <c r="G20" s="41" t="s">
        <v>275</v>
      </c>
      <c r="H20" s="136"/>
    </row>
    <row r="21" spans="1:9" x14ac:dyDescent="0.25">
      <c r="A21" s="131">
        <v>2</v>
      </c>
      <c r="B21" s="154" t="s">
        <v>165</v>
      </c>
      <c r="C21" s="31" t="s">
        <v>72</v>
      </c>
      <c r="D21" s="35">
        <v>6</v>
      </c>
      <c r="E21" s="15" t="s">
        <v>100</v>
      </c>
      <c r="F21" s="15">
        <v>1</v>
      </c>
      <c r="G21" s="16" t="s">
        <v>101</v>
      </c>
      <c r="H21" s="134">
        <f>D21+D22+D23-F21-F22-F23-F24-F25-F26-F27-F28-F29-F30-F31-F32-F33-F34</f>
        <v>6</v>
      </c>
    </row>
    <row r="22" spans="1:9" x14ac:dyDescent="0.25">
      <c r="A22" s="132"/>
      <c r="B22" s="155"/>
      <c r="C22" s="31" t="s">
        <v>152</v>
      </c>
      <c r="D22" s="35">
        <v>8</v>
      </c>
      <c r="E22" s="15" t="s">
        <v>100</v>
      </c>
      <c r="F22" s="15">
        <v>1</v>
      </c>
      <c r="G22" s="16" t="s">
        <v>102</v>
      </c>
      <c r="H22" s="135"/>
    </row>
    <row r="23" spans="1:9" x14ac:dyDescent="0.25">
      <c r="A23" s="132"/>
      <c r="B23" s="155"/>
      <c r="C23" s="128"/>
      <c r="D23" s="128"/>
      <c r="E23" s="15" t="s">
        <v>100</v>
      </c>
      <c r="F23" s="15">
        <v>1</v>
      </c>
      <c r="G23" s="16" t="s">
        <v>103</v>
      </c>
      <c r="H23" s="135"/>
    </row>
    <row r="24" spans="1:9" x14ac:dyDescent="0.25">
      <c r="A24" s="132"/>
      <c r="B24" s="155"/>
      <c r="C24" s="129"/>
      <c r="D24" s="129"/>
      <c r="E24" s="15" t="s">
        <v>100</v>
      </c>
      <c r="F24" s="15">
        <v>1</v>
      </c>
      <c r="G24" s="16" t="s">
        <v>106</v>
      </c>
      <c r="H24" s="135"/>
    </row>
    <row r="25" spans="1:9" x14ac:dyDescent="0.25">
      <c r="A25" s="132"/>
      <c r="B25" s="155"/>
      <c r="C25" s="129"/>
      <c r="D25" s="129"/>
      <c r="E25" s="15" t="s">
        <v>168</v>
      </c>
      <c r="F25" s="15">
        <v>1</v>
      </c>
      <c r="G25" s="16" t="s">
        <v>179</v>
      </c>
      <c r="H25" s="135"/>
      <c r="I25" t="s">
        <v>197</v>
      </c>
    </row>
    <row r="26" spans="1:9" x14ac:dyDescent="0.25">
      <c r="A26" s="132"/>
      <c r="B26" s="155"/>
      <c r="C26" s="129"/>
      <c r="D26" s="129"/>
      <c r="E26" s="15" t="s">
        <v>191</v>
      </c>
      <c r="F26" s="15">
        <v>1</v>
      </c>
      <c r="G26" s="16" t="s">
        <v>192</v>
      </c>
      <c r="H26" s="135"/>
    </row>
    <row r="27" spans="1:9" x14ac:dyDescent="0.25">
      <c r="A27" s="132"/>
      <c r="B27" s="155"/>
      <c r="C27" s="129"/>
      <c r="D27" s="129"/>
      <c r="E27" s="15" t="s">
        <v>194</v>
      </c>
      <c r="F27" s="15">
        <v>1</v>
      </c>
      <c r="G27" s="16" t="s">
        <v>193</v>
      </c>
      <c r="H27" s="135"/>
    </row>
    <row r="28" spans="1:9" x14ac:dyDescent="0.25">
      <c r="A28" s="132"/>
      <c r="B28" s="155"/>
      <c r="C28" s="129"/>
      <c r="D28" s="129"/>
      <c r="E28" s="15" t="s">
        <v>195</v>
      </c>
      <c r="F28" s="15">
        <v>1</v>
      </c>
      <c r="G28" s="16" t="s">
        <v>196</v>
      </c>
      <c r="H28" s="135"/>
    </row>
    <row r="29" spans="1:9" x14ac:dyDescent="0.25">
      <c r="A29" s="132"/>
      <c r="B29" s="155"/>
      <c r="C29" s="129"/>
      <c r="D29" s="129"/>
      <c r="E29" s="15"/>
      <c r="F29" s="15"/>
      <c r="G29" s="16"/>
      <c r="H29" s="135"/>
    </row>
    <row r="30" spans="1:9" x14ac:dyDescent="0.25">
      <c r="A30" s="132"/>
      <c r="B30" s="155"/>
      <c r="C30" s="129"/>
      <c r="D30" s="129"/>
      <c r="E30" s="15"/>
      <c r="F30" s="15"/>
      <c r="G30" s="16"/>
      <c r="H30" s="135"/>
    </row>
    <row r="31" spans="1:9" x14ac:dyDescent="0.25">
      <c r="A31" s="132"/>
      <c r="B31" s="155"/>
      <c r="C31" s="129"/>
      <c r="D31" s="129"/>
      <c r="E31" s="15"/>
      <c r="F31" s="15"/>
      <c r="G31" s="16"/>
      <c r="H31" s="135"/>
    </row>
    <row r="32" spans="1:9" x14ac:dyDescent="0.25">
      <c r="A32" s="132"/>
      <c r="B32" s="155"/>
      <c r="C32" s="129"/>
      <c r="D32" s="129"/>
      <c r="E32" s="15"/>
      <c r="F32" s="15"/>
      <c r="G32" s="16"/>
      <c r="H32" s="135"/>
    </row>
    <row r="33" spans="1:9" x14ac:dyDescent="0.25">
      <c r="A33" s="132"/>
      <c r="B33" s="155"/>
      <c r="C33" s="129"/>
      <c r="D33" s="129"/>
      <c r="E33" s="15"/>
      <c r="F33" s="15"/>
      <c r="G33" s="16"/>
      <c r="H33" s="135"/>
    </row>
    <row r="34" spans="1:9" x14ac:dyDescent="0.25">
      <c r="A34" s="132"/>
      <c r="B34" s="155"/>
      <c r="C34" s="129"/>
      <c r="D34" s="129"/>
      <c r="E34" s="15"/>
      <c r="F34" s="15"/>
      <c r="G34" s="16"/>
      <c r="H34" s="135"/>
    </row>
    <row r="35" spans="1:9" ht="27" customHeight="1" x14ac:dyDescent="0.25">
      <c r="A35" s="131">
        <v>3</v>
      </c>
      <c r="B35" s="131" t="s">
        <v>123</v>
      </c>
      <c r="C35" s="128" t="s">
        <v>72</v>
      </c>
      <c r="D35" s="128">
        <v>1</v>
      </c>
      <c r="E35" s="15" t="s">
        <v>166</v>
      </c>
      <c r="F35" s="15">
        <v>1</v>
      </c>
      <c r="G35" s="16" t="s">
        <v>167</v>
      </c>
      <c r="H35" s="134">
        <f>(D35+D38-F35-F36-F37)</f>
        <v>1</v>
      </c>
    </row>
    <row r="36" spans="1:9" x14ac:dyDescent="0.25">
      <c r="A36" s="132"/>
      <c r="B36" s="132"/>
      <c r="C36" s="129"/>
      <c r="D36" s="129"/>
      <c r="E36" s="15" t="s">
        <v>168</v>
      </c>
      <c r="F36" s="15">
        <v>1</v>
      </c>
      <c r="G36" s="16" t="s">
        <v>147</v>
      </c>
      <c r="H36" s="135"/>
      <c r="I36" s="22"/>
    </row>
    <row r="37" spans="1:9" x14ac:dyDescent="0.25">
      <c r="A37" s="132"/>
      <c r="B37" s="132"/>
      <c r="C37" s="130"/>
      <c r="D37" s="130"/>
      <c r="E37" s="15" t="s">
        <v>237</v>
      </c>
      <c r="F37" s="15">
        <v>1</v>
      </c>
      <c r="G37" s="16" t="s">
        <v>160</v>
      </c>
      <c r="H37" s="135"/>
    </row>
    <row r="38" spans="1:9" x14ac:dyDescent="0.25">
      <c r="A38" s="133"/>
      <c r="B38" s="133"/>
      <c r="C38" s="52" t="s">
        <v>239</v>
      </c>
      <c r="D38" s="52">
        <v>3</v>
      </c>
      <c r="E38" s="15"/>
      <c r="F38" s="15"/>
      <c r="G38" s="16"/>
      <c r="H38" s="136"/>
    </row>
    <row r="39" spans="1:9" x14ac:dyDescent="0.25">
      <c r="A39" s="131">
        <v>4</v>
      </c>
      <c r="B39" s="137" t="s">
        <v>150</v>
      </c>
      <c r="C39" s="17" t="s">
        <v>75</v>
      </c>
      <c r="D39" s="17">
        <v>5</v>
      </c>
      <c r="E39" s="15" t="s">
        <v>119</v>
      </c>
      <c r="F39" s="15">
        <v>1</v>
      </c>
      <c r="G39" s="16" t="s">
        <v>105</v>
      </c>
      <c r="H39" s="134">
        <f>D39+D40+D41-F39-F40-F41-F42-F43</f>
        <v>4</v>
      </c>
    </row>
    <row r="40" spans="1:9" x14ac:dyDescent="0.25">
      <c r="A40" s="132"/>
      <c r="B40" s="132"/>
      <c r="C40" s="18" t="s">
        <v>108</v>
      </c>
      <c r="D40" s="18">
        <v>2</v>
      </c>
      <c r="E40" s="33">
        <v>42370</v>
      </c>
      <c r="F40" s="15">
        <v>1</v>
      </c>
      <c r="G40" s="16" t="s">
        <v>104</v>
      </c>
      <c r="H40" s="135"/>
    </row>
    <row r="41" spans="1:9" x14ac:dyDescent="0.25">
      <c r="A41" s="132"/>
      <c r="B41" s="132"/>
      <c r="C41" s="129"/>
      <c r="D41" s="129"/>
      <c r="E41" s="33" t="s">
        <v>273</v>
      </c>
      <c r="F41" s="15">
        <v>1</v>
      </c>
      <c r="G41" s="16" t="s">
        <v>204</v>
      </c>
      <c r="H41" s="135"/>
      <c r="I41" s="22"/>
    </row>
    <row r="42" spans="1:9" x14ac:dyDescent="0.25">
      <c r="A42" s="132"/>
      <c r="B42" s="132"/>
      <c r="C42" s="129"/>
      <c r="D42" s="129"/>
      <c r="E42" s="33"/>
      <c r="F42" s="15"/>
      <c r="G42" s="16"/>
      <c r="H42" s="135"/>
    </row>
    <row r="43" spans="1:9" x14ac:dyDescent="0.25">
      <c r="A43" s="133"/>
      <c r="B43" s="133"/>
      <c r="C43" s="130"/>
      <c r="D43" s="130"/>
      <c r="E43" s="15"/>
      <c r="F43" s="15"/>
      <c r="G43" s="16"/>
      <c r="H43" s="136"/>
    </row>
    <row r="44" spans="1:9" x14ac:dyDescent="0.25">
      <c r="A44" s="131">
        <v>5</v>
      </c>
      <c r="B44" s="137" t="s">
        <v>149</v>
      </c>
      <c r="C44" s="17" t="s">
        <v>75</v>
      </c>
      <c r="D44" s="128">
        <v>8</v>
      </c>
      <c r="E44" s="15" t="s">
        <v>125</v>
      </c>
      <c r="F44" s="15">
        <v>2</v>
      </c>
      <c r="G44" s="16" t="s">
        <v>161</v>
      </c>
      <c r="H44" s="134">
        <f>D44-F44-F45-F46-F47-F48-F49-F50</f>
        <v>3</v>
      </c>
    </row>
    <row r="45" spans="1:9" x14ac:dyDescent="0.25">
      <c r="A45" s="132"/>
      <c r="B45" s="138"/>
      <c r="C45" s="18" t="s">
        <v>107</v>
      </c>
      <c r="D45" s="129"/>
      <c r="E45" s="15" t="s">
        <v>159</v>
      </c>
      <c r="F45" s="15">
        <v>1</v>
      </c>
      <c r="G45" s="16" t="s">
        <v>162</v>
      </c>
      <c r="H45" s="135"/>
      <c r="I45" s="22"/>
    </row>
    <row r="46" spans="1:9" x14ac:dyDescent="0.25">
      <c r="A46" s="132"/>
      <c r="B46" s="138"/>
      <c r="C46" s="18"/>
      <c r="D46" s="129"/>
      <c r="E46" s="33">
        <v>42370</v>
      </c>
      <c r="F46" s="15">
        <v>1</v>
      </c>
      <c r="G46" s="16" t="s">
        <v>121</v>
      </c>
      <c r="H46" s="135"/>
    </row>
    <row r="47" spans="1:9" x14ac:dyDescent="0.25">
      <c r="A47" s="132"/>
      <c r="B47" s="138"/>
      <c r="C47" s="18"/>
      <c r="D47" s="129"/>
      <c r="E47" s="33" t="s">
        <v>237</v>
      </c>
      <c r="F47" s="15">
        <v>1</v>
      </c>
      <c r="G47" s="16" t="s">
        <v>160</v>
      </c>
      <c r="H47" s="135"/>
      <c r="I47" s="22"/>
    </row>
    <row r="48" spans="1:9" x14ac:dyDescent="0.25">
      <c r="A48" s="132"/>
      <c r="B48" s="138"/>
      <c r="C48" s="18"/>
      <c r="D48" s="129"/>
      <c r="E48" s="33"/>
      <c r="F48" s="15"/>
      <c r="G48" s="16"/>
      <c r="H48" s="135"/>
    </row>
    <row r="49" spans="1:9" x14ac:dyDescent="0.25">
      <c r="A49" s="132"/>
      <c r="B49" s="138"/>
      <c r="C49" s="18"/>
      <c r="D49" s="129"/>
      <c r="E49" s="33"/>
      <c r="F49" s="15"/>
      <c r="G49" s="16"/>
      <c r="H49" s="135"/>
    </row>
    <row r="50" spans="1:9" x14ac:dyDescent="0.25">
      <c r="A50" s="133"/>
      <c r="B50" s="147"/>
      <c r="C50" s="19"/>
      <c r="D50" s="130"/>
      <c r="E50" s="33"/>
      <c r="F50" s="15"/>
      <c r="G50" s="16"/>
      <c r="H50" s="136"/>
    </row>
    <row r="51" spans="1:9" x14ac:dyDescent="0.25">
      <c r="A51" s="131">
        <v>6</v>
      </c>
      <c r="B51" s="137" t="s">
        <v>76</v>
      </c>
      <c r="C51" s="128" t="s">
        <v>75</v>
      </c>
      <c r="D51" s="128">
        <v>5</v>
      </c>
      <c r="E51" s="15" t="s">
        <v>119</v>
      </c>
      <c r="F51" s="15">
        <v>1</v>
      </c>
      <c r="G51" s="16" t="s">
        <v>105</v>
      </c>
      <c r="H51" s="134">
        <f>(D51-F51-F52-F53-F54-F55-F56)</f>
        <v>0</v>
      </c>
    </row>
    <row r="52" spans="1:9" x14ac:dyDescent="0.25">
      <c r="A52" s="132"/>
      <c r="B52" s="138"/>
      <c r="C52" s="129"/>
      <c r="D52" s="129"/>
      <c r="E52" s="15" t="s">
        <v>119</v>
      </c>
      <c r="F52" s="15">
        <v>1</v>
      </c>
      <c r="G52" s="16" t="s">
        <v>120</v>
      </c>
      <c r="H52" s="135"/>
    </row>
    <row r="53" spans="1:9" x14ac:dyDescent="0.25">
      <c r="A53" s="132"/>
      <c r="B53" s="138"/>
      <c r="C53" s="129"/>
      <c r="D53" s="129"/>
      <c r="E53" s="15" t="s">
        <v>119</v>
      </c>
      <c r="F53" s="15">
        <v>1</v>
      </c>
      <c r="G53" s="16" t="s">
        <v>121</v>
      </c>
      <c r="H53" s="135"/>
    </row>
    <row r="54" spans="1:9" x14ac:dyDescent="0.25">
      <c r="A54" s="132"/>
      <c r="B54" s="138"/>
      <c r="C54" s="129"/>
      <c r="D54" s="129"/>
      <c r="E54" s="15" t="s">
        <v>125</v>
      </c>
      <c r="F54" s="15">
        <v>1</v>
      </c>
      <c r="G54" s="16" t="s">
        <v>106</v>
      </c>
      <c r="H54" s="135"/>
      <c r="I54" s="23"/>
    </row>
    <row r="55" spans="1:9" x14ac:dyDescent="0.25">
      <c r="A55" s="132"/>
      <c r="B55" s="138"/>
      <c r="C55" s="129"/>
      <c r="D55" s="129"/>
      <c r="E55" s="15" t="s">
        <v>240</v>
      </c>
      <c r="F55" s="15">
        <v>1</v>
      </c>
      <c r="G55" s="16" t="s">
        <v>160</v>
      </c>
      <c r="H55" s="135"/>
    </row>
    <row r="56" spans="1:9" x14ac:dyDescent="0.25">
      <c r="A56" s="133"/>
      <c r="B56" s="147"/>
      <c r="C56" s="130"/>
      <c r="D56" s="130"/>
      <c r="E56" s="15"/>
      <c r="F56" s="15"/>
      <c r="G56" s="16"/>
      <c r="H56" s="136"/>
    </row>
    <row r="57" spans="1:9" x14ac:dyDescent="0.25">
      <c r="A57" s="131">
        <v>7</v>
      </c>
      <c r="B57" s="131" t="s">
        <v>77</v>
      </c>
      <c r="C57" s="30" t="s">
        <v>75</v>
      </c>
      <c r="D57" s="20">
        <v>2</v>
      </c>
      <c r="E57" s="15" t="s">
        <v>157</v>
      </c>
      <c r="F57" s="15">
        <v>2</v>
      </c>
      <c r="G57" s="16" t="s">
        <v>158</v>
      </c>
      <c r="H57" s="134">
        <f>D57+D58+D59-F57-F58-F59-F60-F61</f>
        <v>2</v>
      </c>
      <c r="I57" s="22"/>
    </row>
    <row r="58" spans="1:9" x14ac:dyDescent="0.25">
      <c r="A58" s="132"/>
      <c r="B58" s="132"/>
      <c r="C58" s="30" t="s">
        <v>152</v>
      </c>
      <c r="D58" s="35">
        <v>4</v>
      </c>
      <c r="E58" s="15" t="s">
        <v>274</v>
      </c>
      <c r="F58" s="15">
        <v>2</v>
      </c>
      <c r="G58" s="16" t="s">
        <v>275</v>
      </c>
      <c r="H58" s="135"/>
      <c r="I58" s="22"/>
    </row>
    <row r="59" spans="1:9" x14ac:dyDescent="0.25">
      <c r="A59" s="132"/>
      <c r="B59" s="132"/>
      <c r="C59" s="164"/>
      <c r="D59" s="128"/>
      <c r="E59" s="15"/>
      <c r="F59" s="15"/>
      <c r="G59" s="16"/>
      <c r="H59" s="135"/>
      <c r="I59" s="22"/>
    </row>
    <row r="60" spans="1:9" x14ac:dyDescent="0.25">
      <c r="A60" s="132"/>
      <c r="B60" s="132"/>
      <c r="C60" s="166"/>
      <c r="D60" s="129"/>
      <c r="E60" s="15"/>
      <c r="F60" s="15"/>
      <c r="G60" s="16"/>
      <c r="H60" s="135"/>
      <c r="I60" s="22"/>
    </row>
    <row r="61" spans="1:9" x14ac:dyDescent="0.25">
      <c r="A61" s="133"/>
      <c r="B61" s="133"/>
      <c r="C61" s="165"/>
      <c r="D61" s="130"/>
      <c r="E61" s="15"/>
      <c r="F61" s="15"/>
      <c r="G61" s="16"/>
      <c r="H61" s="136"/>
    </row>
    <row r="62" spans="1:9" ht="15" customHeight="1" x14ac:dyDescent="0.25">
      <c r="A62" s="131">
        <v>8</v>
      </c>
      <c r="B62" s="137" t="s">
        <v>78</v>
      </c>
      <c r="C62" s="49" t="s">
        <v>75</v>
      </c>
      <c r="D62" s="49">
        <v>6</v>
      </c>
      <c r="E62" s="15" t="s">
        <v>159</v>
      </c>
      <c r="F62" s="15">
        <v>1</v>
      </c>
      <c r="G62" s="16" t="s">
        <v>106</v>
      </c>
      <c r="H62" s="134">
        <f>D62+D64+D63-F62-F63-F64-F65-F66-F67-F68-F69</f>
        <v>25</v>
      </c>
    </row>
    <row r="63" spans="1:9" x14ac:dyDescent="0.25">
      <c r="A63" s="132"/>
      <c r="B63" s="138"/>
      <c r="C63" s="31" t="s">
        <v>227</v>
      </c>
      <c r="D63" s="31">
        <v>12</v>
      </c>
      <c r="E63" s="15" t="s">
        <v>169</v>
      </c>
      <c r="F63" s="15">
        <v>1</v>
      </c>
      <c r="G63" s="16" t="s">
        <v>147</v>
      </c>
      <c r="H63" s="135"/>
    </row>
    <row r="64" spans="1:9" x14ac:dyDescent="0.25">
      <c r="A64" s="132"/>
      <c r="B64" s="138"/>
      <c r="C64" s="128" t="s">
        <v>256</v>
      </c>
      <c r="D64" s="128">
        <v>20</v>
      </c>
      <c r="E64" s="33">
        <v>42370</v>
      </c>
      <c r="F64" s="15">
        <v>2</v>
      </c>
      <c r="G64" s="16" t="s">
        <v>170</v>
      </c>
      <c r="H64" s="135"/>
    </row>
    <row r="65" spans="1:9" x14ac:dyDescent="0.25">
      <c r="A65" s="132"/>
      <c r="B65" s="138"/>
      <c r="C65" s="129"/>
      <c r="D65" s="129"/>
      <c r="E65" s="15" t="s">
        <v>189</v>
      </c>
      <c r="F65" s="15">
        <v>2</v>
      </c>
      <c r="G65" s="16" t="s">
        <v>190</v>
      </c>
      <c r="H65" s="135"/>
      <c r="I65" s="22"/>
    </row>
    <row r="66" spans="1:9" x14ac:dyDescent="0.25">
      <c r="A66" s="132"/>
      <c r="B66" s="138"/>
      <c r="C66" s="129"/>
      <c r="D66" s="129"/>
      <c r="E66" s="15" t="s">
        <v>235</v>
      </c>
      <c r="F66" s="15">
        <v>2</v>
      </c>
      <c r="G66" s="16" t="s">
        <v>233</v>
      </c>
      <c r="H66" s="135"/>
    </row>
    <row r="67" spans="1:9" x14ac:dyDescent="0.25">
      <c r="A67" s="132"/>
      <c r="B67" s="138"/>
      <c r="C67" s="129"/>
      <c r="D67" s="129"/>
      <c r="E67" s="15" t="s">
        <v>237</v>
      </c>
      <c r="F67" s="15">
        <v>2</v>
      </c>
      <c r="G67" s="16" t="s">
        <v>160</v>
      </c>
      <c r="H67" s="135"/>
    </row>
    <row r="68" spans="1:9" x14ac:dyDescent="0.25">
      <c r="A68" s="132"/>
      <c r="B68" s="138"/>
      <c r="C68" s="130"/>
      <c r="D68" s="130"/>
      <c r="E68" s="15" t="s">
        <v>268</v>
      </c>
      <c r="F68" s="15">
        <v>1</v>
      </c>
      <c r="G68" s="16" t="s">
        <v>270</v>
      </c>
      <c r="H68" s="135"/>
    </row>
    <row r="69" spans="1:9" x14ac:dyDescent="0.25">
      <c r="A69" s="133"/>
      <c r="B69" s="147"/>
      <c r="C69" s="57"/>
      <c r="D69" s="57"/>
      <c r="E69" s="15" t="s">
        <v>276</v>
      </c>
      <c r="F69" s="15">
        <v>2</v>
      </c>
      <c r="G69" s="16" t="s">
        <v>196</v>
      </c>
      <c r="H69" s="136"/>
    </row>
    <row r="70" spans="1:9" x14ac:dyDescent="0.25">
      <c r="A70" s="131">
        <v>9</v>
      </c>
      <c r="B70" s="131" t="s">
        <v>79</v>
      </c>
      <c r="C70" s="128" t="s">
        <v>75</v>
      </c>
      <c r="D70" s="128">
        <v>2</v>
      </c>
      <c r="E70" s="15"/>
      <c r="F70" s="15"/>
      <c r="G70" s="16"/>
      <c r="H70" s="134">
        <f>(D70-F70-F71)</f>
        <v>2</v>
      </c>
    </row>
    <row r="71" spans="1:9" x14ac:dyDescent="0.25">
      <c r="A71" s="133"/>
      <c r="B71" s="133"/>
      <c r="C71" s="130"/>
      <c r="D71" s="130"/>
      <c r="E71" s="15"/>
      <c r="F71" s="15"/>
      <c r="G71" s="16"/>
      <c r="H71" s="136"/>
    </row>
    <row r="72" spans="1:9" x14ac:dyDescent="0.25">
      <c r="A72" s="131">
        <v>10</v>
      </c>
      <c r="B72" s="131" t="s">
        <v>80</v>
      </c>
      <c r="C72" s="128" t="s">
        <v>75</v>
      </c>
      <c r="D72" s="128">
        <v>6</v>
      </c>
      <c r="E72" s="15" t="s">
        <v>171</v>
      </c>
      <c r="F72" s="15">
        <v>2</v>
      </c>
      <c r="G72" s="15" t="s">
        <v>170</v>
      </c>
      <c r="H72" s="134">
        <f>(D72-F72-F73-F74-F75-F76)</f>
        <v>3</v>
      </c>
    </row>
    <row r="73" spans="1:9" x14ac:dyDescent="0.25">
      <c r="A73" s="132"/>
      <c r="B73" s="132"/>
      <c r="C73" s="129"/>
      <c r="D73" s="129"/>
      <c r="E73" s="15" t="s">
        <v>172</v>
      </c>
      <c r="F73" s="15">
        <v>1</v>
      </c>
      <c r="G73" s="16" t="s">
        <v>147</v>
      </c>
      <c r="H73" s="135"/>
    </row>
    <row r="74" spans="1:9" x14ac:dyDescent="0.25">
      <c r="A74" s="132"/>
      <c r="B74" s="132"/>
      <c r="C74" s="129"/>
      <c r="D74" s="129"/>
      <c r="E74" s="15"/>
      <c r="F74" s="15"/>
      <c r="G74" s="16"/>
      <c r="H74" s="135"/>
    </row>
    <row r="75" spans="1:9" x14ac:dyDescent="0.25">
      <c r="A75" s="132"/>
      <c r="B75" s="132"/>
      <c r="C75" s="129"/>
      <c r="D75" s="129"/>
      <c r="E75" s="15"/>
      <c r="F75" s="15"/>
      <c r="G75" s="16"/>
      <c r="H75" s="135"/>
    </row>
    <row r="76" spans="1:9" x14ac:dyDescent="0.25">
      <c r="A76" s="133"/>
      <c r="B76" s="133"/>
      <c r="C76" s="130"/>
      <c r="D76" s="130"/>
      <c r="E76" s="15"/>
      <c r="F76" s="15"/>
      <c r="G76" s="16"/>
      <c r="H76" s="136"/>
    </row>
    <row r="77" spans="1:9" ht="30" x14ac:dyDescent="0.25">
      <c r="A77" s="6">
        <v>11</v>
      </c>
      <c r="B77" s="24" t="s">
        <v>81</v>
      </c>
      <c r="C77" s="35" t="s">
        <v>75</v>
      </c>
      <c r="D77" s="35">
        <v>1</v>
      </c>
      <c r="E77" s="42" t="s">
        <v>159</v>
      </c>
      <c r="F77" s="42">
        <v>1</v>
      </c>
      <c r="G77" s="43" t="s">
        <v>163</v>
      </c>
      <c r="H77" s="34">
        <f>D77-F77</f>
        <v>0</v>
      </c>
    </row>
    <row r="78" spans="1:9" x14ac:dyDescent="0.25">
      <c r="A78" s="131">
        <v>12</v>
      </c>
      <c r="B78" s="131" t="s">
        <v>173</v>
      </c>
      <c r="C78" s="128" t="s">
        <v>75</v>
      </c>
      <c r="D78" s="128">
        <v>15</v>
      </c>
      <c r="E78" s="15" t="s">
        <v>195</v>
      </c>
      <c r="F78" s="15">
        <v>4</v>
      </c>
      <c r="G78" s="16" t="s">
        <v>102</v>
      </c>
      <c r="H78" s="134">
        <f>D78-F78-F79-F80-F81-F82-F83-F84-F85-F86</f>
        <v>7</v>
      </c>
    </row>
    <row r="79" spans="1:9" x14ac:dyDescent="0.25">
      <c r="A79" s="132"/>
      <c r="B79" s="132"/>
      <c r="C79" s="129"/>
      <c r="D79" s="129"/>
      <c r="E79" s="15" t="s">
        <v>202</v>
      </c>
      <c r="F79" s="15">
        <v>4</v>
      </c>
      <c r="G79" s="16" t="s">
        <v>106</v>
      </c>
      <c r="H79" s="135"/>
    </row>
    <row r="80" spans="1:9" x14ac:dyDescent="0.25">
      <c r="A80" s="132"/>
      <c r="B80" s="132"/>
      <c r="C80" s="129"/>
      <c r="D80" s="129"/>
      <c r="E80" s="15"/>
      <c r="F80" s="15"/>
      <c r="G80" s="16"/>
      <c r="H80" s="135"/>
    </row>
    <row r="81" spans="1:8" x14ac:dyDescent="0.25">
      <c r="A81" s="132"/>
      <c r="B81" s="132"/>
      <c r="C81" s="129"/>
      <c r="D81" s="129"/>
      <c r="E81" s="15"/>
      <c r="F81" s="15"/>
      <c r="G81" s="16"/>
      <c r="H81" s="135"/>
    </row>
    <row r="82" spans="1:8" x14ac:dyDescent="0.25">
      <c r="A82" s="132"/>
      <c r="B82" s="132"/>
      <c r="C82" s="129"/>
      <c r="D82" s="129"/>
      <c r="E82" s="15"/>
      <c r="F82" s="15"/>
      <c r="G82" s="16"/>
      <c r="H82" s="135"/>
    </row>
    <row r="83" spans="1:8" x14ac:dyDescent="0.25">
      <c r="A83" s="132"/>
      <c r="B83" s="132"/>
      <c r="C83" s="129"/>
      <c r="D83" s="129"/>
      <c r="E83" s="15"/>
      <c r="F83" s="15"/>
      <c r="G83" s="16"/>
      <c r="H83" s="135"/>
    </row>
    <row r="84" spans="1:8" x14ac:dyDescent="0.25">
      <c r="A84" s="132"/>
      <c r="B84" s="132"/>
      <c r="C84" s="129"/>
      <c r="D84" s="129"/>
      <c r="E84" s="15"/>
      <c r="F84" s="15"/>
      <c r="G84" s="16"/>
      <c r="H84" s="135"/>
    </row>
    <row r="85" spans="1:8" x14ac:dyDescent="0.25">
      <c r="A85" s="132"/>
      <c r="B85" s="132"/>
      <c r="C85" s="129"/>
      <c r="D85" s="129"/>
      <c r="E85" s="15"/>
      <c r="F85" s="15"/>
      <c r="G85" s="16"/>
      <c r="H85" s="135"/>
    </row>
    <row r="86" spans="1:8" x14ac:dyDescent="0.25">
      <c r="A86" s="133"/>
      <c r="B86" s="133"/>
      <c r="C86" s="130"/>
      <c r="D86" s="130"/>
      <c r="E86" s="15"/>
      <c r="F86" s="15"/>
      <c r="G86" s="16"/>
      <c r="H86" s="136"/>
    </row>
    <row r="87" spans="1:8" x14ac:dyDescent="0.25">
      <c r="A87" s="131">
        <v>13</v>
      </c>
      <c r="B87" s="131" t="s">
        <v>82</v>
      </c>
      <c r="C87" s="11" t="s">
        <v>75</v>
      </c>
      <c r="D87" s="11">
        <v>1</v>
      </c>
      <c r="E87" s="15" t="s">
        <v>172</v>
      </c>
      <c r="F87" s="15">
        <v>1</v>
      </c>
      <c r="G87" s="16" t="s">
        <v>147</v>
      </c>
      <c r="H87" s="134">
        <f>D87+D88-F87-F88-F89-F90-F91-F92-F93-F94-F95-F96-F97</f>
        <v>5</v>
      </c>
    </row>
    <row r="88" spans="1:8" x14ac:dyDescent="0.25">
      <c r="A88" s="132"/>
      <c r="B88" s="132"/>
      <c r="C88" s="128" t="s">
        <v>119</v>
      </c>
      <c r="D88" s="128">
        <v>10</v>
      </c>
      <c r="E88" s="15" t="s">
        <v>191</v>
      </c>
      <c r="F88" s="15">
        <v>1</v>
      </c>
      <c r="G88" s="16" t="s">
        <v>192</v>
      </c>
      <c r="H88" s="135"/>
    </row>
    <row r="89" spans="1:8" x14ac:dyDescent="0.25">
      <c r="A89" s="132"/>
      <c r="B89" s="132"/>
      <c r="C89" s="129"/>
      <c r="D89" s="129"/>
      <c r="E89" s="15" t="s">
        <v>198</v>
      </c>
      <c r="F89" s="15">
        <v>1</v>
      </c>
      <c r="G89" s="16" t="s">
        <v>162</v>
      </c>
      <c r="H89" s="135"/>
    </row>
    <row r="90" spans="1:8" x14ac:dyDescent="0.25">
      <c r="A90" s="132"/>
      <c r="B90" s="132"/>
      <c r="C90" s="129"/>
      <c r="D90" s="129"/>
      <c r="E90" s="15" t="s">
        <v>200</v>
      </c>
      <c r="F90" s="15">
        <v>1</v>
      </c>
      <c r="G90" s="16" t="s">
        <v>114</v>
      </c>
      <c r="H90" s="135"/>
    </row>
    <row r="91" spans="1:8" x14ac:dyDescent="0.25">
      <c r="A91" s="132"/>
      <c r="B91" s="132"/>
      <c r="C91" s="129"/>
      <c r="D91" s="129"/>
      <c r="E91" s="15" t="s">
        <v>276</v>
      </c>
      <c r="F91" s="15">
        <v>2</v>
      </c>
      <c r="G91" s="16" t="s">
        <v>196</v>
      </c>
      <c r="H91" s="135"/>
    </row>
    <row r="92" spans="1:8" x14ac:dyDescent="0.25">
      <c r="A92" s="132"/>
      <c r="B92" s="132"/>
      <c r="C92" s="129"/>
      <c r="D92" s="129"/>
      <c r="E92" s="15"/>
      <c r="F92" s="15"/>
      <c r="G92" s="16"/>
      <c r="H92" s="135"/>
    </row>
    <row r="93" spans="1:8" x14ac:dyDescent="0.25">
      <c r="A93" s="132"/>
      <c r="B93" s="132"/>
      <c r="C93" s="129"/>
      <c r="D93" s="129"/>
      <c r="E93" s="15"/>
      <c r="F93" s="15"/>
      <c r="G93" s="16"/>
      <c r="H93" s="135"/>
    </row>
    <row r="94" spans="1:8" x14ac:dyDescent="0.25">
      <c r="A94" s="132"/>
      <c r="B94" s="132"/>
      <c r="C94" s="129"/>
      <c r="D94" s="129"/>
      <c r="E94" s="15"/>
      <c r="F94" s="15"/>
      <c r="G94" s="16"/>
      <c r="H94" s="135"/>
    </row>
    <row r="95" spans="1:8" x14ac:dyDescent="0.25">
      <c r="A95" s="132"/>
      <c r="B95" s="132"/>
      <c r="C95" s="129"/>
      <c r="D95" s="129"/>
      <c r="E95" s="15"/>
      <c r="F95" s="15"/>
      <c r="G95" s="16"/>
      <c r="H95" s="135"/>
    </row>
    <row r="96" spans="1:8" x14ac:dyDescent="0.25">
      <c r="A96" s="132"/>
      <c r="B96" s="132"/>
      <c r="C96" s="129"/>
      <c r="D96" s="129"/>
      <c r="E96" s="15"/>
      <c r="F96" s="15"/>
      <c r="G96" s="16"/>
      <c r="H96" s="135"/>
    </row>
    <row r="97" spans="1:8" x14ac:dyDescent="0.25">
      <c r="A97" s="133"/>
      <c r="B97" s="133"/>
      <c r="C97" s="130"/>
      <c r="D97" s="130"/>
      <c r="E97" s="15"/>
      <c r="F97" s="15"/>
      <c r="G97" s="16"/>
      <c r="H97" s="136"/>
    </row>
    <row r="98" spans="1:8" x14ac:dyDescent="0.25">
      <c r="A98" s="131">
        <v>14</v>
      </c>
      <c r="B98" s="137" t="s">
        <v>127</v>
      </c>
      <c r="C98" s="128" t="s">
        <v>75</v>
      </c>
      <c r="D98" s="128">
        <v>3</v>
      </c>
      <c r="E98" s="15"/>
      <c r="F98" s="15"/>
      <c r="G98" s="16"/>
      <c r="H98" s="134">
        <f>D98-F98-F99-F100</f>
        <v>3</v>
      </c>
    </row>
    <row r="99" spans="1:8" x14ac:dyDescent="0.25">
      <c r="A99" s="132"/>
      <c r="B99" s="132"/>
      <c r="C99" s="129"/>
      <c r="D99" s="129"/>
      <c r="E99" s="15"/>
      <c r="F99" s="15"/>
      <c r="G99" s="16"/>
      <c r="H99" s="135"/>
    </row>
    <row r="100" spans="1:8" x14ac:dyDescent="0.25">
      <c r="A100" s="133"/>
      <c r="B100" s="133"/>
      <c r="C100" s="130"/>
      <c r="D100" s="130"/>
      <c r="E100" s="15"/>
      <c r="F100" s="15"/>
      <c r="G100" s="16"/>
      <c r="H100" s="136"/>
    </row>
    <row r="101" spans="1:8" x14ac:dyDescent="0.25">
      <c r="A101" s="131">
        <v>15</v>
      </c>
      <c r="B101" s="137" t="s">
        <v>128</v>
      </c>
      <c r="C101" s="128" t="s">
        <v>75</v>
      </c>
      <c r="D101" s="128">
        <v>4</v>
      </c>
      <c r="E101" s="15" t="s">
        <v>171</v>
      </c>
      <c r="F101" s="15">
        <v>1</v>
      </c>
      <c r="G101" s="16" t="s">
        <v>170</v>
      </c>
      <c r="H101" s="134">
        <f>D101-F101-F102-F103-F104</f>
        <v>2</v>
      </c>
    </row>
    <row r="102" spans="1:8" x14ac:dyDescent="0.25">
      <c r="A102" s="132"/>
      <c r="B102" s="138"/>
      <c r="C102" s="129"/>
      <c r="D102" s="129"/>
      <c r="E102" s="15" t="s">
        <v>191</v>
      </c>
      <c r="F102" s="15">
        <v>1</v>
      </c>
      <c r="G102" s="16" t="s">
        <v>190</v>
      </c>
      <c r="H102" s="135"/>
    </row>
    <row r="103" spans="1:8" x14ac:dyDescent="0.25">
      <c r="A103" s="132"/>
      <c r="B103" s="138"/>
      <c r="C103" s="129"/>
      <c r="D103" s="129"/>
      <c r="E103" s="15"/>
      <c r="F103" s="15"/>
      <c r="G103" s="16"/>
      <c r="H103" s="135"/>
    </row>
    <row r="104" spans="1:8" x14ac:dyDescent="0.25">
      <c r="A104" s="133"/>
      <c r="B104" s="133"/>
      <c r="C104" s="130"/>
      <c r="D104" s="130"/>
      <c r="E104" s="15"/>
      <c r="F104" s="15"/>
      <c r="G104" s="16"/>
      <c r="H104" s="136"/>
    </row>
    <row r="105" spans="1:8" ht="24" customHeight="1" x14ac:dyDescent="0.25">
      <c r="A105" s="131">
        <v>16</v>
      </c>
      <c r="B105" s="131" t="s">
        <v>83</v>
      </c>
      <c r="C105" s="128" t="s">
        <v>75</v>
      </c>
      <c r="D105" s="128">
        <v>2</v>
      </c>
      <c r="E105" s="15" t="s">
        <v>171</v>
      </c>
      <c r="F105" s="15">
        <v>1</v>
      </c>
      <c r="G105" s="16" t="s">
        <v>170</v>
      </c>
      <c r="H105" s="134">
        <f>D105-F105-F106</f>
        <v>0</v>
      </c>
    </row>
    <row r="106" spans="1:8" ht="22.5" customHeight="1" x14ac:dyDescent="0.25">
      <c r="A106" s="133"/>
      <c r="B106" s="133"/>
      <c r="C106" s="130"/>
      <c r="D106" s="130"/>
      <c r="E106" s="15" t="s">
        <v>191</v>
      </c>
      <c r="F106" s="15">
        <v>1</v>
      </c>
      <c r="G106" s="16" t="s">
        <v>190</v>
      </c>
      <c r="H106" s="136"/>
    </row>
    <row r="107" spans="1:8" x14ac:dyDescent="0.25">
      <c r="A107" s="131">
        <v>17</v>
      </c>
      <c r="B107" s="131" t="s">
        <v>84</v>
      </c>
      <c r="C107" s="128" t="s">
        <v>75</v>
      </c>
      <c r="D107" s="128">
        <v>26</v>
      </c>
      <c r="E107" s="15" t="s">
        <v>171</v>
      </c>
      <c r="F107" s="15">
        <v>2</v>
      </c>
      <c r="G107" s="16" t="s">
        <v>170</v>
      </c>
      <c r="H107" s="134">
        <f>D107-F107-F108-F110-F109-F112-F111-F113-F114-F115-F116-F117-F118-F119-F120-F121</f>
        <v>22</v>
      </c>
    </row>
    <row r="108" spans="1:8" x14ac:dyDescent="0.25">
      <c r="A108" s="132"/>
      <c r="B108" s="132"/>
      <c r="C108" s="129"/>
      <c r="D108" s="129"/>
      <c r="E108" s="15" t="s">
        <v>195</v>
      </c>
      <c r="F108" s="15">
        <v>2</v>
      </c>
      <c r="G108" s="16" t="s">
        <v>201</v>
      </c>
      <c r="H108" s="135"/>
    </row>
    <row r="109" spans="1:8" x14ac:dyDescent="0.25">
      <c r="A109" s="132"/>
      <c r="B109" s="132"/>
      <c r="C109" s="129"/>
      <c r="D109" s="129"/>
      <c r="E109" s="15"/>
      <c r="F109" s="15"/>
      <c r="G109" s="16"/>
      <c r="H109" s="135"/>
    </row>
    <row r="110" spans="1:8" x14ac:dyDescent="0.25">
      <c r="A110" s="132"/>
      <c r="B110" s="132"/>
      <c r="C110" s="129"/>
      <c r="D110" s="129"/>
      <c r="E110" s="15"/>
      <c r="F110" s="15"/>
      <c r="G110" s="16"/>
      <c r="H110" s="135"/>
    </row>
    <row r="111" spans="1:8" x14ac:dyDescent="0.25">
      <c r="A111" s="132"/>
      <c r="B111" s="132"/>
      <c r="C111" s="129"/>
      <c r="D111" s="129"/>
      <c r="E111" s="15"/>
      <c r="F111" s="15"/>
      <c r="G111" s="16"/>
      <c r="H111" s="135"/>
    </row>
    <row r="112" spans="1:8" x14ac:dyDescent="0.25">
      <c r="A112" s="132"/>
      <c r="B112" s="132"/>
      <c r="C112" s="129"/>
      <c r="D112" s="129"/>
      <c r="E112" s="15"/>
      <c r="F112" s="15"/>
      <c r="G112" s="16"/>
      <c r="H112" s="135"/>
    </row>
    <row r="113" spans="1:9" x14ac:dyDescent="0.25">
      <c r="A113" s="132"/>
      <c r="B113" s="132"/>
      <c r="C113" s="129"/>
      <c r="D113" s="129"/>
      <c r="E113" s="15"/>
      <c r="F113" s="15"/>
      <c r="G113" s="16"/>
      <c r="H113" s="135"/>
      <c r="I113" s="23"/>
    </row>
    <row r="114" spans="1:9" x14ac:dyDescent="0.25">
      <c r="A114" s="132"/>
      <c r="B114" s="132"/>
      <c r="C114" s="129"/>
      <c r="D114" s="129"/>
      <c r="E114" s="15"/>
      <c r="F114" s="15"/>
      <c r="G114" s="16"/>
      <c r="H114" s="135"/>
    </row>
    <row r="115" spans="1:9" x14ac:dyDescent="0.25">
      <c r="A115" s="132"/>
      <c r="B115" s="132"/>
      <c r="C115" s="129"/>
      <c r="D115" s="129"/>
      <c r="E115" s="15"/>
      <c r="F115" s="15"/>
      <c r="G115" s="16"/>
      <c r="H115" s="135"/>
    </row>
    <row r="116" spans="1:9" x14ac:dyDescent="0.25">
      <c r="A116" s="132"/>
      <c r="B116" s="132"/>
      <c r="C116" s="129"/>
      <c r="D116" s="129"/>
      <c r="E116" s="15"/>
      <c r="F116" s="15"/>
      <c r="G116" s="16"/>
      <c r="H116" s="135"/>
    </row>
    <row r="117" spans="1:9" x14ac:dyDescent="0.25">
      <c r="A117" s="132"/>
      <c r="B117" s="132"/>
      <c r="C117" s="129"/>
      <c r="D117" s="129"/>
      <c r="E117" s="15"/>
      <c r="F117" s="15"/>
      <c r="G117" s="16"/>
      <c r="H117" s="135"/>
    </row>
    <row r="118" spans="1:9" x14ac:dyDescent="0.25">
      <c r="A118" s="132"/>
      <c r="B118" s="132"/>
      <c r="C118" s="129"/>
      <c r="D118" s="129"/>
      <c r="E118" s="15"/>
      <c r="F118" s="15"/>
      <c r="G118" s="16"/>
      <c r="H118" s="135"/>
    </row>
    <row r="119" spans="1:9" x14ac:dyDescent="0.25">
      <c r="A119" s="132"/>
      <c r="B119" s="132"/>
      <c r="C119" s="129"/>
      <c r="D119" s="129"/>
      <c r="E119" s="15"/>
      <c r="F119" s="15"/>
      <c r="G119" s="16"/>
      <c r="H119" s="135"/>
    </row>
    <row r="120" spans="1:9" x14ac:dyDescent="0.25">
      <c r="A120" s="132"/>
      <c r="B120" s="132"/>
      <c r="C120" s="129"/>
      <c r="D120" s="129"/>
      <c r="E120" s="15"/>
      <c r="F120" s="15"/>
      <c r="G120" s="16"/>
      <c r="H120" s="135"/>
    </row>
    <row r="121" spans="1:9" x14ac:dyDescent="0.25">
      <c r="A121" s="133"/>
      <c r="B121" s="133"/>
      <c r="C121" s="130"/>
      <c r="D121" s="130"/>
      <c r="E121" s="15"/>
      <c r="F121" s="15"/>
      <c r="G121" s="16"/>
      <c r="H121" s="136"/>
    </row>
    <row r="122" spans="1:9" x14ac:dyDescent="0.25">
      <c r="A122" s="131">
        <v>18</v>
      </c>
      <c r="B122" s="131" t="s">
        <v>85</v>
      </c>
      <c r="C122" s="128" t="s">
        <v>75</v>
      </c>
      <c r="D122" s="128">
        <v>6</v>
      </c>
      <c r="E122" s="15" t="s">
        <v>176</v>
      </c>
      <c r="F122" s="15">
        <v>6</v>
      </c>
      <c r="G122" s="16" t="s">
        <v>167</v>
      </c>
      <c r="H122" s="134">
        <f>D122-F122-F123-F124-F125-F126-F127</f>
        <v>0</v>
      </c>
    </row>
    <row r="123" spans="1:9" x14ac:dyDescent="0.25">
      <c r="A123" s="132"/>
      <c r="B123" s="132"/>
      <c r="C123" s="129"/>
      <c r="D123" s="129"/>
      <c r="E123" s="15"/>
      <c r="F123" s="15"/>
      <c r="G123" s="16"/>
      <c r="H123" s="135"/>
    </row>
    <row r="124" spans="1:9" x14ac:dyDescent="0.25">
      <c r="A124" s="132"/>
      <c r="B124" s="132"/>
      <c r="C124" s="129"/>
      <c r="D124" s="129"/>
      <c r="E124" s="15"/>
      <c r="F124" s="15"/>
      <c r="G124" s="16"/>
      <c r="H124" s="135"/>
    </row>
    <row r="125" spans="1:9" x14ac:dyDescent="0.25">
      <c r="A125" s="132"/>
      <c r="B125" s="132"/>
      <c r="C125" s="129"/>
      <c r="D125" s="129"/>
      <c r="E125" s="15"/>
      <c r="F125" s="15"/>
      <c r="G125" s="16"/>
      <c r="H125" s="135"/>
    </row>
    <row r="126" spans="1:9" x14ac:dyDescent="0.25">
      <c r="A126" s="132"/>
      <c r="B126" s="132"/>
      <c r="C126" s="129"/>
      <c r="D126" s="129"/>
      <c r="E126" s="15"/>
      <c r="F126" s="15"/>
      <c r="G126" s="16"/>
      <c r="H126" s="135"/>
    </row>
    <row r="127" spans="1:9" x14ac:dyDescent="0.25">
      <c r="A127" s="133"/>
      <c r="B127" s="133"/>
      <c r="C127" s="130"/>
      <c r="D127" s="130"/>
      <c r="E127" s="15"/>
      <c r="F127" s="15"/>
      <c r="G127" s="16"/>
      <c r="H127" s="136"/>
    </row>
    <row r="128" spans="1:9" x14ac:dyDescent="0.25">
      <c r="A128" s="131">
        <v>19</v>
      </c>
      <c r="B128" s="131" t="s">
        <v>86</v>
      </c>
      <c r="C128" s="128" t="s">
        <v>75</v>
      </c>
      <c r="D128" s="128">
        <v>14</v>
      </c>
      <c r="E128" s="15"/>
      <c r="F128" s="15"/>
      <c r="G128" s="16"/>
      <c r="H128" s="134">
        <f>D128-F135</f>
        <v>14</v>
      </c>
    </row>
    <row r="129" spans="1:8" x14ac:dyDescent="0.25">
      <c r="A129" s="132"/>
      <c r="B129" s="132"/>
      <c r="C129" s="129"/>
      <c r="D129" s="129"/>
      <c r="E129" s="15"/>
      <c r="F129" s="15"/>
      <c r="G129" s="16"/>
      <c r="H129" s="135"/>
    </row>
    <row r="130" spans="1:8" x14ac:dyDescent="0.25">
      <c r="A130" s="132"/>
      <c r="B130" s="132"/>
      <c r="C130" s="129"/>
      <c r="D130" s="129"/>
      <c r="E130" s="15"/>
      <c r="F130" s="15"/>
      <c r="G130" s="16"/>
      <c r="H130" s="135"/>
    </row>
    <row r="131" spans="1:8" x14ac:dyDescent="0.25">
      <c r="A131" s="132"/>
      <c r="B131" s="132"/>
      <c r="C131" s="129"/>
      <c r="D131" s="129"/>
      <c r="E131" s="15"/>
      <c r="F131" s="15"/>
      <c r="G131" s="16"/>
      <c r="H131" s="135"/>
    </row>
    <row r="132" spans="1:8" x14ac:dyDescent="0.25">
      <c r="A132" s="132"/>
      <c r="B132" s="132"/>
      <c r="C132" s="129"/>
      <c r="D132" s="129"/>
      <c r="E132" s="15"/>
      <c r="F132" s="15"/>
      <c r="G132" s="16"/>
      <c r="H132" s="135"/>
    </row>
    <row r="133" spans="1:8" x14ac:dyDescent="0.25">
      <c r="A133" s="132"/>
      <c r="B133" s="132"/>
      <c r="C133" s="129"/>
      <c r="D133" s="129"/>
      <c r="E133" s="15"/>
      <c r="F133" s="15"/>
      <c r="G133" s="16"/>
      <c r="H133" s="135"/>
    </row>
    <row r="134" spans="1:8" x14ac:dyDescent="0.25">
      <c r="A134" s="132"/>
      <c r="B134" s="132"/>
      <c r="C134" s="129"/>
      <c r="D134" s="129"/>
      <c r="E134" s="15"/>
      <c r="F134" s="15"/>
      <c r="G134" s="16"/>
      <c r="H134" s="135"/>
    </row>
    <row r="135" spans="1:8" x14ac:dyDescent="0.25">
      <c r="A135" s="133"/>
      <c r="B135" s="133"/>
      <c r="C135" s="130"/>
      <c r="D135" s="130"/>
      <c r="E135" s="15"/>
      <c r="F135" s="15"/>
      <c r="G135" s="16"/>
      <c r="H135" s="136"/>
    </row>
    <row r="136" spans="1:8" x14ac:dyDescent="0.25">
      <c r="A136" s="131">
        <v>20</v>
      </c>
      <c r="B136" s="131" t="s">
        <v>139</v>
      </c>
      <c r="C136" s="128" t="s">
        <v>75</v>
      </c>
      <c r="D136" s="128">
        <v>5</v>
      </c>
      <c r="E136" s="15"/>
      <c r="F136" s="15"/>
      <c r="G136" s="16"/>
      <c r="H136" s="134">
        <f>D136-F136-F137-F138-F139-F140</f>
        <v>5</v>
      </c>
    </row>
    <row r="137" spans="1:8" x14ac:dyDescent="0.25">
      <c r="A137" s="132"/>
      <c r="B137" s="132"/>
      <c r="C137" s="129"/>
      <c r="D137" s="129"/>
      <c r="E137" s="15"/>
      <c r="F137" s="15"/>
      <c r="G137" s="16"/>
      <c r="H137" s="135"/>
    </row>
    <row r="138" spans="1:8" x14ac:dyDescent="0.25">
      <c r="A138" s="132"/>
      <c r="B138" s="132"/>
      <c r="C138" s="129"/>
      <c r="D138" s="129"/>
      <c r="E138" s="15"/>
      <c r="F138" s="15"/>
      <c r="G138" s="16"/>
      <c r="H138" s="135"/>
    </row>
    <row r="139" spans="1:8" x14ac:dyDescent="0.25">
      <c r="A139" s="132"/>
      <c r="B139" s="132"/>
      <c r="C139" s="129"/>
      <c r="D139" s="129"/>
      <c r="E139" s="15"/>
      <c r="F139" s="15"/>
      <c r="G139" s="16"/>
      <c r="H139" s="135"/>
    </row>
    <row r="140" spans="1:8" x14ac:dyDescent="0.25">
      <c r="A140" s="133"/>
      <c r="B140" s="133"/>
      <c r="C140" s="130"/>
      <c r="D140" s="130"/>
      <c r="E140" s="15"/>
      <c r="F140" s="15"/>
      <c r="G140" s="16"/>
      <c r="H140" s="136"/>
    </row>
    <row r="141" spans="1:8" x14ac:dyDescent="0.25">
      <c r="A141" s="131">
        <v>21</v>
      </c>
      <c r="B141" s="137" t="s">
        <v>137</v>
      </c>
      <c r="C141" s="128" t="s">
        <v>75</v>
      </c>
      <c r="D141" s="128">
        <v>9</v>
      </c>
      <c r="E141" s="15" t="s">
        <v>202</v>
      </c>
      <c r="F141" s="15">
        <v>2</v>
      </c>
      <c r="G141" s="16" t="s">
        <v>106</v>
      </c>
      <c r="H141" s="146">
        <f>D141-F141-F142-F143-F144-F145</f>
        <v>3</v>
      </c>
    </row>
    <row r="142" spans="1:8" x14ac:dyDescent="0.25">
      <c r="A142" s="132"/>
      <c r="B142" s="132"/>
      <c r="C142" s="129"/>
      <c r="D142" s="129"/>
      <c r="E142" s="15" t="s">
        <v>195</v>
      </c>
      <c r="F142" s="15">
        <v>2</v>
      </c>
      <c r="G142" s="16" t="s">
        <v>102</v>
      </c>
      <c r="H142" s="146"/>
    </row>
    <row r="143" spans="1:8" x14ac:dyDescent="0.25">
      <c r="A143" s="132"/>
      <c r="B143" s="132"/>
      <c r="C143" s="129"/>
      <c r="D143" s="129"/>
      <c r="E143" s="15" t="s">
        <v>224</v>
      </c>
      <c r="F143" s="15">
        <v>2</v>
      </c>
      <c r="G143" s="16" t="s">
        <v>104</v>
      </c>
      <c r="H143" s="146"/>
    </row>
    <row r="144" spans="1:8" x14ac:dyDescent="0.25">
      <c r="A144" s="132"/>
      <c r="B144" s="132"/>
      <c r="C144" s="129"/>
      <c r="D144" s="129"/>
      <c r="E144" s="15"/>
      <c r="F144" s="15"/>
      <c r="G144" s="16"/>
      <c r="H144" s="146"/>
    </row>
    <row r="145" spans="1:8" x14ac:dyDescent="0.25">
      <c r="A145" s="133"/>
      <c r="B145" s="133"/>
      <c r="C145" s="130"/>
      <c r="D145" s="130"/>
      <c r="E145" s="15"/>
      <c r="F145" s="15"/>
      <c r="G145" s="16"/>
      <c r="H145" s="146"/>
    </row>
    <row r="146" spans="1:8" x14ac:dyDescent="0.25">
      <c r="A146" s="131">
        <v>22</v>
      </c>
      <c r="B146" s="137" t="s">
        <v>138</v>
      </c>
      <c r="C146" s="128" t="s">
        <v>75</v>
      </c>
      <c r="D146" s="128">
        <v>12</v>
      </c>
      <c r="E146" s="15" t="s">
        <v>202</v>
      </c>
      <c r="F146" s="15">
        <v>2</v>
      </c>
      <c r="G146" s="16" t="s">
        <v>106</v>
      </c>
      <c r="H146" s="135">
        <f>D146-F146-F147-F148-F149-F150-F151</f>
        <v>8</v>
      </c>
    </row>
    <row r="147" spans="1:8" x14ac:dyDescent="0.25">
      <c r="A147" s="132"/>
      <c r="B147" s="132"/>
      <c r="C147" s="129"/>
      <c r="D147" s="129"/>
      <c r="E147" s="15" t="s">
        <v>195</v>
      </c>
      <c r="F147" s="15">
        <v>2</v>
      </c>
      <c r="G147" s="16" t="s">
        <v>102</v>
      </c>
      <c r="H147" s="135"/>
    </row>
    <row r="148" spans="1:8" x14ac:dyDescent="0.25">
      <c r="A148" s="132"/>
      <c r="B148" s="132"/>
      <c r="C148" s="129"/>
      <c r="D148" s="129"/>
      <c r="E148" s="15"/>
      <c r="F148" s="15"/>
      <c r="G148" s="16"/>
      <c r="H148" s="135"/>
    </row>
    <row r="149" spans="1:8" x14ac:dyDescent="0.25">
      <c r="A149" s="132"/>
      <c r="B149" s="132"/>
      <c r="C149" s="129"/>
      <c r="D149" s="129"/>
      <c r="E149" s="15"/>
      <c r="F149" s="15"/>
      <c r="G149" s="16"/>
      <c r="H149" s="135"/>
    </row>
    <row r="150" spans="1:8" x14ac:dyDescent="0.25">
      <c r="A150" s="132"/>
      <c r="B150" s="132"/>
      <c r="C150" s="129"/>
      <c r="D150" s="129"/>
      <c r="E150" s="15"/>
      <c r="F150" s="15"/>
      <c r="G150" s="16"/>
      <c r="H150" s="135"/>
    </row>
    <row r="151" spans="1:8" x14ac:dyDescent="0.25">
      <c r="A151" s="133"/>
      <c r="B151" s="133"/>
      <c r="C151" s="130"/>
      <c r="D151" s="130"/>
      <c r="E151" s="15"/>
      <c r="F151" s="15"/>
      <c r="G151" s="16"/>
      <c r="H151" s="136"/>
    </row>
    <row r="152" spans="1:8" x14ac:dyDescent="0.25">
      <c r="A152" s="131">
        <v>23</v>
      </c>
      <c r="B152" s="131" t="s">
        <v>87</v>
      </c>
      <c r="C152" s="128" t="s">
        <v>75</v>
      </c>
      <c r="D152" s="128">
        <v>13</v>
      </c>
      <c r="E152" s="15"/>
      <c r="F152" s="15"/>
      <c r="G152" s="16"/>
      <c r="H152" s="134">
        <f>D152-F152-F153-F154-F155-F156-F157-F158</f>
        <v>13</v>
      </c>
    </row>
    <row r="153" spans="1:8" x14ac:dyDescent="0.25">
      <c r="A153" s="132"/>
      <c r="B153" s="132"/>
      <c r="C153" s="129"/>
      <c r="D153" s="129"/>
      <c r="E153" s="15"/>
      <c r="F153" s="15"/>
      <c r="G153" s="16"/>
      <c r="H153" s="135"/>
    </row>
    <row r="154" spans="1:8" x14ac:dyDescent="0.25">
      <c r="A154" s="132"/>
      <c r="B154" s="132"/>
      <c r="C154" s="129"/>
      <c r="D154" s="129"/>
      <c r="E154" s="15"/>
      <c r="F154" s="15"/>
      <c r="G154" s="16"/>
      <c r="H154" s="135"/>
    </row>
    <row r="155" spans="1:8" x14ac:dyDescent="0.25">
      <c r="A155" s="132"/>
      <c r="B155" s="132"/>
      <c r="C155" s="129"/>
      <c r="D155" s="129"/>
      <c r="E155" s="15"/>
      <c r="F155" s="15"/>
      <c r="G155" s="16"/>
      <c r="H155" s="135"/>
    </row>
    <row r="156" spans="1:8" x14ac:dyDescent="0.25">
      <c r="A156" s="132"/>
      <c r="B156" s="132"/>
      <c r="C156" s="129"/>
      <c r="D156" s="129"/>
      <c r="E156" s="15"/>
      <c r="F156" s="15"/>
      <c r="G156" s="16"/>
      <c r="H156" s="135"/>
    </row>
    <row r="157" spans="1:8" x14ac:dyDescent="0.25">
      <c r="A157" s="132"/>
      <c r="B157" s="132"/>
      <c r="C157" s="129"/>
      <c r="D157" s="129"/>
      <c r="E157" s="15"/>
      <c r="F157" s="15"/>
      <c r="G157" s="16"/>
      <c r="H157" s="135"/>
    </row>
    <row r="158" spans="1:8" x14ac:dyDescent="0.25">
      <c r="A158" s="133"/>
      <c r="B158" s="133"/>
      <c r="C158" s="130"/>
      <c r="D158" s="130"/>
      <c r="E158" s="15"/>
      <c r="F158" s="15"/>
      <c r="G158" s="16"/>
      <c r="H158" s="136"/>
    </row>
    <row r="159" spans="1:8" x14ac:dyDescent="0.25">
      <c r="A159" s="131">
        <v>24</v>
      </c>
      <c r="B159" s="131" t="s">
        <v>88</v>
      </c>
      <c r="C159" s="128" t="s">
        <v>75</v>
      </c>
      <c r="D159" s="128">
        <v>8</v>
      </c>
      <c r="E159" s="15"/>
      <c r="F159" s="15"/>
      <c r="G159" s="16"/>
      <c r="H159" s="134">
        <f>D159-F159-F160-F161-F162</f>
        <v>8</v>
      </c>
    </row>
    <row r="160" spans="1:8" x14ac:dyDescent="0.25">
      <c r="A160" s="132"/>
      <c r="B160" s="132"/>
      <c r="C160" s="129"/>
      <c r="D160" s="129"/>
      <c r="E160" s="15"/>
      <c r="F160" s="15"/>
      <c r="G160" s="16"/>
      <c r="H160" s="135"/>
    </row>
    <row r="161" spans="1:9" x14ac:dyDescent="0.25">
      <c r="A161" s="132"/>
      <c r="B161" s="132"/>
      <c r="C161" s="129"/>
      <c r="D161" s="129"/>
      <c r="E161" s="15"/>
      <c r="F161" s="15"/>
      <c r="G161" s="16"/>
      <c r="H161" s="135"/>
    </row>
    <row r="162" spans="1:9" x14ac:dyDescent="0.25">
      <c r="A162" s="133"/>
      <c r="B162" s="133"/>
      <c r="C162" s="130"/>
      <c r="D162" s="130"/>
      <c r="E162" s="15"/>
      <c r="F162" s="15"/>
      <c r="G162" s="16"/>
      <c r="H162" s="136"/>
    </row>
    <row r="163" spans="1:9" x14ac:dyDescent="0.25">
      <c r="A163" s="131">
        <v>25</v>
      </c>
      <c r="B163" s="131" t="s">
        <v>89</v>
      </c>
      <c r="C163" s="128" t="s">
        <v>75</v>
      </c>
      <c r="D163" s="128">
        <v>7</v>
      </c>
      <c r="E163" s="50">
        <v>42460</v>
      </c>
      <c r="F163" s="15">
        <v>4</v>
      </c>
      <c r="G163" s="16" t="s">
        <v>104</v>
      </c>
      <c r="H163" s="134">
        <f>D163-F163-F164-F165-F166-F167</f>
        <v>3</v>
      </c>
    </row>
    <row r="164" spans="1:9" x14ac:dyDescent="0.25">
      <c r="A164" s="132"/>
      <c r="B164" s="132"/>
      <c r="C164" s="129"/>
      <c r="D164" s="129"/>
      <c r="E164" s="15"/>
      <c r="F164" s="15"/>
      <c r="G164" s="16"/>
      <c r="H164" s="135"/>
    </row>
    <row r="165" spans="1:9" x14ac:dyDescent="0.25">
      <c r="A165" s="132"/>
      <c r="B165" s="132"/>
      <c r="C165" s="129"/>
      <c r="D165" s="129"/>
      <c r="E165" s="15"/>
      <c r="F165" s="15"/>
      <c r="G165" s="16"/>
      <c r="H165" s="135"/>
    </row>
    <row r="166" spans="1:9" x14ac:dyDescent="0.25">
      <c r="A166" s="132"/>
      <c r="B166" s="132"/>
      <c r="C166" s="129"/>
      <c r="D166" s="129"/>
      <c r="E166" s="15"/>
      <c r="F166" s="15"/>
      <c r="G166" s="16"/>
      <c r="H166" s="135"/>
    </row>
    <row r="167" spans="1:9" x14ac:dyDescent="0.25">
      <c r="A167" s="133"/>
      <c r="B167" s="133"/>
      <c r="C167" s="130"/>
      <c r="D167" s="130"/>
      <c r="E167" s="15"/>
      <c r="F167" s="15"/>
      <c r="G167" s="16"/>
      <c r="H167" s="136"/>
    </row>
    <row r="168" spans="1:9" x14ac:dyDescent="0.25">
      <c r="A168" s="6">
        <v>26</v>
      </c>
      <c r="B168" s="8" t="s">
        <v>90</v>
      </c>
      <c r="C168" s="11" t="s">
        <v>75</v>
      </c>
      <c r="D168" s="11">
        <v>1</v>
      </c>
      <c r="E168" s="15"/>
      <c r="F168" s="15"/>
      <c r="G168" s="16"/>
      <c r="H168" s="2">
        <f>D168-F168</f>
        <v>1</v>
      </c>
    </row>
    <row r="169" spans="1:9" x14ac:dyDescent="0.25">
      <c r="A169" s="131">
        <v>27</v>
      </c>
      <c r="B169" s="137" t="s">
        <v>236</v>
      </c>
      <c r="C169" s="128" t="s">
        <v>75</v>
      </c>
      <c r="D169" s="128">
        <v>6</v>
      </c>
      <c r="E169" s="15" t="s">
        <v>235</v>
      </c>
      <c r="F169" s="15">
        <v>5</v>
      </c>
      <c r="G169" s="16" t="s">
        <v>233</v>
      </c>
      <c r="H169" s="134">
        <f>D169-F169-F170-F171-F172-F173-F174</f>
        <v>-5</v>
      </c>
    </row>
    <row r="170" spans="1:9" x14ac:dyDescent="0.25">
      <c r="A170" s="132"/>
      <c r="B170" s="132"/>
      <c r="C170" s="129"/>
      <c r="D170" s="129"/>
      <c r="E170" s="15" t="s">
        <v>237</v>
      </c>
      <c r="F170" s="15">
        <v>6</v>
      </c>
      <c r="G170" s="16" t="s">
        <v>160</v>
      </c>
      <c r="H170" s="135"/>
    </row>
    <row r="171" spans="1:9" x14ac:dyDescent="0.25">
      <c r="A171" s="132"/>
      <c r="B171" s="132"/>
      <c r="C171" s="129"/>
      <c r="D171" s="129"/>
      <c r="E171" s="15"/>
      <c r="F171" s="15"/>
      <c r="G171" s="16"/>
      <c r="H171" s="135"/>
      <c r="I171" s="53" t="s">
        <v>238</v>
      </c>
    </row>
    <row r="172" spans="1:9" x14ac:dyDescent="0.25">
      <c r="A172" s="132"/>
      <c r="B172" s="132"/>
      <c r="C172" s="129"/>
      <c r="D172" s="129"/>
      <c r="E172" s="15"/>
      <c r="F172" s="15"/>
      <c r="G172" s="16"/>
      <c r="H172" s="135"/>
    </row>
    <row r="173" spans="1:9" x14ac:dyDescent="0.25">
      <c r="A173" s="132"/>
      <c r="B173" s="132"/>
      <c r="C173" s="129"/>
      <c r="D173" s="129"/>
      <c r="E173" s="15"/>
      <c r="F173" s="15"/>
      <c r="G173" s="16"/>
      <c r="H173" s="135"/>
    </row>
    <row r="174" spans="1:9" x14ac:dyDescent="0.25">
      <c r="A174" s="133"/>
      <c r="B174" s="133"/>
      <c r="C174" s="130"/>
      <c r="D174" s="130"/>
      <c r="E174" s="15"/>
      <c r="F174" s="15"/>
      <c r="G174" s="16"/>
      <c r="H174" s="136"/>
    </row>
    <row r="175" spans="1:9" x14ac:dyDescent="0.25">
      <c r="A175" s="131">
        <v>28</v>
      </c>
      <c r="B175" s="131" t="s">
        <v>91</v>
      </c>
      <c r="C175" s="128" t="s">
        <v>75</v>
      </c>
      <c r="D175" s="128">
        <v>4</v>
      </c>
      <c r="E175" s="15"/>
      <c r="F175" s="15"/>
      <c r="G175" s="16"/>
      <c r="H175" s="134">
        <f>D175-F175-F176-F177-F178</f>
        <v>4</v>
      </c>
    </row>
    <row r="176" spans="1:9" x14ac:dyDescent="0.25">
      <c r="A176" s="132"/>
      <c r="B176" s="132"/>
      <c r="C176" s="129"/>
      <c r="D176" s="129"/>
      <c r="E176" s="15"/>
      <c r="F176" s="15"/>
      <c r="G176" s="16"/>
      <c r="H176" s="135"/>
    </row>
    <row r="177" spans="1:8" x14ac:dyDescent="0.25">
      <c r="A177" s="132"/>
      <c r="B177" s="132"/>
      <c r="C177" s="129"/>
      <c r="D177" s="129"/>
      <c r="E177" s="15"/>
      <c r="F177" s="15"/>
      <c r="G177" s="16"/>
      <c r="H177" s="135"/>
    </row>
    <row r="178" spans="1:8" x14ac:dyDescent="0.25">
      <c r="A178" s="133"/>
      <c r="B178" s="133"/>
      <c r="C178" s="130"/>
      <c r="D178" s="130"/>
      <c r="E178" s="15"/>
      <c r="F178" s="15"/>
      <c r="G178" s="16"/>
      <c r="H178" s="136"/>
    </row>
    <row r="179" spans="1:8" ht="30.6" customHeight="1" x14ac:dyDescent="0.25">
      <c r="A179" s="6">
        <v>29</v>
      </c>
      <c r="B179" s="6" t="s">
        <v>92</v>
      </c>
      <c r="C179" s="11" t="s">
        <v>75</v>
      </c>
      <c r="D179" s="11">
        <v>1</v>
      </c>
      <c r="E179" s="15"/>
      <c r="F179" s="15"/>
      <c r="G179" s="16"/>
      <c r="H179" s="2">
        <f>D179-F179</f>
        <v>1</v>
      </c>
    </row>
    <row r="180" spans="1:8" x14ac:dyDescent="0.25">
      <c r="A180" s="131">
        <v>30</v>
      </c>
      <c r="B180" s="137" t="s">
        <v>129</v>
      </c>
      <c r="C180" s="128" t="s">
        <v>75</v>
      </c>
      <c r="D180" s="128">
        <v>2</v>
      </c>
      <c r="E180" s="15"/>
      <c r="F180" s="15"/>
      <c r="G180" s="16"/>
      <c r="H180" s="134">
        <f>D180-F180-F181</f>
        <v>2</v>
      </c>
    </row>
    <row r="181" spans="1:8" ht="22.15" customHeight="1" x14ac:dyDescent="0.25">
      <c r="A181" s="133"/>
      <c r="B181" s="133"/>
      <c r="C181" s="130"/>
      <c r="D181" s="130"/>
      <c r="E181" s="15"/>
      <c r="F181" s="15"/>
      <c r="G181" s="16"/>
      <c r="H181" s="136"/>
    </row>
    <row r="182" spans="1:8" x14ac:dyDescent="0.25">
      <c r="A182" s="131">
        <v>31</v>
      </c>
      <c r="B182" s="131" t="s">
        <v>93</v>
      </c>
      <c r="C182" s="31" t="s">
        <v>75</v>
      </c>
      <c r="D182" s="20">
        <v>5</v>
      </c>
      <c r="E182" s="15" t="s">
        <v>273</v>
      </c>
      <c r="F182" s="15">
        <v>1</v>
      </c>
      <c r="G182" s="16" t="s">
        <v>204</v>
      </c>
      <c r="H182" s="134">
        <f>D182+D183+D184+D185+D186-F182-F183-F184-F185-F186</f>
        <v>10</v>
      </c>
    </row>
    <row r="183" spans="1:8" x14ac:dyDescent="0.25">
      <c r="A183" s="132"/>
      <c r="B183" s="132"/>
      <c r="C183" s="31" t="s">
        <v>152</v>
      </c>
      <c r="D183" s="20">
        <v>2</v>
      </c>
      <c r="E183" s="15"/>
      <c r="F183" s="15"/>
      <c r="G183" s="16"/>
      <c r="H183" s="135"/>
    </row>
    <row r="184" spans="1:8" x14ac:dyDescent="0.25">
      <c r="A184" s="132"/>
      <c r="B184" s="132"/>
      <c r="C184" s="31" t="s">
        <v>256</v>
      </c>
      <c r="D184" s="20">
        <v>4</v>
      </c>
      <c r="E184" s="15"/>
      <c r="F184" s="15"/>
      <c r="G184" s="16"/>
      <c r="H184" s="135"/>
    </row>
    <row r="185" spans="1:8" x14ac:dyDescent="0.25">
      <c r="A185" s="132"/>
      <c r="B185" s="132"/>
      <c r="C185" s="31"/>
      <c r="D185" s="20"/>
      <c r="E185" s="15"/>
      <c r="F185" s="15"/>
      <c r="G185" s="16"/>
      <c r="H185" s="135"/>
    </row>
    <row r="186" spans="1:8" x14ac:dyDescent="0.25">
      <c r="A186" s="133"/>
      <c r="B186" s="133"/>
      <c r="C186" s="31"/>
      <c r="D186" s="20"/>
      <c r="E186" s="15"/>
      <c r="F186" s="15"/>
      <c r="G186" s="16"/>
      <c r="H186" s="136"/>
    </row>
    <row r="187" spans="1:8" x14ac:dyDescent="0.25">
      <c r="A187" s="131">
        <v>32</v>
      </c>
      <c r="B187" s="131" t="s">
        <v>94</v>
      </c>
      <c r="C187" s="128" t="s">
        <v>75</v>
      </c>
      <c r="D187" s="128">
        <v>2</v>
      </c>
      <c r="E187" s="15" t="s">
        <v>174</v>
      </c>
      <c r="F187" s="15">
        <v>1</v>
      </c>
      <c r="G187" s="16" t="s">
        <v>175</v>
      </c>
      <c r="H187" s="134">
        <f>D187-F187-F188</f>
        <v>0</v>
      </c>
    </row>
    <row r="188" spans="1:8" x14ac:dyDescent="0.25">
      <c r="A188" s="133"/>
      <c r="B188" s="133"/>
      <c r="C188" s="130"/>
      <c r="D188" s="130"/>
      <c r="E188" s="15" t="s">
        <v>198</v>
      </c>
      <c r="F188" s="15">
        <v>1</v>
      </c>
      <c r="G188" s="16" t="s">
        <v>203</v>
      </c>
      <c r="H188" s="136"/>
    </row>
    <row r="189" spans="1:8" x14ac:dyDescent="0.25">
      <c r="A189" s="131">
        <v>33</v>
      </c>
      <c r="B189" s="137" t="s">
        <v>130</v>
      </c>
      <c r="C189" s="128" t="s">
        <v>75</v>
      </c>
      <c r="D189" s="128">
        <v>6</v>
      </c>
      <c r="E189" s="15" t="s">
        <v>174</v>
      </c>
      <c r="F189" s="15">
        <v>1</v>
      </c>
      <c r="G189" s="16" t="s">
        <v>175</v>
      </c>
      <c r="H189" s="134">
        <f>D189-F189-F190-F191-F192-F193-F194</f>
        <v>4</v>
      </c>
    </row>
    <row r="190" spans="1:8" x14ac:dyDescent="0.25">
      <c r="A190" s="132"/>
      <c r="B190" s="132"/>
      <c r="C190" s="129"/>
      <c r="D190" s="129"/>
      <c r="E190" s="15" t="s">
        <v>198</v>
      </c>
      <c r="F190" s="15">
        <v>1</v>
      </c>
      <c r="G190" s="16" t="s">
        <v>203</v>
      </c>
      <c r="H190" s="135"/>
    </row>
    <row r="191" spans="1:8" x14ac:dyDescent="0.25">
      <c r="A191" s="132"/>
      <c r="B191" s="132"/>
      <c r="C191" s="129"/>
      <c r="D191" s="129"/>
      <c r="E191" s="15"/>
      <c r="F191" s="15"/>
      <c r="G191" s="16"/>
      <c r="H191" s="135"/>
    </row>
    <row r="192" spans="1:8" x14ac:dyDescent="0.25">
      <c r="A192" s="132"/>
      <c r="B192" s="132"/>
      <c r="C192" s="129"/>
      <c r="D192" s="129"/>
      <c r="E192" s="15"/>
      <c r="F192" s="15"/>
      <c r="G192" s="16"/>
      <c r="H192" s="135"/>
    </row>
    <row r="193" spans="1:8" x14ac:dyDescent="0.25">
      <c r="A193" s="132"/>
      <c r="B193" s="132"/>
      <c r="C193" s="129"/>
      <c r="D193" s="129"/>
      <c r="E193" s="15"/>
      <c r="F193" s="15"/>
      <c r="G193" s="16"/>
      <c r="H193" s="135"/>
    </row>
    <row r="194" spans="1:8" x14ac:dyDescent="0.25">
      <c r="A194" s="133"/>
      <c r="B194" s="133"/>
      <c r="C194" s="130"/>
      <c r="D194" s="130"/>
      <c r="E194" s="15"/>
      <c r="F194" s="15"/>
      <c r="G194" s="16"/>
      <c r="H194" s="136"/>
    </row>
    <row r="195" spans="1:8" ht="33.6" customHeight="1" x14ac:dyDescent="0.25">
      <c r="A195" s="131">
        <v>34</v>
      </c>
      <c r="B195" s="137" t="s">
        <v>131</v>
      </c>
      <c r="C195" s="128" t="s">
        <v>75</v>
      </c>
      <c r="D195" s="128">
        <v>2</v>
      </c>
      <c r="E195" s="15"/>
      <c r="F195" s="15"/>
      <c r="G195" s="16"/>
      <c r="H195" s="134">
        <f>D195-F195-F196</f>
        <v>2</v>
      </c>
    </row>
    <row r="196" spans="1:8" ht="27.6" customHeight="1" x14ac:dyDescent="0.25">
      <c r="A196" s="133"/>
      <c r="B196" s="133"/>
      <c r="C196" s="130"/>
      <c r="D196" s="130"/>
      <c r="E196" s="15"/>
      <c r="F196" s="15"/>
      <c r="G196" s="16"/>
      <c r="H196" s="136"/>
    </row>
    <row r="197" spans="1:8" ht="42.6" customHeight="1" x14ac:dyDescent="0.25">
      <c r="A197" s="6">
        <v>35</v>
      </c>
      <c r="B197" s="24" t="s">
        <v>132</v>
      </c>
      <c r="C197" s="20" t="s">
        <v>75</v>
      </c>
      <c r="D197" s="20">
        <v>1</v>
      </c>
      <c r="E197" s="15"/>
      <c r="F197" s="15"/>
      <c r="G197" s="16"/>
      <c r="H197" s="2">
        <f>D197-F197</f>
        <v>1</v>
      </c>
    </row>
    <row r="198" spans="1:8" x14ac:dyDescent="0.25">
      <c r="A198" s="131">
        <v>36</v>
      </c>
      <c r="B198" s="137" t="s">
        <v>133</v>
      </c>
      <c r="C198" s="128" t="s">
        <v>75</v>
      </c>
      <c r="D198" s="128">
        <v>3</v>
      </c>
      <c r="E198" s="15"/>
      <c r="F198" s="15"/>
      <c r="G198" s="16"/>
      <c r="H198" s="134">
        <f>D198-F198-F199-F200</f>
        <v>3</v>
      </c>
    </row>
    <row r="199" spans="1:8" x14ac:dyDescent="0.25">
      <c r="A199" s="132"/>
      <c r="B199" s="132"/>
      <c r="C199" s="129"/>
      <c r="D199" s="129"/>
      <c r="E199" s="15"/>
      <c r="F199" s="15"/>
      <c r="G199" s="16"/>
      <c r="H199" s="135"/>
    </row>
    <row r="200" spans="1:8" x14ac:dyDescent="0.25">
      <c r="A200" s="133"/>
      <c r="B200" s="133"/>
      <c r="C200" s="130"/>
      <c r="D200" s="130"/>
      <c r="E200" s="15"/>
      <c r="F200" s="15"/>
      <c r="G200" s="16"/>
      <c r="H200" s="136"/>
    </row>
    <row r="201" spans="1:8" x14ac:dyDescent="0.25">
      <c r="A201" s="131">
        <v>37</v>
      </c>
      <c r="B201" s="137" t="s">
        <v>134</v>
      </c>
      <c r="C201" s="128" t="s">
        <v>75</v>
      </c>
      <c r="D201" s="128">
        <v>5</v>
      </c>
      <c r="E201" s="15" t="s">
        <v>119</v>
      </c>
      <c r="F201" s="15">
        <v>2</v>
      </c>
      <c r="G201" s="16" t="s">
        <v>204</v>
      </c>
      <c r="H201" s="134">
        <f>D201-F201-F202-F203-F204-F205</f>
        <v>1</v>
      </c>
    </row>
    <row r="202" spans="1:8" x14ac:dyDescent="0.25">
      <c r="A202" s="132"/>
      <c r="B202" s="132"/>
      <c r="C202" s="129"/>
      <c r="D202" s="129"/>
      <c r="E202" s="15" t="s">
        <v>176</v>
      </c>
      <c r="F202" s="15">
        <v>2</v>
      </c>
      <c r="G202" s="16" t="s">
        <v>177</v>
      </c>
      <c r="H202" s="135"/>
    </row>
    <row r="203" spans="1:8" x14ac:dyDescent="0.25">
      <c r="A203" s="132"/>
      <c r="B203" s="132"/>
      <c r="C203" s="129"/>
      <c r="D203" s="129"/>
      <c r="E203" s="15"/>
      <c r="F203" s="15"/>
      <c r="G203" s="16"/>
      <c r="H203" s="135"/>
    </row>
    <row r="204" spans="1:8" x14ac:dyDescent="0.25">
      <c r="A204" s="132"/>
      <c r="B204" s="132"/>
      <c r="C204" s="129"/>
      <c r="D204" s="129"/>
      <c r="E204" s="15"/>
      <c r="F204" s="15"/>
      <c r="G204" s="16"/>
      <c r="H204" s="135"/>
    </row>
    <row r="205" spans="1:8" x14ac:dyDescent="0.25">
      <c r="A205" s="133"/>
      <c r="B205" s="133"/>
      <c r="C205" s="130"/>
      <c r="D205" s="130"/>
      <c r="E205" s="15"/>
      <c r="F205" s="15"/>
      <c r="G205" s="16"/>
      <c r="H205" s="136"/>
    </row>
    <row r="206" spans="1:8" ht="33.6" customHeight="1" x14ac:dyDescent="0.25">
      <c r="A206" s="6">
        <v>38</v>
      </c>
      <c r="B206" s="21" t="s">
        <v>140</v>
      </c>
      <c r="C206" s="11" t="s">
        <v>75</v>
      </c>
      <c r="D206" s="11">
        <v>1</v>
      </c>
      <c r="E206" s="15" t="s">
        <v>271</v>
      </c>
      <c r="F206" s="15">
        <v>1</v>
      </c>
      <c r="G206" s="16" t="s">
        <v>206</v>
      </c>
      <c r="H206" s="2">
        <f>D206-F206</f>
        <v>0</v>
      </c>
    </row>
    <row r="207" spans="1:8" ht="31.9" customHeight="1" x14ac:dyDescent="0.25">
      <c r="A207" s="6">
        <v>39</v>
      </c>
      <c r="B207" s="7" t="s">
        <v>95</v>
      </c>
      <c r="C207" s="11" t="s">
        <v>75</v>
      </c>
      <c r="D207" s="11">
        <v>1</v>
      </c>
      <c r="E207" s="15"/>
      <c r="F207" s="15"/>
      <c r="G207" s="16"/>
      <c r="H207" s="2">
        <f>D207-F207</f>
        <v>1</v>
      </c>
    </row>
    <row r="208" spans="1:8" ht="14.45" customHeight="1" x14ac:dyDescent="0.25">
      <c r="A208" s="139">
        <v>40</v>
      </c>
      <c r="B208" s="142" t="s">
        <v>126</v>
      </c>
      <c r="C208" s="143" t="s">
        <v>75</v>
      </c>
      <c r="D208" s="143">
        <v>32</v>
      </c>
      <c r="E208" s="15"/>
      <c r="F208" s="15"/>
      <c r="G208" s="16"/>
      <c r="H208" s="134">
        <f>D208-F208-F209-F210-F211-F212-F213-F214-F215-F216-F217-F218-F219-F220-F221-F222-F223-F224-F225-F226-F227-F228-F229-F230-F231-F232-F233-F234-F235-F236-F237-F238-F239</f>
        <v>32</v>
      </c>
    </row>
    <row r="209" spans="1:8" x14ac:dyDescent="0.25">
      <c r="A209" s="140"/>
      <c r="B209" s="140"/>
      <c r="C209" s="144"/>
      <c r="D209" s="144"/>
      <c r="E209" s="15"/>
      <c r="F209" s="15"/>
      <c r="G209" s="16"/>
      <c r="H209" s="135"/>
    </row>
    <row r="210" spans="1:8" x14ac:dyDescent="0.25">
      <c r="A210" s="140"/>
      <c r="B210" s="140"/>
      <c r="C210" s="144"/>
      <c r="D210" s="144"/>
      <c r="E210" s="15"/>
      <c r="F210" s="15"/>
      <c r="G210" s="16"/>
      <c r="H210" s="135"/>
    </row>
    <row r="211" spans="1:8" x14ac:dyDescent="0.25">
      <c r="A211" s="140"/>
      <c r="B211" s="140"/>
      <c r="C211" s="144"/>
      <c r="D211" s="144"/>
      <c r="E211" s="15"/>
      <c r="F211" s="15"/>
      <c r="G211" s="16"/>
      <c r="H211" s="135"/>
    </row>
    <row r="212" spans="1:8" x14ac:dyDescent="0.25">
      <c r="A212" s="140"/>
      <c r="B212" s="140"/>
      <c r="C212" s="144"/>
      <c r="D212" s="144"/>
      <c r="E212" s="15"/>
      <c r="F212" s="15"/>
      <c r="G212" s="16"/>
      <c r="H212" s="135"/>
    </row>
    <row r="213" spans="1:8" x14ac:dyDescent="0.25">
      <c r="A213" s="140"/>
      <c r="B213" s="140"/>
      <c r="C213" s="144"/>
      <c r="D213" s="144"/>
      <c r="E213" s="15"/>
      <c r="F213" s="15"/>
      <c r="G213" s="16"/>
      <c r="H213" s="135"/>
    </row>
    <row r="214" spans="1:8" x14ac:dyDescent="0.25">
      <c r="A214" s="140"/>
      <c r="B214" s="140"/>
      <c r="C214" s="144"/>
      <c r="D214" s="144"/>
      <c r="E214" s="15"/>
      <c r="F214" s="15"/>
      <c r="G214" s="16"/>
      <c r="H214" s="135"/>
    </row>
    <row r="215" spans="1:8" x14ac:dyDescent="0.25">
      <c r="A215" s="140"/>
      <c r="B215" s="140"/>
      <c r="C215" s="144"/>
      <c r="D215" s="144"/>
      <c r="E215" s="15"/>
      <c r="F215" s="15"/>
      <c r="G215" s="16"/>
      <c r="H215" s="135"/>
    </row>
    <row r="216" spans="1:8" x14ac:dyDescent="0.25">
      <c r="A216" s="140"/>
      <c r="B216" s="140"/>
      <c r="C216" s="144"/>
      <c r="D216" s="144"/>
      <c r="E216" s="15"/>
      <c r="F216" s="15"/>
      <c r="G216" s="16"/>
      <c r="H216" s="135"/>
    </row>
    <row r="217" spans="1:8" x14ac:dyDescent="0.25">
      <c r="A217" s="140"/>
      <c r="B217" s="140"/>
      <c r="C217" s="144"/>
      <c r="D217" s="144"/>
      <c r="E217" s="15"/>
      <c r="F217" s="15"/>
      <c r="G217" s="16"/>
      <c r="H217" s="135"/>
    </row>
    <row r="218" spans="1:8" x14ac:dyDescent="0.25">
      <c r="A218" s="140"/>
      <c r="B218" s="140"/>
      <c r="C218" s="144"/>
      <c r="D218" s="144"/>
      <c r="E218" s="15"/>
      <c r="F218" s="15"/>
      <c r="G218" s="16"/>
      <c r="H218" s="135"/>
    </row>
    <row r="219" spans="1:8" x14ac:dyDescent="0.25">
      <c r="A219" s="140"/>
      <c r="B219" s="140"/>
      <c r="C219" s="144"/>
      <c r="D219" s="144"/>
      <c r="E219" s="15"/>
      <c r="F219" s="15"/>
      <c r="G219" s="16"/>
      <c r="H219" s="135"/>
    </row>
    <row r="220" spans="1:8" x14ac:dyDescent="0.25">
      <c r="A220" s="140"/>
      <c r="B220" s="140"/>
      <c r="C220" s="144"/>
      <c r="D220" s="144"/>
      <c r="E220" s="15"/>
      <c r="F220" s="15"/>
      <c r="G220" s="16"/>
      <c r="H220" s="135"/>
    </row>
    <row r="221" spans="1:8" x14ac:dyDescent="0.25">
      <c r="A221" s="140"/>
      <c r="B221" s="140"/>
      <c r="C221" s="144"/>
      <c r="D221" s="144"/>
      <c r="E221" s="15"/>
      <c r="F221" s="15"/>
      <c r="G221" s="16"/>
      <c r="H221" s="135"/>
    </row>
    <row r="222" spans="1:8" x14ac:dyDescent="0.25">
      <c r="A222" s="140"/>
      <c r="B222" s="140"/>
      <c r="C222" s="144"/>
      <c r="D222" s="144"/>
      <c r="E222" s="15"/>
      <c r="F222" s="15"/>
      <c r="G222" s="16"/>
      <c r="H222" s="135"/>
    </row>
    <row r="223" spans="1:8" x14ac:dyDescent="0.25">
      <c r="A223" s="140"/>
      <c r="B223" s="140"/>
      <c r="C223" s="144"/>
      <c r="D223" s="144"/>
      <c r="E223" s="15"/>
      <c r="F223" s="15"/>
      <c r="G223" s="16"/>
      <c r="H223" s="135"/>
    </row>
    <row r="224" spans="1:8" x14ac:dyDescent="0.25">
      <c r="A224" s="140"/>
      <c r="B224" s="140"/>
      <c r="C224" s="144"/>
      <c r="D224" s="144"/>
      <c r="E224" s="15"/>
      <c r="F224" s="15"/>
      <c r="G224" s="16"/>
      <c r="H224" s="135"/>
    </row>
    <row r="225" spans="1:8" x14ac:dyDescent="0.25">
      <c r="A225" s="140"/>
      <c r="B225" s="140"/>
      <c r="C225" s="144"/>
      <c r="D225" s="144"/>
      <c r="E225" s="15"/>
      <c r="F225" s="15"/>
      <c r="G225" s="16"/>
      <c r="H225" s="135"/>
    </row>
    <row r="226" spans="1:8" x14ac:dyDescent="0.25">
      <c r="A226" s="140"/>
      <c r="B226" s="140"/>
      <c r="C226" s="144"/>
      <c r="D226" s="144"/>
      <c r="E226" s="15"/>
      <c r="F226" s="15"/>
      <c r="G226" s="16"/>
      <c r="H226" s="135"/>
    </row>
    <row r="227" spans="1:8" x14ac:dyDescent="0.25">
      <c r="A227" s="140"/>
      <c r="B227" s="140"/>
      <c r="C227" s="144"/>
      <c r="D227" s="144"/>
      <c r="E227" s="15"/>
      <c r="F227" s="15"/>
      <c r="G227" s="16"/>
      <c r="H227" s="135"/>
    </row>
    <row r="228" spans="1:8" x14ac:dyDescent="0.25">
      <c r="A228" s="140"/>
      <c r="B228" s="140"/>
      <c r="C228" s="144"/>
      <c r="D228" s="144"/>
      <c r="E228" s="15"/>
      <c r="F228" s="15"/>
      <c r="G228" s="16"/>
      <c r="H228" s="135"/>
    </row>
    <row r="229" spans="1:8" x14ac:dyDescent="0.25">
      <c r="A229" s="140"/>
      <c r="B229" s="140"/>
      <c r="C229" s="144"/>
      <c r="D229" s="144"/>
      <c r="E229" s="15"/>
      <c r="F229" s="15"/>
      <c r="G229" s="16"/>
      <c r="H229" s="135"/>
    </row>
    <row r="230" spans="1:8" x14ac:dyDescent="0.25">
      <c r="A230" s="140"/>
      <c r="B230" s="140"/>
      <c r="C230" s="144"/>
      <c r="D230" s="144"/>
      <c r="E230" s="15"/>
      <c r="F230" s="15"/>
      <c r="G230" s="16"/>
      <c r="H230" s="135"/>
    </row>
    <row r="231" spans="1:8" x14ac:dyDescent="0.25">
      <c r="A231" s="140"/>
      <c r="B231" s="140"/>
      <c r="C231" s="144"/>
      <c r="D231" s="144"/>
      <c r="E231" s="15"/>
      <c r="F231" s="15"/>
      <c r="G231" s="16"/>
      <c r="H231" s="135"/>
    </row>
    <row r="232" spans="1:8" x14ac:dyDescent="0.25">
      <c r="A232" s="140"/>
      <c r="B232" s="140"/>
      <c r="C232" s="144"/>
      <c r="D232" s="144"/>
      <c r="E232" s="15"/>
      <c r="F232" s="15"/>
      <c r="G232" s="16"/>
      <c r="H232" s="135"/>
    </row>
    <row r="233" spans="1:8" x14ac:dyDescent="0.25">
      <c r="A233" s="140"/>
      <c r="B233" s="140"/>
      <c r="C233" s="144"/>
      <c r="D233" s="144"/>
      <c r="E233" s="15"/>
      <c r="F233" s="15"/>
      <c r="G233" s="16"/>
      <c r="H233" s="135"/>
    </row>
    <row r="234" spans="1:8" x14ac:dyDescent="0.25">
      <c r="A234" s="140"/>
      <c r="B234" s="140"/>
      <c r="C234" s="144"/>
      <c r="D234" s="144"/>
      <c r="E234" s="15"/>
      <c r="F234" s="15"/>
      <c r="G234" s="16"/>
      <c r="H234" s="135"/>
    </row>
    <row r="235" spans="1:8" x14ac:dyDescent="0.25">
      <c r="A235" s="140"/>
      <c r="B235" s="140"/>
      <c r="C235" s="144"/>
      <c r="D235" s="144"/>
      <c r="E235" s="15"/>
      <c r="F235" s="15"/>
      <c r="G235" s="16"/>
      <c r="H235" s="135"/>
    </row>
    <row r="236" spans="1:8" x14ac:dyDescent="0.25">
      <c r="A236" s="140"/>
      <c r="B236" s="140"/>
      <c r="C236" s="144"/>
      <c r="D236" s="144"/>
      <c r="E236" s="15"/>
      <c r="F236" s="15"/>
      <c r="G236" s="16"/>
      <c r="H236" s="135"/>
    </row>
    <row r="237" spans="1:8" x14ac:dyDescent="0.25">
      <c r="A237" s="140"/>
      <c r="B237" s="140"/>
      <c r="C237" s="144"/>
      <c r="D237" s="144"/>
      <c r="E237" s="15"/>
      <c r="F237" s="15"/>
      <c r="G237" s="16"/>
      <c r="H237" s="135"/>
    </row>
    <row r="238" spans="1:8" x14ac:dyDescent="0.25">
      <c r="A238" s="140"/>
      <c r="B238" s="140"/>
      <c r="C238" s="144"/>
      <c r="D238" s="144"/>
      <c r="E238" s="15"/>
      <c r="F238" s="15"/>
      <c r="G238" s="16"/>
      <c r="H238" s="135"/>
    </row>
    <row r="239" spans="1:8" x14ac:dyDescent="0.25">
      <c r="A239" s="141"/>
      <c r="B239" s="141"/>
      <c r="C239" s="145"/>
      <c r="D239" s="145"/>
      <c r="E239" s="15"/>
      <c r="F239" s="15"/>
      <c r="G239" s="16"/>
      <c r="H239" s="136"/>
    </row>
    <row r="240" spans="1:8" x14ac:dyDescent="0.25">
      <c r="A240" s="131">
        <v>41</v>
      </c>
      <c r="B240" s="137" t="s">
        <v>141</v>
      </c>
      <c r="C240" s="128" t="s">
        <v>75</v>
      </c>
      <c r="D240" s="128">
        <v>4</v>
      </c>
      <c r="E240" s="15"/>
      <c r="F240" s="15"/>
      <c r="G240" s="16"/>
      <c r="H240" s="134">
        <f>D240-F240-F241-F242-F243</f>
        <v>4</v>
      </c>
    </row>
    <row r="241" spans="1:8" x14ac:dyDescent="0.25">
      <c r="A241" s="132"/>
      <c r="B241" s="132"/>
      <c r="C241" s="129"/>
      <c r="D241" s="129"/>
      <c r="E241" s="15"/>
      <c r="F241" s="15"/>
      <c r="G241" s="16"/>
      <c r="H241" s="135"/>
    </row>
    <row r="242" spans="1:8" x14ac:dyDescent="0.25">
      <c r="A242" s="132"/>
      <c r="B242" s="132"/>
      <c r="C242" s="129"/>
      <c r="D242" s="129"/>
      <c r="E242" s="15"/>
      <c r="F242" s="15"/>
      <c r="G242" s="16"/>
      <c r="H242" s="135"/>
    </row>
    <row r="243" spans="1:8" x14ac:dyDescent="0.25">
      <c r="A243" s="133"/>
      <c r="B243" s="133"/>
      <c r="C243" s="130"/>
      <c r="D243" s="130"/>
      <c r="E243" s="15"/>
      <c r="F243" s="15"/>
      <c r="G243" s="16"/>
      <c r="H243" s="136"/>
    </row>
    <row r="244" spans="1:8" x14ac:dyDescent="0.25">
      <c r="A244" s="131">
        <v>42</v>
      </c>
      <c r="B244" s="137" t="s">
        <v>142</v>
      </c>
      <c r="C244" s="128" t="s">
        <v>75</v>
      </c>
      <c r="D244" s="128">
        <v>12</v>
      </c>
      <c r="E244" s="15"/>
      <c r="F244" s="15"/>
      <c r="G244" s="16"/>
      <c r="H244" s="134">
        <f>D244-F244-F245-F246-F247-F248-F249-F250-F251-F252-F253-F254-F255</f>
        <v>12</v>
      </c>
    </row>
    <row r="245" spans="1:8" x14ac:dyDescent="0.25">
      <c r="A245" s="132"/>
      <c r="B245" s="132"/>
      <c r="C245" s="129"/>
      <c r="D245" s="129"/>
      <c r="E245" s="15"/>
      <c r="F245" s="15"/>
      <c r="G245" s="16"/>
      <c r="H245" s="135"/>
    </row>
    <row r="246" spans="1:8" x14ac:dyDescent="0.25">
      <c r="A246" s="132"/>
      <c r="B246" s="132"/>
      <c r="C246" s="129"/>
      <c r="D246" s="129"/>
      <c r="E246" s="15"/>
      <c r="F246" s="15"/>
      <c r="G246" s="16"/>
      <c r="H246" s="135"/>
    </row>
    <row r="247" spans="1:8" x14ac:dyDescent="0.25">
      <c r="A247" s="132"/>
      <c r="B247" s="132"/>
      <c r="C247" s="129"/>
      <c r="D247" s="129"/>
      <c r="E247" s="15"/>
      <c r="F247" s="15"/>
      <c r="G247" s="16"/>
      <c r="H247" s="135"/>
    </row>
    <row r="248" spans="1:8" x14ac:dyDescent="0.25">
      <c r="A248" s="132"/>
      <c r="B248" s="132"/>
      <c r="C248" s="129"/>
      <c r="D248" s="129"/>
      <c r="E248" s="15"/>
      <c r="F248" s="15"/>
      <c r="G248" s="16"/>
      <c r="H248" s="135"/>
    </row>
    <row r="249" spans="1:8" x14ac:dyDescent="0.25">
      <c r="A249" s="132"/>
      <c r="B249" s="132"/>
      <c r="C249" s="129"/>
      <c r="D249" s="129"/>
      <c r="E249" s="15"/>
      <c r="F249" s="15"/>
      <c r="G249" s="16"/>
      <c r="H249" s="135"/>
    </row>
    <row r="250" spans="1:8" x14ac:dyDescent="0.25">
      <c r="A250" s="132"/>
      <c r="B250" s="132"/>
      <c r="C250" s="129"/>
      <c r="D250" s="129"/>
      <c r="E250" s="15"/>
      <c r="F250" s="15"/>
      <c r="G250" s="16"/>
      <c r="H250" s="135"/>
    </row>
    <row r="251" spans="1:8" x14ac:dyDescent="0.25">
      <c r="A251" s="132"/>
      <c r="B251" s="132"/>
      <c r="C251" s="129"/>
      <c r="D251" s="129"/>
      <c r="E251" s="15"/>
      <c r="F251" s="15"/>
      <c r="G251" s="16"/>
      <c r="H251" s="135"/>
    </row>
    <row r="252" spans="1:8" x14ac:dyDescent="0.25">
      <c r="A252" s="132"/>
      <c r="B252" s="132"/>
      <c r="C252" s="129"/>
      <c r="D252" s="129"/>
      <c r="E252" s="15"/>
      <c r="F252" s="15"/>
      <c r="G252" s="16"/>
      <c r="H252" s="135"/>
    </row>
    <row r="253" spans="1:8" x14ac:dyDescent="0.25">
      <c r="A253" s="132"/>
      <c r="B253" s="132"/>
      <c r="C253" s="129"/>
      <c r="D253" s="129"/>
      <c r="E253" s="15"/>
      <c r="F253" s="15"/>
      <c r="G253" s="16"/>
      <c r="H253" s="135"/>
    </row>
    <row r="254" spans="1:8" x14ac:dyDescent="0.25">
      <c r="A254" s="132"/>
      <c r="B254" s="132"/>
      <c r="C254" s="129"/>
      <c r="D254" s="129"/>
      <c r="E254" s="15"/>
      <c r="F254" s="15"/>
      <c r="G254" s="16"/>
      <c r="H254" s="135"/>
    </row>
    <row r="255" spans="1:8" x14ac:dyDescent="0.25">
      <c r="A255" s="133"/>
      <c r="B255" s="133"/>
      <c r="C255" s="130"/>
      <c r="D255" s="130"/>
      <c r="E255" s="15"/>
      <c r="F255" s="15"/>
      <c r="G255" s="16"/>
      <c r="H255" s="136"/>
    </row>
    <row r="256" spans="1:8" x14ac:dyDescent="0.25">
      <c r="A256" s="131">
        <v>43</v>
      </c>
      <c r="B256" s="137" t="s">
        <v>143</v>
      </c>
      <c r="C256" s="128" t="s">
        <v>75</v>
      </c>
      <c r="D256" s="128">
        <v>3</v>
      </c>
      <c r="E256" s="15" t="s">
        <v>174</v>
      </c>
      <c r="F256" s="15">
        <v>1</v>
      </c>
      <c r="G256" s="16" t="s">
        <v>178</v>
      </c>
      <c r="H256" s="134">
        <f>D256-F256-F257-F258</f>
        <v>1</v>
      </c>
    </row>
    <row r="257" spans="1:8" x14ac:dyDescent="0.25">
      <c r="A257" s="132"/>
      <c r="B257" s="132"/>
      <c r="C257" s="129"/>
      <c r="D257" s="129"/>
      <c r="E257" s="15" t="s">
        <v>194</v>
      </c>
      <c r="F257" s="15">
        <v>1</v>
      </c>
      <c r="G257" s="16" t="s">
        <v>193</v>
      </c>
      <c r="H257" s="135"/>
    </row>
    <row r="258" spans="1:8" x14ac:dyDescent="0.25">
      <c r="A258" s="133"/>
      <c r="B258" s="133"/>
      <c r="C258" s="130"/>
      <c r="D258" s="130"/>
      <c r="E258" s="15"/>
      <c r="F258" s="15"/>
      <c r="G258" s="16"/>
      <c r="H258" s="136"/>
    </row>
    <row r="259" spans="1:8" x14ac:dyDescent="0.25">
      <c r="A259" s="131">
        <v>44</v>
      </c>
      <c r="B259" s="131" t="s">
        <v>96</v>
      </c>
      <c r="C259" s="128" t="s">
        <v>75</v>
      </c>
      <c r="D259" s="128">
        <v>4</v>
      </c>
      <c r="E259" s="15"/>
      <c r="F259" s="15"/>
      <c r="G259" s="16"/>
      <c r="H259" s="134">
        <f>D259-F259-F260-F261-F262</f>
        <v>4</v>
      </c>
    </row>
    <row r="260" spans="1:8" x14ac:dyDescent="0.25">
      <c r="A260" s="132"/>
      <c r="B260" s="132"/>
      <c r="C260" s="129"/>
      <c r="D260" s="129"/>
      <c r="E260" s="15"/>
      <c r="F260" s="15"/>
      <c r="G260" s="16"/>
      <c r="H260" s="135"/>
    </row>
    <row r="261" spans="1:8" x14ac:dyDescent="0.25">
      <c r="A261" s="132"/>
      <c r="B261" s="132"/>
      <c r="C261" s="129"/>
      <c r="D261" s="129"/>
      <c r="E261" s="15"/>
      <c r="F261" s="15"/>
      <c r="G261" s="16"/>
      <c r="H261" s="135"/>
    </row>
    <row r="262" spans="1:8" x14ac:dyDescent="0.25">
      <c r="A262" s="133"/>
      <c r="B262" s="133"/>
      <c r="C262" s="130"/>
      <c r="D262" s="130"/>
      <c r="E262" s="15"/>
      <c r="F262" s="15"/>
      <c r="G262" s="16"/>
      <c r="H262" s="136"/>
    </row>
    <row r="263" spans="1:8" ht="30" x14ac:dyDescent="0.25">
      <c r="A263" s="6">
        <v>45</v>
      </c>
      <c r="B263" s="32" t="s">
        <v>144</v>
      </c>
      <c r="C263" s="20" t="s">
        <v>75</v>
      </c>
      <c r="D263" s="20">
        <v>1</v>
      </c>
      <c r="E263" s="15"/>
      <c r="F263" s="15"/>
      <c r="G263" s="16"/>
      <c r="H263" s="2">
        <f>D263-F263</f>
        <v>1</v>
      </c>
    </row>
    <row r="264" spans="1:8" x14ac:dyDescent="0.25">
      <c r="A264" s="131">
        <v>46</v>
      </c>
      <c r="B264" s="131" t="s">
        <v>97</v>
      </c>
      <c r="C264" s="128" t="s">
        <v>75</v>
      </c>
      <c r="D264" s="128">
        <v>2</v>
      </c>
      <c r="E264" s="15"/>
      <c r="F264" s="15"/>
      <c r="G264" s="16"/>
      <c r="H264" s="134">
        <f>D264-F264-F265</f>
        <v>2</v>
      </c>
    </row>
    <row r="265" spans="1:8" x14ac:dyDescent="0.25">
      <c r="A265" s="133"/>
      <c r="B265" s="133"/>
      <c r="C265" s="130"/>
      <c r="D265" s="130"/>
      <c r="E265" s="15"/>
      <c r="F265" s="15"/>
      <c r="G265" s="16"/>
      <c r="H265" s="136"/>
    </row>
    <row r="266" spans="1:8" ht="30" x14ac:dyDescent="0.25">
      <c r="A266" s="6">
        <v>47</v>
      </c>
      <c r="B266" s="21" t="s">
        <v>145</v>
      </c>
      <c r="C266" s="11" t="s">
        <v>75</v>
      </c>
      <c r="D266" s="11">
        <v>1</v>
      </c>
      <c r="E266" s="15"/>
      <c r="F266" s="15"/>
      <c r="G266" s="16"/>
      <c r="H266" s="2">
        <f t="shared" ref="H266:H270" si="0">D266-F266</f>
        <v>1</v>
      </c>
    </row>
    <row r="267" spans="1:8" x14ac:dyDescent="0.25">
      <c r="A267" s="131">
        <v>48</v>
      </c>
      <c r="B267" s="131" t="s">
        <v>98</v>
      </c>
      <c r="C267" s="128" t="s">
        <v>75</v>
      </c>
      <c r="D267" s="128">
        <v>3</v>
      </c>
      <c r="E267" s="15"/>
      <c r="F267" s="15"/>
      <c r="G267" s="16"/>
      <c r="H267" s="134">
        <f>D267-F267-F268-F269</f>
        <v>3</v>
      </c>
    </row>
    <row r="268" spans="1:8" x14ac:dyDescent="0.25">
      <c r="A268" s="132"/>
      <c r="B268" s="132"/>
      <c r="C268" s="129"/>
      <c r="D268" s="129"/>
      <c r="E268" s="15"/>
      <c r="F268" s="15"/>
      <c r="G268" s="16"/>
      <c r="H268" s="135"/>
    </row>
    <row r="269" spans="1:8" x14ac:dyDescent="0.25">
      <c r="A269" s="133"/>
      <c r="B269" s="133"/>
      <c r="C269" s="130"/>
      <c r="D269" s="130"/>
      <c r="E269" s="15"/>
      <c r="F269" s="15"/>
      <c r="G269" s="16"/>
      <c r="H269" s="136"/>
    </row>
    <row r="270" spans="1:8" x14ac:dyDescent="0.25">
      <c r="A270" s="6">
        <v>49</v>
      </c>
      <c r="B270" s="7" t="s">
        <v>180</v>
      </c>
      <c r="C270" s="11" t="s">
        <v>75</v>
      </c>
      <c r="D270" s="11">
        <v>1</v>
      </c>
      <c r="E270" s="15"/>
      <c r="F270" s="15"/>
      <c r="G270" s="16"/>
      <c r="H270" s="2">
        <f t="shared" si="0"/>
        <v>1</v>
      </c>
    </row>
    <row r="271" spans="1:8" x14ac:dyDescent="0.25">
      <c r="A271" s="131">
        <v>50</v>
      </c>
      <c r="B271" s="137" t="s">
        <v>124</v>
      </c>
      <c r="C271" s="20" t="s">
        <v>125</v>
      </c>
      <c r="D271" s="20">
        <v>11</v>
      </c>
      <c r="E271" s="15"/>
      <c r="F271" s="15"/>
      <c r="G271" s="16"/>
      <c r="H271" s="134">
        <f>D271+D273+D272-F271-F272-F273-F275-F274-F276-F277-F278-F279-F280-F281</f>
        <v>29</v>
      </c>
    </row>
    <row r="272" spans="1:8" x14ac:dyDescent="0.25">
      <c r="A272" s="132"/>
      <c r="B272" s="132"/>
      <c r="C272" s="31" t="s">
        <v>182</v>
      </c>
      <c r="D272" s="31">
        <v>20</v>
      </c>
      <c r="E272" s="15" t="s">
        <v>199</v>
      </c>
      <c r="F272" s="15">
        <v>2</v>
      </c>
      <c r="G272" s="16" t="s">
        <v>205</v>
      </c>
      <c r="H272" s="135"/>
    </row>
    <row r="273" spans="1:9" x14ac:dyDescent="0.25">
      <c r="A273" s="132"/>
      <c r="B273" s="132"/>
      <c r="C273" s="128" t="s">
        <v>256</v>
      </c>
      <c r="D273" s="128">
        <v>11</v>
      </c>
      <c r="E273" s="15" t="s">
        <v>199</v>
      </c>
      <c r="F273" s="15">
        <v>2</v>
      </c>
      <c r="G273" s="16" t="s">
        <v>196</v>
      </c>
      <c r="H273" s="135"/>
    </row>
    <row r="274" spans="1:9" x14ac:dyDescent="0.25">
      <c r="A274" s="132"/>
      <c r="B274" s="132"/>
      <c r="C274" s="129"/>
      <c r="D274" s="129"/>
      <c r="E274" s="15" t="s">
        <v>199</v>
      </c>
      <c r="F274" s="15">
        <v>2</v>
      </c>
      <c r="G274" s="16" t="s">
        <v>201</v>
      </c>
      <c r="H274" s="135"/>
    </row>
    <row r="275" spans="1:9" x14ac:dyDescent="0.25">
      <c r="A275" s="132"/>
      <c r="B275" s="132"/>
      <c r="C275" s="129"/>
      <c r="D275" s="129"/>
      <c r="E275" s="15" t="s">
        <v>199</v>
      </c>
      <c r="F275" s="15">
        <v>2</v>
      </c>
      <c r="G275" s="16" t="s">
        <v>114</v>
      </c>
      <c r="H275" s="135"/>
    </row>
    <row r="276" spans="1:9" x14ac:dyDescent="0.25">
      <c r="A276" s="132"/>
      <c r="B276" s="132"/>
      <c r="C276" s="129"/>
      <c r="D276" s="129"/>
      <c r="E276" s="15" t="s">
        <v>263</v>
      </c>
      <c r="F276" s="15">
        <v>1</v>
      </c>
      <c r="G276" s="16" t="s">
        <v>264</v>
      </c>
      <c r="H276" s="135"/>
    </row>
    <row r="277" spans="1:9" x14ac:dyDescent="0.25">
      <c r="A277" s="132"/>
      <c r="B277" s="132"/>
      <c r="C277" s="129"/>
      <c r="D277" s="129"/>
      <c r="E277" s="15" t="s">
        <v>268</v>
      </c>
      <c r="F277" s="15">
        <v>3</v>
      </c>
      <c r="G277" s="16" t="s">
        <v>270</v>
      </c>
      <c r="H277" s="135"/>
    </row>
    <row r="278" spans="1:9" x14ac:dyDescent="0.25">
      <c r="A278" s="132"/>
      <c r="B278" s="132"/>
      <c r="C278" s="129"/>
      <c r="D278" s="129"/>
      <c r="E278" s="15" t="s">
        <v>276</v>
      </c>
      <c r="F278" s="15">
        <v>1</v>
      </c>
      <c r="G278" s="16" t="s">
        <v>196</v>
      </c>
      <c r="H278" s="135"/>
    </row>
    <row r="279" spans="1:9" x14ac:dyDescent="0.25">
      <c r="A279" s="132"/>
      <c r="B279" s="132"/>
      <c r="C279" s="129"/>
      <c r="D279" s="129"/>
      <c r="E279" s="15"/>
      <c r="F279" s="15"/>
      <c r="G279" s="16"/>
      <c r="H279" s="135"/>
      <c r="I279" s="53"/>
    </row>
    <row r="280" spans="1:9" x14ac:dyDescent="0.25">
      <c r="A280" s="132"/>
      <c r="B280" s="132"/>
      <c r="C280" s="129"/>
      <c r="D280" s="129"/>
      <c r="E280" s="15"/>
      <c r="F280" s="15"/>
      <c r="G280" s="16"/>
      <c r="H280" s="135"/>
    </row>
    <row r="281" spans="1:9" x14ac:dyDescent="0.25">
      <c r="A281" s="133"/>
      <c r="B281" s="133"/>
      <c r="C281" s="130"/>
      <c r="D281" s="130"/>
      <c r="E281" s="15"/>
      <c r="F281" s="15"/>
      <c r="G281" s="16"/>
      <c r="H281" s="136"/>
    </row>
    <row r="282" spans="1:9" ht="16.149999999999999" customHeight="1" x14ac:dyDescent="0.25">
      <c r="A282" s="6">
        <v>51</v>
      </c>
      <c r="B282" s="8" t="s">
        <v>135</v>
      </c>
      <c r="C282" s="11" t="s">
        <v>125</v>
      </c>
      <c r="D282" s="11">
        <v>1</v>
      </c>
      <c r="E282" s="15" t="s">
        <v>172</v>
      </c>
      <c r="F282" s="15">
        <v>1</v>
      </c>
      <c r="G282" s="16" t="s">
        <v>179</v>
      </c>
      <c r="H282" s="2">
        <f t="shared" ref="H282:H290" si="1">D282-F282</f>
        <v>0</v>
      </c>
    </row>
    <row r="283" spans="1:9" ht="30" x14ac:dyDescent="0.25">
      <c r="A283" s="6">
        <v>52</v>
      </c>
      <c r="B283" s="29" t="s">
        <v>136</v>
      </c>
      <c r="C283" s="25" t="s">
        <v>125</v>
      </c>
      <c r="D283" s="25">
        <v>1</v>
      </c>
      <c r="E283" s="27" t="s">
        <v>189</v>
      </c>
      <c r="F283" s="27">
        <v>1</v>
      </c>
      <c r="G283" s="28" t="s">
        <v>190</v>
      </c>
      <c r="H283" s="2">
        <f t="shared" si="1"/>
        <v>0</v>
      </c>
    </row>
    <row r="284" spans="1:9" x14ac:dyDescent="0.25">
      <c r="A284" s="131">
        <v>53</v>
      </c>
      <c r="B284" s="142" t="s">
        <v>153</v>
      </c>
      <c r="C284" s="11" t="s">
        <v>152</v>
      </c>
      <c r="D284" s="11">
        <v>2</v>
      </c>
      <c r="E284" s="27" t="s">
        <v>172</v>
      </c>
      <c r="F284" s="27">
        <v>4</v>
      </c>
      <c r="G284" s="28" t="s">
        <v>183</v>
      </c>
      <c r="H284" s="134">
        <f>D284+D285-F284-F286-F285</f>
        <v>0</v>
      </c>
    </row>
    <row r="285" spans="1:9" x14ac:dyDescent="0.25">
      <c r="A285" s="132"/>
      <c r="B285" s="162"/>
      <c r="C285" s="164" t="s">
        <v>182</v>
      </c>
      <c r="D285" s="164">
        <v>6</v>
      </c>
      <c r="E285" s="15" t="s">
        <v>224</v>
      </c>
      <c r="F285" s="15">
        <v>2</v>
      </c>
      <c r="G285" s="16" t="s">
        <v>225</v>
      </c>
      <c r="H285" s="135"/>
    </row>
    <row r="286" spans="1:9" x14ac:dyDescent="0.25">
      <c r="A286" s="133"/>
      <c r="B286" s="163"/>
      <c r="C286" s="165"/>
      <c r="D286" s="165"/>
      <c r="E286" s="15" t="s">
        <v>224</v>
      </c>
      <c r="F286" s="15">
        <v>2</v>
      </c>
      <c r="G286" s="16" t="s">
        <v>105</v>
      </c>
      <c r="H286" s="136"/>
    </row>
    <row r="287" spans="1:9" x14ac:dyDescent="0.25">
      <c r="A287" s="6">
        <v>54</v>
      </c>
      <c r="B287" s="29" t="s">
        <v>154</v>
      </c>
      <c r="C287" s="11" t="s">
        <v>152</v>
      </c>
      <c r="D287" s="11">
        <v>1</v>
      </c>
      <c r="E287" s="15"/>
      <c r="F287" s="15"/>
      <c r="G287" s="16"/>
      <c r="H287" s="2">
        <f t="shared" si="1"/>
        <v>1</v>
      </c>
    </row>
    <row r="288" spans="1:9" ht="30" x14ac:dyDescent="0.25">
      <c r="A288" s="6">
        <v>55</v>
      </c>
      <c r="B288" s="29" t="s">
        <v>155</v>
      </c>
      <c r="C288" s="11" t="s">
        <v>152</v>
      </c>
      <c r="D288" s="11">
        <v>1</v>
      </c>
      <c r="E288" s="15"/>
      <c r="F288" s="15"/>
      <c r="G288" s="16"/>
      <c r="H288" s="2">
        <f t="shared" si="1"/>
        <v>1</v>
      </c>
    </row>
    <row r="289" spans="1:8" ht="30" x14ac:dyDescent="0.25">
      <c r="A289" s="6">
        <v>56</v>
      </c>
      <c r="B289" s="29" t="s">
        <v>181</v>
      </c>
      <c r="C289" s="11" t="s">
        <v>152</v>
      </c>
      <c r="D289" s="11">
        <v>1</v>
      </c>
      <c r="E289" s="15"/>
      <c r="F289" s="15"/>
      <c r="G289" s="16"/>
      <c r="H289" s="2">
        <f t="shared" si="1"/>
        <v>1</v>
      </c>
    </row>
    <row r="290" spans="1:8" x14ac:dyDescent="0.25">
      <c r="A290" s="6">
        <v>57</v>
      </c>
      <c r="B290" s="29" t="s">
        <v>156</v>
      </c>
      <c r="C290" s="11" t="s">
        <v>152</v>
      </c>
      <c r="D290" s="11">
        <v>1</v>
      </c>
      <c r="E290" s="15"/>
      <c r="F290" s="15"/>
      <c r="G290" s="16"/>
      <c r="H290" s="2">
        <f t="shared" si="1"/>
        <v>1</v>
      </c>
    </row>
    <row r="291" spans="1:8" x14ac:dyDescent="0.25">
      <c r="A291" s="131">
        <v>58</v>
      </c>
      <c r="B291" s="131" t="s">
        <v>164</v>
      </c>
      <c r="C291" s="31" t="s">
        <v>152</v>
      </c>
      <c r="D291" s="49">
        <v>6</v>
      </c>
      <c r="E291" s="15" t="s">
        <v>159</v>
      </c>
      <c r="F291" s="15">
        <v>1</v>
      </c>
      <c r="G291" s="16" t="s">
        <v>160</v>
      </c>
      <c r="H291" s="159">
        <f>D291+D296+D295+D292+D293+D294-F291-F292-F293-F294-F295-F296-F297-F298-F299-F300-F301-F306-F302-F303-F305-F304-F307-F308</f>
        <v>18</v>
      </c>
    </row>
    <row r="292" spans="1:8" x14ac:dyDescent="0.25">
      <c r="A292" s="132"/>
      <c r="B292" s="132"/>
      <c r="C292" s="31" t="s">
        <v>182</v>
      </c>
      <c r="D292" s="49">
        <v>6</v>
      </c>
      <c r="E292" s="15" t="s">
        <v>159</v>
      </c>
      <c r="F292" s="15">
        <v>1</v>
      </c>
      <c r="G292" s="16" t="s">
        <v>161</v>
      </c>
      <c r="H292" s="160"/>
    </row>
    <row r="293" spans="1:8" x14ac:dyDescent="0.25">
      <c r="A293" s="132"/>
      <c r="B293" s="132"/>
      <c r="C293" s="49" t="s">
        <v>228</v>
      </c>
      <c r="D293" s="49">
        <v>6</v>
      </c>
      <c r="E293" s="15" t="s">
        <v>159</v>
      </c>
      <c r="F293" s="15">
        <v>1</v>
      </c>
      <c r="G293" s="16" t="s">
        <v>106</v>
      </c>
      <c r="H293" s="160"/>
    </row>
    <row r="294" spans="1:8" x14ac:dyDescent="0.25">
      <c r="A294" s="132"/>
      <c r="B294" s="132"/>
      <c r="C294" s="31" t="s">
        <v>227</v>
      </c>
      <c r="D294" s="54">
        <v>2</v>
      </c>
      <c r="E294" s="15" t="s">
        <v>172</v>
      </c>
      <c r="F294" s="15">
        <v>1</v>
      </c>
      <c r="G294" s="16" t="s">
        <v>147</v>
      </c>
      <c r="H294" s="160"/>
    </row>
    <row r="295" spans="1:8" x14ac:dyDescent="0.25">
      <c r="A295" s="132"/>
      <c r="B295" s="132"/>
      <c r="C295" s="31" t="s">
        <v>241</v>
      </c>
      <c r="D295" s="31">
        <v>4</v>
      </c>
      <c r="E295" s="33">
        <v>42370</v>
      </c>
      <c r="F295" s="15">
        <v>1</v>
      </c>
      <c r="G295" s="16" t="s">
        <v>121</v>
      </c>
      <c r="H295" s="160"/>
    </row>
    <row r="296" spans="1:8" x14ac:dyDescent="0.25">
      <c r="A296" s="132"/>
      <c r="B296" s="132"/>
      <c r="C296" s="156" t="s">
        <v>256</v>
      </c>
      <c r="D296" s="156">
        <v>12</v>
      </c>
      <c r="E296" s="15" t="s">
        <v>224</v>
      </c>
      <c r="F296" s="15">
        <v>1</v>
      </c>
      <c r="G296" s="16" t="s">
        <v>211</v>
      </c>
      <c r="H296" s="160"/>
    </row>
    <row r="297" spans="1:8" x14ac:dyDescent="0.25">
      <c r="A297" s="132"/>
      <c r="B297" s="132"/>
      <c r="C297" s="156"/>
      <c r="D297" s="156"/>
      <c r="E297" s="15" t="s">
        <v>224</v>
      </c>
      <c r="F297" s="15">
        <v>1</v>
      </c>
      <c r="G297" s="16" t="s">
        <v>226</v>
      </c>
      <c r="H297" s="160"/>
    </row>
    <row r="298" spans="1:8" x14ac:dyDescent="0.25">
      <c r="A298" s="132"/>
      <c r="B298" s="132"/>
      <c r="C298" s="156"/>
      <c r="D298" s="156"/>
      <c r="E298" s="15" t="s">
        <v>232</v>
      </c>
      <c r="F298" s="15">
        <v>1</v>
      </c>
      <c r="G298" s="16" t="s">
        <v>233</v>
      </c>
      <c r="H298" s="160"/>
    </row>
    <row r="299" spans="1:8" x14ac:dyDescent="0.25">
      <c r="A299" s="132"/>
      <c r="B299" s="132"/>
      <c r="C299" s="156"/>
      <c r="D299" s="156"/>
      <c r="E299" s="15" t="s">
        <v>235</v>
      </c>
      <c r="F299" s="15">
        <v>1</v>
      </c>
      <c r="G299" s="16" t="s">
        <v>233</v>
      </c>
      <c r="H299" s="160"/>
    </row>
    <row r="300" spans="1:8" x14ac:dyDescent="0.25">
      <c r="A300" s="132"/>
      <c r="B300" s="132"/>
      <c r="C300" s="156"/>
      <c r="D300" s="156"/>
      <c r="E300" s="15" t="s">
        <v>237</v>
      </c>
      <c r="F300" s="15">
        <v>1</v>
      </c>
      <c r="G300" s="16" t="s">
        <v>160</v>
      </c>
      <c r="H300" s="160"/>
    </row>
    <row r="301" spans="1:8" x14ac:dyDescent="0.25">
      <c r="A301" s="132"/>
      <c r="B301" s="132"/>
      <c r="C301" s="156"/>
      <c r="D301" s="156"/>
      <c r="E301" s="15" t="s">
        <v>240</v>
      </c>
      <c r="F301" s="15">
        <v>1</v>
      </c>
      <c r="G301" s="16" t="s">
        <v>160</v>
      </c>
      <c r="H301" s="160"/>
    </row>
    <row r="302" spans="1:8" x14ac:dyDescent="0.25">
      <c r="A302" s="132"/>
      <c r="B302" s="132"/>
      <c r="C302" s="156"/>
      <c r="D302" s="156"/>
      <c r="E302" s="15" t="s">
        <v>266</v>
      </c>
      <c r="F302" s="15">
        <v>1</v>
      </c>
      <c r="G302" s="16" t="s">
        <v>211</v>
      </c>
      <c r="H302" s="160"/>
    </row>
    <row r="303" spans="1:8" x14ac:dyDescent="0.25">
      <c r="A303" s="132"/>
      <c r="B303" s="132"/>
      <c r="C303" s="156"/>
      <c r="D303" s="156"/>
      <c r="E303" s="15" t="s">
        <v>267</v>
      </c>
      <c r="F303" s="15">
        <v>1</v>
      </c>
      <c r="G303" s="16" t="s">
        <v>167</v>
      </c>
      <c r="H303" s="160"/>
    </row>
    <row r="304" spans="1:8" x14ac:dyDescent="0.25">
      <c r="A304" s="132"/>
      <c r="B304" s="132"/>
      <c r="C304" s="156"/>
      <c r="D304" s="156"/>
      <c r="E304" s="15" t="s">
        <v>272</v>
      </c>
      <c r="F304" s="15">
        <v>1</v>
      </c>
      <c r="G304" s="16" t="s">
        <v>226</v>
      </c>
      <c r="H304" s="160"/>
    </row>
    <row r="305" spans="1:8" x14ac:dyDescent="0.25">
      <c r="A305" s="132"/>
      <c r="B305" s="132"/>
      <c r="C305" s="156"/>
      <c r="D305" s="156"/>
      <c r="E305" s="15" t="s">
        <v>271</v>
      </c>
      <c r="F305" s="15">
        <v>1</v>
      </c>
      <c r="G305" s="16" t="s">
        <v>206</v>
      </c>
      <c r="H305" s="160"/>
    </row>
    <row r="306" spans="1:8" x14ac:dyDescent="0.25">
      <c r="A306" s="132"/>
      <c r="B306" s="132"/>
      <c r="C306" s="156"/>
      <c r="D306" s="156"/>
      <c r="E306" s="33" t="s">
        <v>263</v>
      </c>
      <c r="F306" s="15">
        <v>1</v>
      </c>
      <c r="G306" s="16" t="s">
        <v>265</v>
      </c>
      <c r="H306" s="160"/>
    </row>
    <row r="307" spans="1:8" x14ac:dyDescent="0.25">
      <c r="A307" s="132"/>
      <c r="B307" s="132"/>
      <c r="C307" s="56"/>
      <c r="D307" s="56"/>
      <c r="E307" s="33" t="s">
        <v>273</v>
      </c>
      <c r="F307" s="15">
        <v>1</v>
      </c>
      <c r="G307" s="16" t="s">
        <v>204</v>
      </c>
      <c r="H307" s="160"/>
    </row>
    <row r="308" spans="1:8" x14ac:dyDescent="0.25">
      <c r="A308" s="133"/>
      <c r="B308" s="133"/>
      <c r="C308" s="56"/>
      <c r="D308" s="56"/>
      <c r="E308" s="33" t="s">
        <v>276</v>
      </c>
      <c r="F308" s="15">
        <v>1</v>
      </c>
      <c r="G308" s="16" t="s">
        <v>196</v>
      </c>
      <c r="H308" s="161"/>
    </row>
    <row r="309" spans="1:8" ht="20.45" customHeight="1" x14ac:dyDescent="0.25">
      <c r="A309" s="131">
        <v>59</v>
      </c>
      <c r="B309" s="131" t="s">
        <v>184</v>
      </c>
      <c r="C309" s="128" t="s">
        <v>182</v>
      </c>
      <c r="D309" s="128">
        <v>6</v>
      </c>
      <c r="E309" s="15" t="s">
        <v>194</v>
      </c>
      <c r="F309" s="15">
        <v>1</v>
      </c>
      <c r="G309" s="16" t="s">
        <v>206</v>
      </c>
      <c r="H309" s="134">
        <f>D309-F309-F310-F311-F312-F313-F314-F315-F316</f>
        <v>2</v>
      </c>
    </row>
    <row r="310" spans="1:8" ht="20.45" customHeight="1" x14ac:dyDescent="0.25">
      <c r="A310" s="132"/>
      <c r="B310" s="132"/>
      <c r="C310" s="129"/>
      <c r="D310" s="129"/>
      <c r="E310" s="15" t="s">
        <v>202</v>
      </c>
      <c r="F310" s="15">
        <v>1</v>
      </c>
      <c r="G310" s="16" t="s">
        <v>106</v>
      </c>
      <c r="H310" s="135"/>
    </row>
    <row r="311" spans="1:8" ht="20.45" customHeight="1" x14ac:dyDescent="0.25">
      <c r="A311" s="132"/>
      <c r="B311" s="132"/>
      <c r="C311" s="129"/>
      <c r="D311" s="129"/>
      <c r="E311" s="15" t="s">
        <v>195</v>
      </c>
      <c r="F311" s="15">
        <v>1</v>
      </c>
      <c r="G311" s="16" t="s">
        <v>207</v>
      </c>
      <c r="H311" s="135"/>
    </row>
    <row r="312" spans="1:8" ht="20.45" customHeight="1" x14ac:dyDescent="0.25">
      <c r="A312" s="132"/>
      <c r="B312" s="132"/>
      <c r="C312" s="129"/>
      <c r="D312" s="129"/>
      <c r="E312" s="15" t="s">
        <v>237</v>
      </c>
      <c r="F312" s="15">
        <v>1</v>
      </c>
      <c r="G312" s="16" t="s">
        <v>160</v>
      </c>
      <c r="H312" s="135"/>
    </row>
    <row r="313" spans="1:8" ht="20.45" customHeight="1" x14ac:dyDescent="0.25">
      <c r="A313" s="132"/>
      <c r="B313" s="132"/>
      <c r="C313" s="129"/>
      <c r="D313" s="129"/>
      <c r="E313" s="15"/>
      <c r="F313" s="15"/>
      <c r="G313" s="16"/>
      <c r="H313" s="135"/>
    </row>
    <row r="314" spans="1:8" ht="20.45" customHeight="1" x14ac:dyDescent="0.25">
      <c r="A314" s="132"/>
      <c r="B314" s="132"/>
      <c r="C314" s="129"/>
      <c r="D314" s="129"/>
      <c r="E314" s="15"/>
      <c r="F314" s="15"/>
      <c r="G314" s="16"/>
      <c r="H314" s="135"/>
    </row>
    <row r="315" spans="1:8" ht="20.45" customHeight="1" x14ac:dyDescent="0.25">
      <c r="A315" s="132"/>
      <c r="B315" s="132"/>
      <c r="C315" s="129"/>
      <c r="D315" s="129"/>
      <c r="E315" s="15"/>
      <c r="F315" s="15"/>
      <c r="G315" s="16"/>
      <c r="H315" s="135"/>
    </row>
    <row r="316" spans="1:8" ht="20.45" customHeight="1" x14ac:dyDescent="0.25">
      <c r="A316" s="133"/>
      <c r="B316" s="133"/>
      <c r="C316" s="130"/>
      <c r="D316" s="130"/>
      <c r="E316" s="15"/>
      <c r="F316" s="15"/>
      <c r="G316" s="16"/>
      <c r="H316" s="136"/>
    </row>
    <row r="317" spans="1:8" ht="22.5" customHeight="1" x14ac:dyDescent="0.25">
      <c r="A317" s="131">
        <v>60</v>
      </c>
      <c r="B317" s="137" t="s">
        <v>185</v>
      </c>
      <c r="C317" s="128" t="s">
        <v>182</v>
      </c>
      <c r="D317" s="128">
        <v>4</v>
      </c>
      <c r="E317" s="15" t="s">
        <v>208</v>
      </c>
      <c r="F317" s="15">
        <v>1</v>
      </c>
      <c r="G317" s="16" t="s">
        <v>106</v>
      </c>
      <c r="H317" s="134">
        <f>D317-F317-F318-F319-F320</f>
        <v>1</v>
      </c>
    </row>
    <row r="318" spans="1:8" ht="22.5" customHeight="1" x14ac:dyDescent="0.25">
      <c r="A318" s="132"/>
      <c r="B318" s="138"/>
      <c r="C318" s="129"/>
      <c r="D318" s="129"/>
      <c r="E318" s="15" t="s">
        <v>198</v>
      </c>
      <c r="F318" s="15">
        <v>1</v>
      </c>
      <c r="G318" s="16" t="s">
        <v>102</v>
      </c>
      <c r="H318" s="135"/>
    </row>
    <row r="319" spans="1:8" ht="22.5" customHeight="1" x14ac:dyDescent="0.25">
      <c r="A319" s="132"/>
      <c r="B319" s="138"/>
      <c r="C319" s="129"/>
      <c r="D319" s="129"/>
      <c r="E319" s="15" t="s">
        <v>234</v>
      </c>
      <c r="F319" s="15">
        <v>1</v>
      </c>
      <c r="G319" s="16" t="s">
        <v>211</v>
      </c>
      <c r="H319" s="135"/>
    </row>
    <row r="320" spans="1:8" ht="24" customHeight="1" x14ac:dyDescent="0.25">
      <c r="A320" s="133"/>
      <c r="B320" s="147"/>
      <c r="C320" s="130"/>
      <c r="D320" s="130"/>
      <c r="E320" s="15"/>
      <c r="F320" s="15"/>
      <c r="G320" s="16"/>
      <c r="H320" s="136"/>
    </row>
    <row r="321" spans="1:8" ht="49.9" customHeight="1" x14ac:dyDescent="0.25">
      <c r="A321" s="131">
        <v>61</v>
      </c>
      <c r="B321" s="137" t="s">
        <v>209</v>
      </c>
      <c r="C321" s="128" t="s">
        <v>75</v>
      </c>
      <c r="D321" s="128">
        <v>6</v>
      </c>
      <c r="E321" s="50">
        <v>42460</v>
      </c>
      <c r="F321" s="15">
        <v>2</v>
      </c>
      <c r="G321" s="16" t="s">
        <v>104</v>
      </c>
      <c r="H321" s="134">
        <f>D321-F321-F323-F322-F324</f>
        <v>1</v>
      </c>
    </row>
    <row r="322" spans="1:8" ht="49.9" customHeight="1" x14ac:dyDescent="0.25">
      <c r="A322" s="132"/>
      <c r="B322" s="138"/>
      <c r="C322" s="129"/>
      <c r="D322" s="129"/>
      <c r="E322" s="50" t="s">
        <v>271</v>
      </c>
      <c r="F322" s="15">
        <v>1</v>
      </c>
      <c r="G322" s="16" t="s">
        <v>206</v>
      </c>
      <c r="H322" s="135"/>
    </row>
    <row r="323" spans="1:8" ht="49.9" customHeight="1" x14ac:dyDescent="0.25">
      <c r="A323" s="132"/>
      <c r="B323" s="138"/>
      <c r="C323" s="130"/>
      <c r="D323" s="130"/>
      <c r="E323" s="50" t="s">
        <v>268</v>
      </c>
      <c r="F323" s="15">
        <v>1</v>
      </c>
      <c r="G323" s="16" t="s">
        <v>269</v>
      </c>
      <c r="H323" s="135"/>
    </row>
    <row r="324" spans="1:8" ht="49.9" customHeight="1" x14ac:dyDescent="0.25">
      <c r="A324" s="133"/>
      <c r="B324" s="147"/>
      <c r="C324" s="58"/>
      <c r="D324" s="58"/>
      <c r="E324" s="50" t="s">
        <v>271</v>
      </c>
      <c r="F324" s="15">
        <v>1</v>
      </c>
      <c r="G324" s="16" t="s">
        <v>206</v>
      </c>
      <c r="H324" s="136"/>
    </row>
    <row r="325" spans="1:8" ht="49.9" customHeight="1" x14ac:dyDescent="0.25">
      <c r="A325" s="6">
        <v>62</v>
      </c>
      <c r="B325" s="24" t="s">
        <v>210</v>
      </c>
      <c r="C325" s="35" t="s">
        <v>75</v>
      </c>
      <c r="D325" s="35">
        <v>6</v>
      </c>
      <c r="E325" s="15"/>
      <c r="F325" s="15"/>
      <c r="G325" s="16"/>
      <c r="H325" s="34">
        <f>D325-F325</f>
        <v>6</v>
      </c>
    </row>
    <row r="326" spans="1:8" ht="49.9" customHeight="1" x14ac:dyDescent="0.25">
      <c r="A326" s="6">
        <v>63</v>
      </c>
      <c r="B326" s="24" t="s">
        <v>229</v>
      </c>
      <c r="C326" s="49" t="s">
        <v>227</v>
      </c>
      <c r="D326" s="49">
        <v>6</v>
      </c>
      <c r="E326" s="15" t="s">
        <v>235</v>
      </c>
      <c r="F326" s="15">
        <v>1</v>
      </c>
      <c r="G326" s="16" t="s">
        <v>233</v>
      </c>
      <c r="H326" s="48">
        <f>D326-F326</f>
        <v>5</v>
      </c>
    </row>
    <row r="327" spans="1:8" ht="30.6" customHeight="1" x14ac:dyDescent="0.25">
      <c r="A327" s="157">
        <v>64</v>
      </c>
      <c r="B327" s="158" t="s">
        <v>230</v>
      </c>
      <c r="C327" s="59" t="s">
        <v>227</v>
      </c>
      <c r="D327" s="59">
        <v>2</v>
      </c>
      <c r="E327" s="15" t="s">
        <v>235</v>
      </c>
      <c r="F327" s="15">
        <v>1</v>
      </c>
      <c r="G327" s="16" t="s">
        <v>233</v>
      </c>
      <c r="H327" s="146">
        <f>D327+D328-F327-F328</f>
        <v>1</v>
      </c>
    </row>
    <row r="328" spans="1:8" ht="36.6" customHeight="1" x14ac:dyDescent="0.25">
      <c r="A328" s="157"/>
      <c r="B328" s="158"/>
      <c r="C328" s="59"/>
      <c r="D328" s="59"/>
      <c r="E328" s="15"/>
      <c r="F328" s="15"/>
      <c r="G328" s="16"/>
      <c r="H328" s="146"/>
    </row>
    <row r="329" spans="1:8" ht="36.6" customHeight="1" x14ac:dyDescent="0.25">
      <c r="A329" s="6">
        <v>65</v>
      </c>
      <c r="B329" s="55" t="s">
        <v>257</v>
      </c>
      <c r="C329" s="59" t="s">
        <v>256</v>
      </c>
      <c r="D329" s="59">
        <v>4</v>
      </c>
      <c r="E329" s="15" t="s">
        <v>272</v>
      </c>
      <c r="F329" s="15">
        <v>1</v>
      </c>
      <c r="G329" s="16" t="s">
        <v>226</v>
      </c>
      <c r="H329" s="60">
        <f>D329-F329</f>
        <v>3</v>
      </c>
    </row>
    <row r="330" spans="1:8" ht="36.6" customHeight="1" x14ac:dyDescent="0.25">
      <c r="A330" s="6">
        <v>66</v>
      </c>
      <c r="B330" s="55" t="s">
        <v>258</v>
      </c>
      <c r="C330" s="59" t="s">
        <v>256</v>
      </c>
      <c r="D330" s="59">
        <v>4</v>
      </c>
      <c r="E330" s="15"/>
      <c r="F330" s="15"/>
      <c r="G330" s="16"/>
      <c r="H330" s="60">
        <f>D330-F330</f>
        <v>4</v>
      </c>
    </row>
    <row r="331" spans="1:8" ht="36.6" customHeight="1" x14ac:dyDescent="0.25">
      <c r="A331" s="6">
        <v>67</v>
      </c>
      <c r="B331" s="55" t="s">
        <v>259</v>
      </c>
      <c r="C331" s="59" t="s">
        <v>256</v>
      </c>
      <c r="D331" s="59">
        <v>6</v>
      </c>
      <c r="E331" s="15"/>
      <c r="F331" s="15"/>
      <c r="G331" s="16"/>
      <c r="H331" s="60">
        <f>D331-F331</f>
        <v>6</v>
      </c>
    </row>
    <row r="332" spans="1:8" ht="36.6" customHeight="1" x14ac:dyDescent="0.25">
      <c r="A332" s="131">
        <v>68</v>
      </c>
      <c r="B332" s="137" t="s">
        <v>260</v>
      </c>
      <c r="C332" s="59" t="s">
        <v>261</v>
      </c>
      <c r="D332" s="59">
        <v>2</v>
      </c>
      <c r="E332" s="15" t="s">
        <v>263</v>
      </c>
      <c r="F332" s="15">
        <v>1</v>
      </c>
      <c r="G332" s="16" t="s">
        <v>264</v>
      </c>
      <c r="H332" s="134">
        <f>D332-F332-F333</f>
        <v>0</v>
      </c>
    </row>
    <row r="333" spans="1:8" ht="36.6" customHeight="1" x14ac:dyDescent="0.25">
      <c r="A333" s="133"/>
      <c r="B333" s="147"/>
      <c r="C333" s="59"/>
      <c r="D333" s="59"/>
      <c r="E333" s="15" t="s">
        <v>268</v>
      </c>
      <c r="F333" s="15">
        <v>1</v>
      </c>
      <c r="G333" s="16" t="s">
        <v>270</v>
      </c>
      <c r="H333" s="136"/>
    </row>
    <row r="334" spans="1:8" ht="36.6" customHeight="1" x14ac:dyDescent="0.25">
      <c r="A334" s="6">
        <v>69</v>
      </c>
      <c r="B334" s="55" t="s">
        <v>262</v>
      </c>
      <c r="C334" s="59" t="s">
        <v>261</v>
      </c>
      <c r="D334" s="59">
        <v>12</v>
      </c>
      <c r="E334" s="15"/>
      <c r="F334" s="15"/>
      <c r="G334" s="16"/>
      <c r="H334" s="60">
        <f>D334-F334</f>
        <v>12</v>
      </c>
    </row>
    <row r="335" spans="1:8" ht="18.75" x14ac:dyDescent="0.3">
      <c r="C335" s="51" t="s">
        <v>99</v>
      </c>
      <c r="D335" s="51">
        <f>SUM(D5:D334)</f>
        <v>524</v>
      </c>
      <c r="E335" s="46"/>
      <c r="F335" s="45"/>
      <c r="G335" s="46"/>
      <c r="H335" s="44">
        <f>SUM(H5:H334)</f>
        <v>332</v>
      </c>
    </row>
    <row r="336" spans="1:8" x14ac:dyDescent="0.25">
      <c r="F336">
        <f>SUM(F5:F335)</f>
        <v>184</v>
      </c>
      <c r="H336" s="36"/>
    </row>
  </sheetData>
  <dataConsolidate>
    <dataRefs count="1">
      <dataRef ref="D16" sheet="CODES"/>
    </dataRefs>
  </dataConsolidate>
  <mergeCells count="240">
    <mergeCell ref="C35:C37"/>
    <mergeCell ref="D35:D37"/>
    <mergeCell ref="A284:A286"/>
    <mergeCell ref="B284:B286"/>
    <mergeCell ref="D285:D286"/>
    <mergeCell ref="C285:C286"/>
    <mergeCell ref="H284:H286"/>
    <mergeCell ref="A271:A281"/>
    <mergeCell ref="B271:B281"/>
    <mergeCell ref="H271:H281"/>
    <mergeCell ref="H44:H50"/>
    <mergeCell ref="H51:H56"/>
    <mergeCell ref="A78:A86"/>
    <mergeCell ref="B78:B86"/>
    <mergeCell ref="C78:C86"/>
    <mergeCell ref="D59:D61"/>
    <mergeCell ref="C88:C97"/>
    <mergeCell ref="D88:D97"/>
    <mergeCell ref="A35:A38"/>
    <mergeCell ref="B35:B38"/>
    <mergeCell ref="H35:H38"/>
    <mergeCell ref="C41:C43"/>
    <mergeCell ref="D41:D43"/>
    <mergeCell ref="C59:C61"/>
    <mergeCell ref="B332:B333"/>
    <mergeCell ref="A332:A333"/>
    <mergeCell ref="H332:H333"/>
    <mergeCell ref="B321:B324"/>
    <mergeCell ref="A321:A324"/>
    <mergeCell ref="H321:H324"/>
    <mergeCell ref="D296:D306"/>
    <mergeCell ref="C296:C306"/>
    <mergeCell ref="A327:A328"/>
    <mergeCell ref="B327:B328"/>
    <mergeCell ref="H327:H328"/>
    <mergeCell ref="H309:H316"/>
    <mergeCell ref="A317:A320"/>
    <mergeCell ref="B317:B320"/>
    <mergeCell ref="C317:C320"/>
    <mergeCell ref="D317:D320"/>
    <mergeCell ref="H317:H320"/>
    <mergeCell ref="A309:A316"/>
    <mergeCell ref="B309:B316"/>
    <mergeCell ref="C309:C316"/>
    <mergeCell ref="D309:D316"/>
    <mergeCell ref="B291:B308"/>
    <mergeCell ref="A291:A308"/>
    <mergeCell ref="H291:H308"/>
    <mergeCell ref="C321:C323"/>
    <mergeCell ref="D321:D323"/>
    <mergeCell ref="B62:B69"/>
    <mergeCell ref="A62:A69"/>
    <mergeCell ref="H62:H69"/>
    <mergeCell ref="D273:D281"/>
    <mergeCell ref="C273:C281"/>
    <mergeCell ref="C64:C68"/>
    <mergeCell ref="D64:D68"/>
    <mergeCell ref="H105:H106"/>
    <mergeCell ref="H107:H121"/>
    <mergeCell ref="H87:H97"/>
    <mergeCell ref="A72:A76"/>
    <mergeCell ref="B72:B76"/>
    <mergeCell ref="C72:C76"/>
    <mergeCell ref="B128:B135"/>
    <mergeCell ref="C128:C135"/>
    <mergeCell ref="D128:D135"/>
    <mergeCell ref="B105:B106"/>
    <mergeCell ref="C105:C106"/>
    <mergeCell ref="D105:D106"/>
    <mergeCell ref="A98:A100"/>
    <mergeCell ref="B98:B100"/>
    <mergeCell ref="C98:C100"/>
    <mergeCell ref="E3:G3"/>
    <mergeCell ref="A1:H1"/>
    <mergeCell ref="A2:H2"/>
    <mergeCell ref="A3:A4"/>
    <mergeCell ref="B3:B4"/>
    <mergeCell ref="C3:D3"/>
    <mergeCell ref="H3:H4"/>
    <mergeCell ref="B21:B34"/>
    <mergeCell ref="A21:A34"/>
    <mergeCell ref="H21:H34"/>
    <mergeCell ref="D23:D34"/>
    <mergeCell ref="C23:C34"/>
    <mergeCell ref="B5:B20"/>
    <mergeCell ref="A5:A20"/>
    <mergeCell ref="H5:H20"/>
    <mergeCell ref="C10:C19"/>
    <mergeCell ref="D10:D19"/>
    <mergeCell ref="D78:D86"/>
    <mergeCell ref="A70:A71"/>
    <mergeCell ref="B70:B71"/>
    <mergeCell ref="C70:C71"/>
    <mergeCell ref="D70:D71"/>
    <mergeCell ref="D72:D76"/>
    <mergeCell ref="C101:C104"/>
    <mergeCell ref="D101:D104"/>
    <mergeCell ref="H39:H43"/>
    <mergeCell ref="A39:A43"/>
    <mergeCell ref="B39:B43"/>
    <mergeCell ref="A51:A56"/>
    <mergeCell ref="B51:B56"/>
    <mergeCell ref="C51:C56"/>
    <mergeCell ref="D51:D56"/>
    <mergeCell ref="A57:A61"/>
    <mergeCell ref="B57:B61"/>
    <mergeCell ref="A44:A50"/>
    <mergeCell ref="B44:B50"/>
    <mergeCell ref="D44:D50"/>
    <mergeCell ref="H98:H100"/>
    <mergeCell ref="H101:H104"/>
    <mergeCell ref="H57:H61"/>
    <mergeCell ref="H70:H71"/>
    <mergeCell ref="A136:A140"/>
    <mergeCell ref="A163:A167"/>
    <mergeCell ref="B163:B167"/>
    <mergeCell ref="C163:C167"/>
    <mergeCell ref="D163:D167"/>
    <mergeCell ref="B122:B127"/>
    <mergeCell ref="C122:C127"/>
    <mergeCell ref="D122:D127"/>
    <mergeCell ref="A87:A97"/>
    <mergeCell ref="B87:B97"/>
    <mergeCell ref="A141:A145"/>
    <mergeCell ref="B141:B145"/>
    <mergeCell ref="C141:C145"/>
    <mergeCell ref="D141:D145"/>
    <mergeCell ref="D98:D100"/>
    <mergeCell ref="A107:A121"/>
    <mergeCell ref="B107:B121"/>
    <mergeCell ref="C107:C121"/>
    <mergeCell ref="D107:D121"/>
    <mergeCell ref="A152:A158"/>
    <mergeCell ref="B152:B158"/>
    <mergeCell ref="C152:C158"/>
    <mergeCell ref="D152:D158"/>
    <mergeCell ref="A159:A162"/>
    <mergeCell ref="B159:B162"/>
    <mergeCell ref="C159:C162"/>
    <mergeCell ref="D159:D162"/>
    <mergeCell ref="A146:A151"/>
    <mergeCell ref="B146:B151"/>
    <mergeCell ref="C146:C151"/>
    <mergeCell ref="D146:D151"/>
    <mergeCell ref="A182:A186"/>
    <mergeCell ref="B182:B186"/>
    <mergeCell ref="A175:A178"/>
    <mergeCell ref="B175:B178"/>
    <mergeCell ref="A180:A181"/>
    <mergeCell ref="B180:B181"/>
    <mergeCell ref="A169:A174"/>
    <mergeCell ref="B169:B174"/>
    <mergeCell ref="C169:C174"/>
    <mergeCell ref="D169:D174"/>
    <mergeCell ref="H264:H265"/>
    <mergeCell ref="H201:H205"/>
    <mergeCell ref="H208:H239"/>
    <mergeCell ref="H240:H243"/>
    <mergeCell ref="H244:H255"/>
    <mergeCell ref="A244:A255"/>
    <mergeCell ref="B244:B255"/>
    <mergeCell ref="C244:C255"/>
    <mergeCell ref="A198:A200"/>
    <mergeCell ref="B198:B200"/>
    <mergeCell ref="C198:C200"/>
    <mergeCell ref="D198:D200"/>
    <mergeCell ref="A201:A205"/>
    <mergeCell ref="B201:B205"/>
    <mergeCell ref="B240:B243"/>
    <mergeCell ref="C240:C243"/>
    <mergeCell ref="D240:D243"/>
    <mergeCell ref="C201:C205"/>
    <mergeCell ref="H256:H258"/>
    <mergeCell ref="H182:H186"/>
    <mergeCell ref="H187:H188"/>
    <mergeCell ref="H189:H194"/>
    <mergeCell ref="H195:H196"/>
    <mergeCell ref="H169:H174"/>
    <mergeCell ref="H175:H178"/>
    <mergeCell ref="H180:H181"/>
    <mergeCell ref="C175:C178"/>
    <mergeCell ref="D175:D178"/>
    <mergeCell ref="C187:C188"/>
    <mergeCell ref="D187:D188"/>
    <mergeCell ref="A189:A194"/>
    <mergeCell ref="B189:B194"/>
    <mergeCell ref="C189:C194"/>
    <mergeCell ref="D189:D194"/>
    <mergeCell ref="A195:A196"/>
    <mergeCell ref="B195:B196"/>
    <mergeCell ref="C195:C196"/>
    <mergeCell ref="D195:D196"/>
    <mergeCell ref="C180:C181"/>
    <mergeCell ref="D180:D181"/>
    <mergeCell ref="A187:A188"/>
    <mergeCell ref="B187:B188"/>
    <mergeCell ref="H122:H127"/>
    <mergeCell ref="H128:H135"/>
    <mergeCell ref="H152:H158"/>
    <mergeCell ref="H198:H200"/>
    <mergeCell ref="H159:H162"/>
    <mergeCell ref="H163:H167"/>
    <mergeCell ref="H141:H145"/>
    <mergeCell ref="H146:H151"/>
    <mergeCell ref="H78:H86"/>
    <mergeCell ref="H136:H140"/>
    <mergeCell ref="H72:H76"/>
    <mergeCell ref="A101:A104"/>
    <mergeCell ref="B101:B104"/>
    <mergeCell ref="H267:H269"/>
    <mergeCell ref="D244:D255"/>
    <mergeCell ref="A256:A258"/>
    <mergeCell ref="B256:B258"/>
    <mergeCell ref="C256:C258"/>
    <mergeCell ref="D256:D258"/>
    <mergeCell ref="A208:A239"/>
    <mergeCell ref="B208:B239"/>
    <mergeCell ref="C208:C239"/>
    <mergeCell ref="D208:D239"/>
    <mergeCell ref="A240:A243"/>
    <mergeCell ref="H259:H262"/>
    <mergeCell ref="B136:B140"/>
    <mergeCell ref="C136:C140"/>
    <mergeCell ref="D136:D140"/>
    <mergeCell ref="A122:A127"/>
    <mergeCell ref="A128:A135"/>
    <mergeCell ref="A105:A106"/>
    <mergeCell ref="D201:D205"/>
    <mergeCell ref="A267:A269"/>
    <mergeCell ref="B267:B269"/>
    <mergeCell ref="C267:C269"/>
    <mergeCell ref="D267:D269"/>
    <mergeCell ref="A259:A262"/>
    <mergeCell ref="B259:B262"/>
    <mergeCell ref="C259:C262"/>
    <mergeCell ref="D259:D262"/>
    <mergeCell ref="A264:A265"/>
    <mergeCell ref="B264:B265"/>
    <mergeCell ref="C264:C265"/>
    <mergeCell ref="D264:D265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CODES</vt:lpstr>
      <vt:lpstr>replacements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USUARIO</cp:lastModifiedBy>
  <dcterms:created xsi:type="dcterms:W3CDTF">2015-07-28T16:28:28Z</dcterms:created>
  <dcterms:modified xsi:type="dcterms:W3CDTF">2017-08-15T16:38:02Z</dcterms:modified>
</cp:coreProperties>
</file>