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Gateway\Data Analysis\"/>
    </mc:Choice>
  </mc:AlternateContent>
  <bookViews>
    <workbookView xWindow="0" yWindow="0" windowWidth="12990" windowHeight="4545"/>
  </bookViews>
  <sheets>
    <sheet name="Sheet1" sheetId="1" r:id="rId1"/>
    <sheet name="Data" sheetId="2" r:id="rId2"/>
  </sheets>
  <definedNames>
    <definedName name="Slicer_Category">#N/A</definedName>
    <definedName name="Slicer_Region">#N/A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1" l="1"/>
  <c r="E31" i="1"/>
  <c r="E29" i="1"/>
  <c r="E28" i="1"/>
  <c r="E26" i="1"/>
  <c r="E25" i="1"/>
  <c r="E24" i="1"/>
  <c r="E23" i="1"/>
  <c r="E22" i="1"/>
  <c r="E21" i="1"/>
  <c r="E20" i="1"/>
  <c r="G3" i="1" l="1"/>
  <c r="G4" i="1"/>
  <c r="G5" i="1"/>
  <c r="G6" i="1"/>
  <c r="G7" i="1"/>
  <c r="G8" i="1"/>
  <c r="E32" i="1" s="1"/>
  <c r="G9" i="1"/>
  <c r="G10" i="1"/>
  <c r="G11" i="1"/>
  <c r="G12" i="1"/>
  <c r="E38" i="1" s="1"/>
  <c r="G13" i="1"/>
  <c r="E36" i="1" s="1"/>
  <c r="G14" i="1"/>
  <c r="G15" i="1"/>
  <c r="G2" i="1"/>
  <c r="E33" i="1" s="1"/>
  <c r="E35" i="1" l="1"/>
  <c r="E17" i="1"/>
  <c r="E30" i="1"/>
  <c r="E27" i="1"/>
  <c r="E18" i="1"/>
  <c r="E34" i="1"/>
  <c r="E19" i="1"/>
</calcChain>
</file>

<file path=xl/sharedStrings.xml><?xml version="1.0" encoding="utf-8"?>
<sst xmlns="http://schemas.openxmlformats.org/spreadsheetml/2006/main" count="94" uniqueCount="66">
  <si>
    <t>Product ID</t>
  </si>
  <si>
    <t>Product Name</t>
  </si>
  <si>
    <t>Category</t>
  </si>
  <si>
    <t>Stock Level</t>
  </si>
  <si>
    <t>Unit Price</t>
  </si>
  <si>
    <t>Sales Quantity</t>
  </si>
  <si>
    <t>Sales Value</t>
  </si>
  <si>
    <t>Salesperson</t>
  </si>
  <si>
    <t>Region</t>
  </si>
  <si>
    <t>Shirts</t>
  </si>
  <si>
    <t>Shorts</t>
  </si>
  <si>
    <t>Powerbank</t>
  </si>
  <si>
    <t>Rice</t>
  </si>
  <si>
    <t>Beans</t>
  </si>
  <si>
    <t>Jackets</t>
  </si>
  <si>
    <t>Power Cable</t>
  </si>
  <si>
    <t>Adapter</t>
  </si>
  <si>
    <t>Socks</t>
  </si>
  <si>
    <t>Noodles</t>
  </si>
  <si>
    <t>Charging Extension</t>
  </si>
  <si>
    <t>Trousers</t>
  </si>
  <si>
    <t>Hats</t>
  </si>
  <si>
    <t>Earphones</t>
  </si>
  <si>
    <t>David</t>
  </si>
  <si>
    <t>Eric</t>
  </si>
  <si>
    <t>Samuel</t>
  </si>
  <si>
    <t>Lisa</t>
  </si>
  <si>
    <t>Success</t>
  </si>
  <si>
    <t>Davido</t>
  </si>
  <si>
    <t>Esther</t>
  </si>
  <si>
    <t>Chisom</t>
  </si>
  <si>
    <t>Susan</t>
  </si>
  <si>
    <t>Amarachi</t>
  </si>
  <si>
    <t>Dillina</t>
  </si>
  <si>
    <t>Kosi</t>
  </si>
  <si>
    <t>Joan</t>
  </si>
  <si>
    <t>Chimaobi</t>
  </si>
  <si>
    <t>Electronics</t>
  </si>
  <si>
    <t>Clothing</t>
  </si>
  <si>
    <t>Home Goods</t>
  </si>
  <si>
    <t>North</t>
  </si>
  <si>
    <t>South</t>
  </si>
  <si>
    <t>East</t>
  </si>
  <si>
    <t>West</t>
  </si>
  <si>
    <t>Sum of Sales Value of Clothing</t>
  </si>
  <si>
    <t>Sum of Sales Value of Electronics</t>
  </si>
  <si>
    <t>Sum of Sales Value of Home Goods</t>
  </si>
  <si>
    <t>Number of Clothing Products</t>
  </si>
  <si>
    <t>Number of Electronic Products</t>
  </si>
  <si>
    <t>Number of Home Good Products</t>
  </si>
  <si>
    <t>Number of Salespersons in North</t>
  </si>
  <si>
    <t>Number of Salespersons in South</t>
  </si>
  <si>
    <t>Number of Salespersons in East</t>
  </si>
  <si>
    <t>Number of Salespersons in West</t>
  </si>
  <si>
    <t>Total sales for south in home goods</t>
  </si>
  <si>
    <t>Total sales for south in Electronics</t>
  </si>
  <si>
    <t>Total sales for south in Clothing</t>
  </si>
  <si>
    <t>Total sales for north in Clothing</t>
  </si>
  <si>
    <t>Total sales for north in home goods</t>
  </si>
  <si>
    <t>Total sales for north in Electronics</t>
  </si>
  <si>
    <t>Total sales for east in Clothing</t>
  </si>
  <si>
    <t>Total sales for east in home goods</t>
  </si>
  <si>
    <t>Total sales for east in Electronics</t>
  </si>
  <si>
    <t>Total sales for west in Clothing</t>
  </si>
  <si>
    <t>Total sales for west in home goods</t>
  </si>
  <si>
    <t>Total sales for west in Electronics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</si>
</sst>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horizontal="center" vertical="center"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12">
    <dxf>
      <font>
        <b/>
        <i/>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absolute">
    <xdr:from>
      <xdr:col>12</xdr:col>
      <xdr:colOff>38100</xdr:colOff>
      <xdr:row>0</xdr:row>
      <xdr:rowOff>0</xdr:rowOff>
    </xdr:from>
    <xdr:to>
      <xdr:col>15</xdr:col>
      <xdr:colOff>38100</xdr:colOff>
      <xdr:row>12</xdr:row>
      <xdr:rowOff>47625</xdr:rowOff>
    </xdr:to>
    <mc:AlternateContent xmlns:mc="http://schemas.openxmlformats.org/markup-compatibility/2006">
      <mc:Choice xmlns:sle15="http://schemas.microsoft.com/office/drawing/2012/slicer" Requires="sle15">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039350" y="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28575</xdr:colOff>
      <xdr:row>0</xdr:row>
      <xdr:rowOff>9525</xdr:rowOff>
    </xdr:from>
    <xdr:to>
      <xdr:col>12</xdr:col>
      <xdr:colOff>28575</xdr:colOff>
      <xdr:row>12</xdr:row>
      <xdr:rowOff>57150</xdr:rowOff>
    </xdr:to>
    <mc:AlternateContent xmlns:mc="http://schemas.openxmlformats.org/markup-compatibility/2006">
      <mc:Choice xmlns:sle15="http://schemas.microsoft.com/office/drawing/2012/slicer" Requires="sle15">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01025" y="9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Region" cache="Slicer_Region" caption="Region" rowHeight="241300"/>
</slicers>
</file>

<file path=xl/tables/table1.xml><?xml version="1.0" encoding="utf-8"?>
<table xmlns="http://schemas.openxmlformats.org/spreadsheetml/2006/main" id="1" name="Table1" displayName="Table1" ref="A1:I15" totalsRowShown="0" headerRowDxfId="0" dataDxfId="1">
  <autoFilter ref="A1:I15"/>
  <tableColumns count="9">
    <tableColumn id="1" name="Product ID" dataDxfId="10"/>
    <tableColumn id="2" name="Product Name" dataDxfId="9"/>
    <tableColumn id="3" name="Category" dataDxfId="8"/>
    <tableColumn id="4" name="Stock Level" dataDxfId="7"/>
    <tableColumn id="5" name="Unit Price" dataDxfId="6"/>
    <tableColumn id="6" name="Sales Quantity" dataDxfId="5"/>
    <tableColumn id="7" name="Sales Value" dataDxfId="4">
      <calculatedColumnFormula>(E2*F2)</calculatedColumnFormula>
    </tableColumn>
    <tableColumn id="8" name="Salesperson" dataDxfId="3"/>
    <tableColumn id="9" name="Regio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abSelected="1" workbookViewId="0">
      <pane ySplit="1" topLeftCell="A2" activePane="bottomLeft" state="frozen"/>
      <selection pane="bottomLeft" activeCell="L16" sqref="L16"/>
    </sheetView>
  </sheetViews>
  <sheetFormatPr defaultRowHeight="15" x14ac:dyDescent="0.25"/>
  <cols>
    <col min="1" max="1" width="12.5703125" customWidth="1"/>
    <col min="2" max="2" width="18.140625" bestFit="1" customWidth="1"/>
    <col min="3" max="3" width="11.42578125" customWidth="1"/>
    <col min="4" max="4" width="13" customWidth="1"/>
    <col min="5" max="5" width="12" customWidth="1"/>
    <col min="6" max="6" width="16.28515625" customWidth="1"/>
    <col min="7" max="7" width="13.5703125" customWidth="1"/>
    <col min="8" max="8" width="14" customWidth="1"/>
    <col min="9" max="9" width="11.5703125" customWidth="1"/>
  </cols>
  <sheetData>
    <row r="1" spans="1:9" ht="30" customHeight="1" x14ac:dyDescent="0.25">
      <c r="A1" s="1" t="s">
        <v>0</v>
      </c>
      <c r="B1" s="1" t="s">
        <v>1</v>
      </c>
      <c r="C1" s="1" t="s">
        <v>2</v>
      </c>
      <c r="D1" s="1" t="s">
        <v>3</v>
      </c>
      <c r="E1" s="1" t="s">
        <v>4</v>
      </c>
      <c r="F1" s="1" t="s">
        <v>5</v>
      </c>
      <c r="G1" s="1" t="s">
        <v>6</v>
      </c>
      <c r="H1" s="1" t="s">
        <v>7</v>
      </c>
      <c r="I1" s="1" t="s">
        <v>8</v>
      </c>
    </row>
    <row r="2" spans="1:9" x14ac:dyDescent="0.25">
      <c r="A2" s="2">
        <v>1</v>
      </c>
      <c r="B2" s="2" t="s">
        <v>9</v>
      </c>
      <c r="C2" s="2" t="s">
        <v>38</v>
      </c>
      <c r="D2" s="2">
        <v>13</v>
      </c>
      <c r="E2" s="2">
        <v>2000</v>
      </c>
      <c r="F2" s="2">
        <v>10</v>
      </c>
      <c r="G2" s="2">
        <f>(E2*F2)</f>
        <v>20000</v>
      </c>
      <c r="H2" s="2" t="s">
        <v>23</v>
      </c>
      <c r="I2" t="s">
        <v>42</v>
      </c>
    </row>
    <row r="3" spans="1:9" x14ac:dyDescent="0.25">
      <c r="A3" s="2">
        <v>2</v>
      </c>
      <c r="B3" s="2" t="s">
        <v>10</v>
      </c>
      <c r="C3" s="2" t="s">
        <v>38</v>
      </c>
      <c r="D3" s="2">
        <v>14</v>
      </c>
      <c r="E3" s="2">
        <v>1200</v>
      </c>
      <c r="F3" s="2">
        <v>14</v>
      </c>
      <c r="G3" s="2">
        <f t="shared" ref="G3:G15" si="0">(E3*F3)</f>
        <v>16800</v>
      </c>
      <c r="H3" s="2" t="s">
        <v>24</v>
      </c>
      <c r="I3" s="2" t="s">
        <v>42</v>
      </c>
    </row>
    <row r="4" spans="1:9" x14ac:dyDescent="0.25">
      <c r="A4" s="2">
        <v>3</v>
      </c>
      <c r="B4" s="2" t="s">
        <v>11</v>
      </c>
      <c r="C4" s="2" t="s">
        <v>37</v>
      </c>
      <c r="D4" s="2">
        <v>20</v>
      </c>
      <c r="E4" s="2">
        <v>3000</v>
      </c>
      <c r="F4" s="2">
        <v>20</v>
      </c>
      <c r="G4" s="2">
        <f t="shared" si="0"/>
        <v>60000</v>
      </c>
      <c r="H4" s="2" t="s">
        <v>25</v>
      </c>
      <c r="I4" s="2" t="s">
        <v>42</v>
      </c>
    </row>
    <row r="5" spans="1:9" x14ac:dyDescent="0.25">
      <c r="A5" s="2">
        <v>4</v>
      </c>
      <c r="B5" s="2" t="s">
        <v>12</v>
      </c>
      <c r="C5" s="2" t="s">
        <v>39</v>
      </c>
      <c r="D5" s="2">
        <v>7</v>
      </c>
      <c r="E5" s="2">
        <v>5000</v>
      </c>
      <c r="F5" s="2">
        <v>7</v>
      </c>
      <c r="G5" s="2">
        <f t="shared" si="0"/>
        <v>35000</v>
      </c>
      <c r="H5" s="2" t="s">
        <v>26</v>
      </c>
      <c r="I5" s="2" t="s">
        <v>42</v>
      </c>
    </row>
    <row r="6" spans="1:9" x14ac:dyDescent="0.25">
      <c r="A6" s="2">
        <v>5</v>
      </c>
      <c r="B6" s="2" t="s">
        <v>13</v>
      </c>
      <c r="C6" s="2" t="s">
        <v>39</v>
      </c>
      <c r="D6" s="2">
        <v>9</v>
      </c>
      <c r="E6" s="2">
        <v>4500</v>
      </c>
      <c r="F6" s="2">
        <v>9</v>
      </c>
      <c r="G6" s="2">
        <f t="shared" si="0"/>
        <v>40500</v>
      </c>
      <c r="H6" s="2" t="s">
        <v>27</v>
      </c>
      <c r="I6" s="2" t="s">
        <v>42</v>
      </c>
    </row>
    <row r="7" spans="1:9" x14ac:dyDescent="0.25">
      <c r="A7" s="2">
        <v>6</v>
      </c>
      <c r="B7" s="2" t="s">
        <v>14</v>
      </c>
      <c r="C7" s="2" t="s">
        <v>38</v>
      </c>
      <c r="D7" s="2">
        <v>12</v>
      </c>
      <c r="E7" s="2">
        <v>2000</v>
      </c>
      <c r="F7" s="2">
        <v>12</v>
      </c>
      <c r="G7" s="2">
        <f t="shared" si="0"/>
        <v>24000</v>
      </c>
      <c r="H7" s="2" t="s">
        <v>28</v>
      </c>
      <c r="I7" s="2" t="s">
        <v>40</v>
      </c>
    </row>
    <row r="8" spans="1:9" x14ac:dyDescent="0.25">
      <c r="A8" s="2">
        <v>7</v>
      </c>
      <c r="B8" s="2" t="s">
        <v>15</v>
      </c>
      <c r="C8" s="2" t="s">
        <v>37</v>
      </c>
      <c r="D8" s="2">
        <v>5</v>
      </c>
      <c r="E8" s="2">
        <v>200</v>
      </c>
      <c r="F8" s="2">
        <v>5</v>
      </c>
      <c r="G8" s="2">
        <f t="shared" si="0"/>
        <v>1000</v>
      </c>
      <c r="H8" s="2" t="s">
        <v>29</v>
      </c>
      <c r="I8" s="2" t="s">
        <v>40</v>
      </c>
    </row>
    <row r="9" spans="1:9" x14ac:dyDescent="0.25">
      <c r="A9" s="2">
        <v>8</v>
      </c>
      <c r="B9" s="2" t="s">
        <v>16</v>
      </c>
      <c r="C9" s="2" t="s">
        <v>37</v>
      </c>
      <c r="D9" s="2">
        <v>10</v>
      </c>
      <c r="E9" s="2">
        <v>200</v>
      </c>
      <c r="F9" s="2">
        <v>10</v>
      </c>
      <c r="G9" s="2">
        <f t="shared" si="0"/>
        <v>2000</v>
      </c>
      <c r="H9" s="2" t="s">
        <v>30</v>
      </c>
      <c r="I9" s="2" t="s">
        <v>42</v>
      </c>
    </row>
    <row r="10" spans="1:9" x14ac:dyDescent="0.25">
      <c r="A10" s="2">
        <v>9</v>
      </c>
      <c r="B10" s="2" t="s">
        <v>17</v>
      </c>
      <c r="C10" s="2" t="s">
        <v>38</v>
      </c>
      <c r="D10" s="2">
        <v>12</v>
      </c>
      <c r="E10" s="2">
        <v>200</v>
      </c>
      <c r="F10" s="2">
        <v>12</v>
      </c>
      <c r="G10" s="2">
        <f t="shared" si="0"/>
        <v>2400</v>
      </c>
      <c r="H10" s="2" t="s">
        <v>31</v>
      </c>
      <c r="I10" s="2" t="s">
        <v>41</v>
      </c>
    </row>
    <row r="11" spans="1:9" x14ac:dyDescent="0.25">
      <c r="A11" s="2">
        <v>10</v>
      </c>
      <c r="B11" s="2" t="s">
        <v>18</v>
      </c>
      <c r="C11" s="2" t="s">
        <v>39</v>
      </c>
      <c r="D11" s="2">
        <v>12</v>
      </c>
      <c r="E11" s="2">
        <v>1300</v>
      </c>
      <c r="F11" s="2">
        <v>12</v>
      </c>
      <c r="G11" s="2">
        <f t="shared" si="0"/>
        <v>15600</v>
      </c>
      <c r="H11" s="2" t="s">
        <v>32</v>
      </c>
      <c r="I11" s="2" t="s">
        <v>42</v>
      </c>
    </row>
    <row r="12" spans="1:9" x14ac:dyDescent="0.25">
      <c r="A12" s="2">
        <v>11</v>
      </c>
      <c r="B12" s="2" t="s">
        <v>19</v>
      </c>
      <c r="C12" s="2" t="s">
        <v>37</v>
      </c>
      <c r="D12" s="2">
        <v>6</v>
      </c>
      <c r="E12" s="2">
        <v>1200</v>
      </c>
      <c r="F12" s="2">
        <v>6</v>
      </c>
      <c r="G12" s="2">
        <f t="shared" si="0"/>
        <v>7200</v>
      </c>
      <c r="H12" s="2" t="s">
        <v>33</v>
      </c>
      <c r="I12" s="2" t="s">
        <v>43</v>
      </c>
    </row>
    <row r="13" spans="1:9" x14ac:dyDescent="0.25">
      <c r="A13" s="2">
        <v>12</v>
      </c>
      <c r="B13" s="2" t="s">
        <v>20</v>
      </c>
      <c r="C13" s="2" t="s">
        <v>38</v>
      </c>
      <c r="D13" s="2">
        <v>13</v>
      </c>
      <c r="E13" s="2">
        <v>2000</v>
      </c>
      <c r="F13" s="2">
        <v>13</v>
      </c>
      <c r="G13" s="2">
        <f t="shared" si="0"/>
        <v>26000</v>
      </c>
      <c r="H13" s="2" t="s">
        <v>34</v>
      </c>
      <c r="I13" s="2" t="s">
        <v>43</v>
      </c>
    </row>
    <row r="14" spans="1:9" x14ac:dyDescent="0.25">
      <c r="A14" s="2">
        <v>13</v>
      </c>
      <c r="B14" s="2" t="s">
        <v>21</v>
      </c>
      <c r="C14" s="2" t="s">
        <v>38</v>
      </c>
      <c r="D14" s="2">
        <v>6</v>
      </c>
      <c r="E14" s="2">
        <v>700</v>
      </c>
      <c r="F14" s="2">
        <v>6</v>
      </c>
      <c r="G14" s="2">
        <f t="shared" si="0"/>
        <v>4200</v>
      </c>
      <c r="H14" s="2" t="s">
        <v>35</v>
      </c>
      <c r="I14" s="2" t="s">
        <v>41</v>
      </c>
    </row>
    <row r="15" spans="1:9" x14ac:dyDescent="0.25">
      <c r="A15" s="2">
        <v>14</v>
      </c>
      <c r="B15" s="2" t="s">
        <v>22</v>
      </c>
      <c r="C15" s="2" t="s">
        <v>37</v>
      </c>
      <c r="D15" s="2">
        <v>10</v>
      </c>
      <c r="E15" s="2">
        <v>450</v>
      </c>
      <c r="F15" s="2">
        <v>10</v>
      </c>
      <c r="G15" s="2">
        <f t="shared" si="0"/>
        <v>4500</v>
      </c>
      <c r="H15" s="2" t="s">
        <v>36</v>
      </c>
      <c r="I15" s="2" t="s">
        <v>42</v>
      </c>
    </row>
    <row r="17" spans="2:5" x14ac:dyDescent="0.25">
      <c r="B17" s="3" t="s">
        <v>44</v>
      </c>
      <c r="C17" s="3"/>
      <c r="D17" s="3"/>
      <c r="E17">
        <f>SUMIFS(G2:G15,C2:C15,"Clothing")</f>
        <v>93400</v>
      </c>
    </row>
    <row r="18" spans="2:5" x14ac:dyDescent="0.25">
      <c r="B18" s="3" t="s">
        <v>45</v>
      </c>
      <c r="C18" s="3"/>
      <c r="D18" s="3"/>
      <c r="E18">
        <f>SUMIFS(G2:G15,C2:C15,"Electronics")</f>
        <v>74700</v>
      </c>
    </row>
    <row r="19" spans="2:5" x14ac:dyDescent="0.25">
      <c r="B19" s="3" t="s">
        <v>46</v>
      </c>
      <c r="C19" s="3"/>
      <c r="D19" s="3"/>
      <c r="E19">
        <f>SUMIFS(G2:G15,C2:C15,"Home Goods")</f>
        <v>91100</v>
      </c>
    </row>
    <row r="20" spans="2:5" x14ac:dyDescent="0.25">
      <c r="B20" s="3" t="s">
        <v>47</v>
      </c>
      <c r="C20" s="3"/>
      <c r="D20" s="3"/>
      <c r="E20">
        <f>SUM(F2:F3,F7,F10,F13,F14)</f>
        <v>67</v>
      </c>
    </row>
    <row r="21" spans="2:5" x14ac:dyDescent="0.25">
      <c r="B21" s="3" t="s">
        <v>48</v>
      </c>
      <c r="C21" s="3"/>
      <c r="D21" s="3"/>
      <c r="E21">
        <f>SUM(F4,F8,F9,F12,F15)</f>
        <v>51</v>
      </c>
    </row>
    <row r="22" spans="2:5" x14ac:dyDescent="0.25">
      <c r="B22" s="3" t="s">
        <v>49</v>
      </c>
      <c r="C22" s="3"/>
      <c r="D22" s="3"/>
      <c r="E22">
        <f>SUM(F5,F6,F11)</f>
        <v>28</v>
      </c>
    </row>
    <row r="23" spans="2:5" x14ac:dyDescent="0.25">
      <c r="B23" s="3" t="s">
        <v>50</v>
      </c>
      <c r="C23" s="3"/>
      <c r="D23" s="3"/>
      <c r="E23">
        <f>COUNTIFS(H2:I15,"North")</f>
        <v>2</v>
      </c>
    </row>
    <row r="24" spans="2:5" x14ac:dyDescent="0.25">
      <c r="B24" s="3" t="s">
        <v>51</v>
      </c>
      <c r="C24" s="3"/>
      <c r="D24" s="3"/>
      <c r="E24">
        <f>COUNTIFS(H3:I16,"South")</f>
        <v>2</v>
      </c>
    </row>
    <row r="25" spans="2:5" x14ac:dyDescent="0.25">
      <c r="B25" s="3" t="s">
        <v>52</v>
      </c>
      <c r="C25" s="3"/>
      <c r="D25" s="3"/>
      <c r="E25">
        <f>COUNTIFS(H4:I17,"East")</f>
        <v>6</v>
      </c>
    </row>
    <row r="26" spans="2:5" x14ac:dyDescent="0.25">
      <c r="B26" s="3" t="s">
        <v>53</v>
      </c>
      <c r="C26" s="3"/>
      <c r="D26" s="3"/>
      <c r="E26">
        <f>COUNTIFS(H5:I18,"West")</f>
        <v>2</v>
      </c>
    </row>
    <row r="27" spans="2:5" x14ac:dyDescent="0.25">
      <c r="B27" s="3" t="s">
        <v>56</v>
      </c>
      <c r="C27" s="3"/>
      <c r="D27" s="3"/>
      <c r="E27">
        <f>SUMIFS(G2:G15,I2:I15,"South",C2:C15,"Clothing")</f>
        <v>6600</v>
      </c>
    </row>
    <row r="28" spans="2:5" x14ac:dyDescent="0.25">
      <c r="B28" s="3" t="s">
        <v>54</v>
      </c>
      <c r="C28" s="3"/>
      <c r="D28" s="3"/>
      <c r="E28">
        <f>SUMIFS(G2:G15,I2:I15,"South",C2:C15,"Home Goods")</f>
        <v>0</v>
      </c>
    </row>
    <row r="29" spans="2:5" x14ac:dyDescent="0.25">
      <c r="B29" s="3" t="s">
        <v>55</v>
      </c>
      <c r="C29" s="3"/>
      <c r="D29" s="3"/>
      <c r="E29">
        <f>SUMIFS(G2:G15,I2:I15,"South",C2:C15,"Electronics")</f>
        <v>0</v>
      </c>
    </row>
    <row r="30" spans="2:5" x14ac:dyDescent="0.25">
      <c r="B30" s="3" t="s">
        <v>57</v>
      </c>
      <c r="C30" s="3"/>
      <c r="D30" s="3"/>
      <c r="E30">
        <f>SUMIFS(G2:G15,I2:I15,"North",C2:C15,"Clothing")</f>
        <v>24000</v>
      </c>
    </row>
    <row r="31" spans="2:5" x14ac:dyDescent="0.25">
      <c r="B31" s="3" t="s">
        <v>58</v>
      </c>
      <c r="C31" s="3"/>
      <c r="D31" s="3"/>
      <c r="E31">
        <f>SUMIFS(G2:G15,I2:I15,"North",C2:C15,"Home Goods")</f>
        <v>0</v>
      </c>
    </row>
    <row r="32" spans="2:5" x14ac:dyDescent="0.25">
      <c r="B32" s="3" t="s">
        <v>59</v>
      </c>
      <c r="C32" s="3"/>
      <c r="D32" s="3"/>
      <c r="E32">
        <f>SUMIFS(G2:G15,I2:I15,"North",C2:C15,"Electronics")</f>
        <v>1000</v>
      </c>
    </row>
    <row r="33" spans="2:5" x14ac:dyDescent="0.25">
      <c r="B33" s="3" t="s">
        <v>60</v>
      </c>
      <c r="C33" s="3"/>
      <c r="D33" s="3"/>
      <c r="E33">
        <f>SUMIFS(G2:G15,I2:I15,"East",C2:C15,"Clothing")</f>
        <v>36800</v>
      </c>
    </row>
    <row r="34" spans="2:5" x14ac:dyDescent="0.25">
      <c r="B34" s="3" t="s">
        <v>61</v>
      </c>
      <c r="C34" s="3"/>
      <c r="D34" s="3"/>
      <c r="E34">
        <f>SUMIFS(G2:G15,I2:I15,"East",C2:C15,"Home Goods")</f>
        <v>91100</v>
      </c>
    </row>
    <row r="35" spans="2:5" x14ac:dyDescent="0.25">
      <c r="B35" s="3" t="s">
        <v>62</v>
      </c>
      <c r="C35" s="3"/>
      <c r="D35" s="3"/>
      <c r="E35">
        <f>SUMIFS(G2:G15,I2:I15,"East",C2:C15,"Electronics")</f>
        <v>66500</v>
      </c>
    </row>
    <row r="36" spans="2:5" x14ac:dyDescent="0.25">
      <c r="B36" s="3" t="s">
        <v>63</v>
      </c>
      <c r="C36" s="3"/>
      <c r="D36" s="3"/>
      <c r="E36">
        <f>SUMIFS(G2:G15,I2:I15,"West",C2:C15,"Clothing")</f>
        <v>26000</v>
      </c>
    </row>
    <row r="37" spans="2:5" x14ac:dyDescent="0.25">
      <c r="B37" s="3" t="s">
        <v>64</v>
      </c>
      <c r="C37" s="3"/>
      <c r="D37" s="3"/>
      <c r="E37">
        <f>SUMIFS(G3:G16,I3:I16,"West",C3:C16,"Home Goods")</f>
        <v>0</v>
      </c>
    </row>
    <row r="38" spans="2:5" x14ac:dyDescent="0.25">
      <c r="B38" s="3" t="s">
        <v>65</v>
      </c>
      <c r="C38" s="3"/>
      <c r="D38" s="3"/>
      <c r="E38">
        <f>SUMIFS(G4:G17,I4:I17,"West",C4:C17,"Electronics")</f>
        <v>7200</v>
      </c>
    </row>
  </sheetData>
  <mergeCells count="22">
    <mergeCell ref="B37:D37"/>
    <mergeCell ref="B38:D38"/>
    <mergeCell ref="B32:D32"/>
    <mergeCell ref="B33:D33"/>
    <mergeCell ref="B34:D34"/>
    <mergeCell ref="B35:D35"/>
    <mergeCell ref="B36:D36"/>
    <mergeCell ref="B27:D27"/>
    <mergeCell ref="B28:D28"/>
    <mergeCell ref="B29:D29"/>
    <mergeCell ref="B30:D30"/>
    <mergeCell ref="B31:D31"/>
    <mergeCell ref="B17:D17"/>
    <mergeCell ref="B23:D23"/>
    <mergeCell ref="B24:D24"/>
    <mergeCell ref="B25:D25"/>
    <mergeCell ref="B26:D26"/>
    <mergeCell ref="B20:D20"/>
    <mergeCell ref="B21:D21"/>
    <mergeCell ref="B22:D22"/>
    <mergeCell ref="B19:D19"/>
    <mergeCell ref="B18:D18"/>
  </mergeCells>
  <conditionalFormatting sqref="D2:D15">
    <cfRule type="cellIs" dxfId="11" priority="1" operator="lessThan">
      <formula>10</formula>
    </cfRule>
  </conditionalFormatting>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errorTitle="Error" promptTitle="Select " prompt="Category">
          <x14:formula1>
            <xm:f>Data!$E$9:$E$11</xm:f>
          </x14:formula1>
          <xm:sqref>C2:C15</xm:sqref>
        </x14:dataValidation>
        <x14:dataValidation type="list" allowBlank="1" showInputMessage="1" showErrorMessage="1" errorTitle="Error" promptTitle="Select" prompt="Region">
          <x14:formula1>
            <xm:f>Data!$G$11:$G$14</xm:f>
          </x14:formula1>
          <xm:sqref>I2:I15</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9:G14"/>
  <sheetViews>
    <sheetView workbookViewId="0">
      <selection activeCell="H14" sqref="H14"/>
    </sheetView>
  </sheetViews>
  <sheetFormatPr defaultRowHeight="15" x14ac:dyDescent="0.25"/>
  <sheetData>
    <row r="9" spans="5:7" x14ac:dyDescent="0.25">
      <c r="E9" t="s">
        <v>37</v>
      </c>
    </row>
    <row r="10" spans="5:7" x14ac:dyDescent="0.25">
      <c r="E10" t="s">
        <v>38</v>
      </c>
    </row>
    <row r="11" spans="5:7" x14ac:dyDescent="0.25">
      <c r="E11" t="s">
        <v>39</v>
      </c>
      <c r="G11" t="s">
        <v>40</v>
      </c>
    </row>
    <row r="12" spans="5:7" x14ac:dyDescent="0.25">
      <c r="G12" t="s">
        <v>41</v>
      </c>
    </row>
    <row r="13" spans="5:7" x14ac:dyDescent="0.25">
      <c r="G13" t="s">
        <v>42</v>
      </c>
    </row>
    <row r="14" spans="5:7" x14ac:dyDescent="0.25">
      <c r="G14"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2024-11-09T20:06:42Z</dcterms:created>
  <dcterms:modified xsi:type="dcterms:W3CDTF">2024-11-10T18:06:35Z</dcterms:modified>
</cp:coreProperties>
</file>