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home\loganhartford\github\ml\fastai\lesson3\spreadsheet_deeplearing\"/>
    </mc:Choice>
  </mc:AlternateContent>
  <xr:revisionPtr revIDLastSave="0" documentId="13_ncr:40009_{E101924E-905B-46EA-8376-02455AEFA397}" xr6:coauthVersionLast="47" xr6:coauthVersionMax="47" xr10:uidLastSave="{00000000-0000-0000-0000-000000000000}"/>
  <bookViews>
    <workbookView xWindow="17880" yWindow="5910" windowWidth="29040" windowHeight="17520"/>
  </bookViews>
  <sheets>
    <sheet name="NNET" sheetId="2" r:id="rId1"/>
    <sheet name="Linear" sheetId="1" r:id="rId2"/>
  </sheets>
  <definedNames>
    <definedName name="solver_adj" localSheetId="1" hidden="1">Linear!$X$4:$AG$4</definedName>
    <definedName name="solver_adj" localSheetId="0" hidden="1">NNET!$X$4:$AG$5</definedName>
    <definedName name="solver_cvg" localSheetId="1" hidden="1">0.0001</definedName>
    <definedName name="solver_cvg" localSheetId="0" hidden="1">0.0001</definedName>
    <definedName name="solver_drv" localSheetId="1" hidden="1">1</definedName>
    <definedName name="solver_drv" localSheetId="0" hidden="1">1</definedName>
    <definedName name="solver_eng" localSheetId="1" hidden="1">1</definedName>
    <definedName name="solver_eng" localSheetId="0" hidden="1">1</definedName>
    <definedName name="solver_est" localSheetId="1" hidden="1">1</definedName>
    <definedName name="solver_est" localSheetId="0" hidden="1">1</definedName>
    <definedName name="solver_itr" localSheetId="1" hidden="1">2147483647</definedName>
    <definedName name="solver_itr" localSheetId="0" hidden="1">2147483647</definedName>
    <definedName name="solver_mip" localSheetId="1" hidden="1">2147483647</definedName>
    <definedName name="solver_mip" localSheetId="0" hidden="1">2147483647</definedName>
    <definedName name="solver_mni" localSheetId="1" hidden="1">30</definedName>
    <definedName name="solver_mni" localSheetId="0" hidden="1">30</definedName>
    <definedName name="solver_mrt" localSheetId="1" hidden="1">0.075</definedName>
    <definedName name="solver_mrt" localSheetId="0" hidden="1">0.075</definedName>
    <definedName name="solver_msl" localSheetId="1" hidden="1">2</definedName>
    <definedName name="solver_msl" localSheetId="0" hidden="1">2</definedName>
    <definedName name="solver_neg" localSheetId="1" hidden="1">2</definedName>
    <definedName name="solver_neg" localSheetId="0" hidden="1">2</definedName>
    <definedName name="solver_nod" localSheetId="1" hidden="1">2147483647</definedName>
    <definedName name="solver_nod" localSheetId="0" hidden="1">2147483647</definedName>
    <definedName name="solver_num" localSheetId="1" hidden="1">0</definedName>
    <definedName name="solver_num" localSheetId="0" hidden="1">0</definedName>
    <definedName name="solver_nwt" localSheetId="1" hidden="1">1</definedName>
    <definedName name="solver_nwt" localSheetId="0" hidden="1">1</definedName>
    <definedName name="solver_opt" localSheetId="1" hidden="1">Linear!$AE$12</definedName>
    <definedName name="solver_opt" localSheetId="0" hidden="1">NNET!$AE$12</definedName>
    <definedName name="solver_pre" localSheetId="1" hidden="1">0.000001</definedName>
    <definedName name="solver_pre" localSheetId="0" hidden="1">0.000001</definedName>
    <definedName name="solver_rbv" localSheetId="1" hidden="1">1</definedName>
    <definedName name="solver_rbv" localSheetId="0" hidden="1">1</definedName>
    <definedName name="solver_rlx" localSheetId="1" hidden="1">2</definedName>
    <definedName name="solver_rlx" localSheetId="0" hidden="1">2</definedName>
    <definedName name="solver_rsd" localSheetId="1" hidden="1">0</definedName>
    <definedName name="solver_rsd" localSheetId="0" hidden="1">0</definedName>
    <definedName name="solver_scl" localSheetId="1" hidden="1">1</definedName>
    <definedName name="solver_scl" localSheetId="0" hidden="1">1</definedName>
    <definedName name="solver_sho" localSheetId="1" hidden="1">2</definedName>
    <definedName name="solver_sho" localSheetId="0" hidden="1">2</definedName>
    <definedName name="solver_ssz" localSheetId="1" hidden="1">100</definedName>
    <definedName name="solver_ssz" localSheetId="0" hidden="1">100</definedName>
    <definedName name="solver_tim" localSheetId="1" hidden="1">2147483647</definedName>
    <definedName name="solver_tim" localSheetId="0" hidden="1">2147483647</definedName>
    <definedName name="solver_tol" localSheetId="1" hidden="1">0.01</definedName>
    <definedName name="solver_tol" localSheetId="0" hidden="1">0.01</definedName>
    <definedName name="solver_typ" localSheetId="1" hidden="1">2</definedName>
    <definedName name="solver_typ" localSheetId="0" hidden="1">2</definedName>
    <definedName name="solver_val" localSheetId="1" hidden="1">0</definedName>
    <definedName name="solver_val" localSheetId="0" hidden="1">0</definedName>
    <definedName name="solver_ver" localSheetId="1" hidden="1">3</definedName>
    <definedName name="solver_ver" localSheetId="0" hidden="1">3</definedName>
  </definedNames>
  <calcPr calcId="0"/>
</workbook>
</file>

<file path=xl/calcChain.xml><?xml version="1.0" encoding="utf-8"?>
<calcChain xmlns="http://schemas.openxmlformats.org/spreadsheetml/2006/main">
  <c r="AJ893" i="2" l="1"/>
  <c r="AL893" i="2" s="1"/>
  <c r="AJ892" i="2"/>
  <c r="AL892" i="2" s="1"/>
  <c r="AJ890" i="2"/>
  <c r="AL890" i="2" s="1"/>
  <c r="AJ889" i="2"/>
  <c r="AL889" i="2" s="1"/>
  <c r="AJ888" i="2"/>
  <c r="AL888" i="2" s="1"/>
  <c r="AJ887" i="2"/>
  <c r="AL887" i="2" s="1"/>
  <c r="AJ886" i="2"/>
  <c r="AL886" i="2" s="1"/>
  <c r="AJ885" i="2"/>
  <c r="AL885" i="2" s="1"/>
  <c r="AJ884" i="2"/>
  <c r="AL884" i="2" s="1"/>
  <c r="AJ883" i="2"/>
  <c r="AL883" i="2" s="1"/>
  <c r="AJ882" i="2"/>
  <c r="AL882" i="2" s="1"/>
  <c r="AJ880" i="2"/>
  <c r="AL880" i="2" s="1"/>
  <c r="AJ879" i="2"/>
  <c r="AL879" i="2" s="1"/>
  <c r="AJ878" i="2"/>
  <c r="AL878" i="2" s="1"/>
  <c r="AJ877" i="2"/>
  <c r="AL877" i="2" s="1"/>
  <c r="AJ876" i="2"/>
  <c r="AL876" i="2" s="1"/>
  <c r="AJ875" i="2"/>
  <c r="AL875" i="2" s="1"/>
  <c r="AJ874" i="2"/>
  <c r="AL874" i="2" s="1"/>
  <c r="AJ873" i="2"/>
  <c r="AL873" i="2" s="1"/>
  <c r="AJ872" i="2"/>
  <c r="AL872" i="2" s="1"/>
  <c r="AJ870" i="2"/>
  <c r="AL870" i="2" s="1"/>
  <c r="AJ869" i="2"/>
  <c r="AL869" i="2" s="1"/>
  <c r="AJ868" i="2"/>
  <c r="AL868" i="2" s="1"/>
  <c r="AJ867" i="2"/>
  <c r="AL867" i="2" s="1"/>
  <c r="AJ865" i="2"/>
  <c r="AL865" i="2" s="1"/>
  <c r="AJ864" i="2"/>
  <c r="AL864" i="2" s="1"/>
  <c r="AJ863" i="2"/>
  <c r="AL863" i="2" s="1"/>
  <c r="AJ861" i="2"/>
  <c r="AL861" i="2" s="1"/>
  <c r="AJ860" i="2"/>
  <c r="AL860" i="2" s="1"/>
  <c r="AJ859" i="2"/>
  <c r="AL859" i="2" s="1"/>
  <c r="AJ858" i="2"/>
  <c r="AL858" i="2" s="1"/>
  <c r="AJ857" i="2"/>
  <c r="AL857" i="2" s="1"/>
  <c r="AJ856" i="2"/>
  <c r="AL856" i="2" s="1"/>
  <c r="AJ855" i="2"/>
  <c r="AL855" i="2" s="1"/>
  <c r="AJ854" i="2"/>
  <c r="AL854" i="2" s="1"/>
  <c r="AJ853" i="2"/>
  <c r="AL853" i="2" s="1"/>
  <c r="AJ851" i="2"/>
  <c r="AL851" i="2" s="1"/>
  <c r="AJ850" i="2"/>
  <c r="AL850" i="2" s="1"/>
  <c r="AJ848" i="2"/>
  <c r="AL848" i="2" s="1"/>
  <c r="AJ847" i="2"/>
  <c r="AL847" i="2" s="1"/>
  <c r="AJ846" i="2"/>
  <c r="AL846" i="2" s="1"/>
  <c r="AJ845" i="2"/>
  <c r="AL845" i="2" s="1"/>
  <c r="AJ844" i="2"/>
  <c r="AL844" i="2" s="1"/>
  <c r="AJ843" i="2"/>
  <c r="AL843" i="2" s="1"/>
  <c r="AJ841" i="2"/>
  <c r="AL841" i="2" s="1"/>
  <c r="AJ839" i="2"/>
  <c r="AL839" i="2" s="1"/>
  <c r="AJ838" i="2"/>
  <c r="AL838" i="2" s="1"/>
  <c r="AJ837" i="2"/>
  <c r="AL837" i="2" s="1"/>
  <c r="AJ836" i="2"/>
  <c r="AL836" i="2" s="1"/>
  <c r="AJ834" i="2"/>
  <c r="AL834" i="2" s="1"/>
  <c r="AJ833" i="2"/>
  <c r="AL833" i="2" s="1"/>
  <c r="AJ830" i="2"/>
  <c r="AL830" i="2" s="1"/>
  <c r="AJ827" i="2"/>
  <c r="AL827" i="2" s="1"/>
  <c r="AJ826" i="2"/>
  <c r="AL826" i="2" s="1"/>
  <c r="AJ825" i="2"/>
  <c r="AL825" i="2" s="1"/>
  <c r="AJ824" i="2"/>
  <c r="AL824" i="2" s="1"/>
  <c r="AJ823" i="2"/>
  <c r="AL823" i="2" s="1"/>
  <c r="AJ822" i="2"/>
  <c r="AL822" i="2" s="1"/>
  <c r="AJ821" i="2"/>
  <c r="AL821" i="2" s="1"/>
  <c r="AJ820" i="2"/>
  <c r="AL820" i="2" s="1"/>
  <c r="AJ819" i="2"/>
  <c r="AL819" i="2" s="1"/>
  <c r="AJ817" i="2"/>
  <c r="AL817" i="2" s="1"/>
  <c r="AJ816" i="2"/>
  <c r="AL816" i="2" s="1"/>
  <c r="AJ815" i="2"/>
  <c r="AL815" i="2" s="1"/>
  <c r="AJ814" i="2"/>
  <c r="AL814" i="2" s="1"/>
  <c r="AJ813" i="2"/>
  <c r="AL813" i="2" s="1"/>
  <c r="AJ812" i="2"/>
  <c r="AL812" i="2" s="1"/>
  <c r="AJ811" i="2"/>
  <c r="AL811" i="2" s="1"/>
  <c r="AJ810" i="2"/>
  <c r="AL810" i="2" s="1"/>
  <c r="AJ809" i="2"/>
  <c r="AL809" i="2" s="1"/>
  <c r="AJ808" i="2"/>
  <c r="AL808" i="2" s="1"/>
  <c r="AJ807" i="2"/>
  <c r="AL807" i="2" s="1"/>
  <c r="AJ806" i="2"/>
  <c r="AL806" i="2" s="1"/>
  <c r="AJ805" i="2"/>
  <c r="AL805" i="2" s="1"/>
  <c r="AJ804" i="2"/>
  <c r="AL804" i="2" s="1"/>
  <c r="AJ803" i="2"/>
  <c r="AL803" i="2" s="1"/>
  <c r="AJ802" i="2"/>
  <c r="AL802" i="2" s="1"/>
  <c r="AJ801" i="2"/>
  <c r="AL801" i="2" s="1"/>
  <c r="AJ800" i="2"/>
  <c r="AL800" i="2" s="1"/>
  <c r="AJ799" i="2"/>
  <c r="AL799" i="2" s="1"/>
  <c r="AJ798" i="2"/>
  <c r="AL798" i="2" s="1"/>
  <c r="AJ797" i="2"/>
  <c r="AL797" i="2" s="1"/>
  <c r="AJ794" i="2"/>
  <c r="AL794" i="2" s="1"/>
  <c r="AJ792" i="2"/>
  <c r="AL792" i="2" s="1"/>
  <c r="AJ791" i="2"/>
  <c r="AL791" i="2" s="1"/>
  <c r="AJ790" i="2"/>
  <c r="AL790" i="2" s="1"/>
  <c r="AJ789" i="2"/>
  <c r="AL789" i="2" s="1"/>
  <c r="AJ788" i="2"/>
  <c r="AL788" i="2" s="1"/>
  <c r="AJ787" i="2"/>
  <c r="AL787" i="2" s="1"/>
  <c r="AJ785" i="2"/>
  <c r="AL785" i="2" s="1"/>
  <c r="AJ784" i="2"/>
  <c r="AL784" i="2" s="1"/>
  <c r="AJ783" i="2"/>
  <c r="AL783" i="2" s="1"/>
  <c r="AJ782" i="2"/>
  <c r="AL782" i="2" s="1"/>
  <c r="AJ780" i="2"/>
  <c r="AL780" i="2" s="1"/>
  <c r="AJ778" i="2"/>
  <c r="AL778" i="2" s="1"/>
  <c r="AJ777" i="2"/>
  <c r="AL777" i="2" s="1"/>
  <c r="AJ775" i="2"/>
  <c r="AL775" i="2" s="1"/>
  <c r="AJ774" i="2"/>
  <c r="AL774" i="2" s="1"/>
  <c r="AJ773" i="2"/>
  <c r="AL773" i="2" s="1"/>
  <c r="AJ772" i="2"/>
  <c r="AL772" i="2" s="1"/>
  <c r="AJ770" i="2"/>
  <c r="AL770" i="2" s="1"/>
  <c r="AJ768" i="2"/>
  <c r="AL768" i="2" s="1"/>
  <c r="AJ767" i="2"/>
  <c r="AL767" i="2" s="1"/>
  <c r="AJ766" i="2"/>
  <c r="AL766" i="2" s="1"/>
  <c r="AJ765" i="2"/>
  <c r="AL765" i="2" s="1"/>
  <c r="AJ764" i="2"/>
  <c r="AL764" i="2" s="1"/>
  <c r="AJ762" i="2"/>
  <c r="AL762" i="2" s="1"/>
  <c r="AJ761" i="2"/>
  <c r="AL761" i="2" s="1"/>
  <c r="AJ760" i="2"/>
  <c r="AL760" i="2" s="1"/>
  <c r="AJ759" i="2"/>
  <c r="AL759" i="2" s="1"/>
  <c r="AJ758" i="2"/>
  <c r="AL758" i="2" s="1"/>
  <c r="AJ757" i="2"/>
  <c r="AL757" i="2" s="1"/>
  <c r="AJ756" i="2"/>
  <c r="AL756" i="2" s="1"/>
  <c r="AJ755" i="2"/>
  <c r="AL755" i="2" s="1"/>
  <c r="AJ754" i="2"/>
  <c r="AL754" i="2" s="1"/>
  <c r="AJ753" i="2"/>
  <c r="AL753" i="2" s="1"/>
  <c r="AJ752" i="2"/>
  <c r="AL752" i="2" s="1"/>
  <c r="AJ751" i="2"/>
  <c r="AL751" i="2" s="1"/>
  <c r="AJ750" i="2"/>
  <c r="AL750" i="2" s="1"/>
  <c r="AJ749" i="2"/>
  <c r="AL749" i="2" s="1"/>
  <c r="AJ748" i="2"/>
  <c r="AL748" i="2" s="1"/>
  <c r="AJ747" i="2"/>
  <c r="AL747" i="2" s="1"/>
  <c r="AJ746" i="2"/>
  <c r="AL746" i="2" s="1"/>
  <c r="AJ745" i="2"/>
  <c r="AL745" i="2" s="1"/>
  <c r="AJ744" i="2"/>
  <c r="AL744" i="2" s="1"/>
  <c r="AJ740" i="2"/>
  <c r="AL740" i="2" s="1"/>
  <c r="AJ739" i="2"/>
  <c r="AL739" i="2" s="1"/>
  <c r="AJ738" i="2"/>
  <c r="AL738" i="2" s="1"/>
  <c r="AJ737" i="2"/>
  <c r="AL737" i="2" s="1"/>
  <c r="AJ736" i="2"/>
  <c r="AL736" i="2" s="1"/>
  <c r="AJ734" i="2"/>
  <c r="AL734" i="2" s="1"/>
  <c r="AJ733" i="2"/>
  <c r="AL733" i="2" s="1"/>
  <c r="AJ732" i="2"/>
  <c r="AL732" i="2" s="1"/>
  <c r="AJ731" i="2"/>
  <c r="AL731" i="2" s="1"/>
  <c r="AJ729" i="2"/>
  <c r="AL729" i="2" s="1"/>
  <c r="AJ728" i="2"/>
  <c r="AL728" i="2" s="1"/>
  <c r="AJ727" i="2"/>
  <c r="AL727" i="2" s="1"/>
  <c r="AJ726" i="2"/>
  <c r="AL726" i="2" s="1"/>
  <c r="AJ725" i="2"/>
  <c r="AL725" i="2" s="1"/>
  <c r="AJ724" i="2"/>
  <c r="AL724" i="2" s="1"/>
  <c r="AJ723" i="2"/>
  <c r="AL723" i="2" s="1"/>
  <c r="AJ722" i="2"/>
  <c r="AL722" i="2" s="1"/>
  <c r="AJ720" i="2"/>
  <c r="AL720" i="2" s="1"/>
  <c r="AJ719" i="2"/>
  <c r="AL719" i="2" s="1"/>
  <c r="AJ718" i="2"/>
  <c r="AL718" i="2" s="1"/>
  <c r="AJ717" i="2"/>
  <c r="AL717" i="2" s="1"/>
  <c r="AJ716" i="2"/>
  <c r="AL716" i="2" s="1"/>
  <c r="AJ715" i="2"/>
  <c r="AL715" i="2" s="1"/>
  <c r="AJ713" i="2"/>
  <c r="AL713" i="2" s="1"/>
  <c r="AJ711" i="2"/>
  <c r="AL711" i="2" s="1"/>
  <c r="AJ710" i="2"/>
  <c r="AL710" i="2" s="1"/>
  <c r="AJ709" i="2"/>
  <c r="AL709" i="2" s="1"/>
  <c r="AJ708" i="2"/>
  <c r="AL708" i="2" s="1"/>
  <c r="AJ707" i="2"/>
  <c r="AL707" i="2" s="1"/>
  <c r="AJ706" i="2"/>
  <c r="AL706" i="2" s="1"/>
  <c r="AJ705" i="2"/>
  <c r="AL705" i="2" s="1"/>
  <c r="AJ704" i="2"/>
  <c r="AL704" i="2" s="1"/>
  <c r="AJ703" i="2"/>
  <c r="AL703" i="2" s="1"/>
  <c r="AJ702" i="2"/>
  <c r="AL702" i="2" s="1"/>
  <c r="AJ701" i="2"/>
  <c r="AL701" i="2" s="1"/>
  <c r="AJ699" i="2"/>
  <c r="AL699" i="2" s="1"/>
  <c r="AJ698" i="2"/>
  <c r="AL698" i="2" s="1"/>
  <c r="AJ697" i="2"/>
  <c r="AL697" i="2" s="1"/>
  <c r="AJ696" i="2"/>
  <c r="AL696" i="2" s="1"/>
  <c r="AJ694" i="2"/>
  <c r="AL694" i="2" s="1"/>
  <c r="AJ693" i="2"/>
  <c r="AL693" i="2" s="1"/>
  <c r="AJ692" i="2"/>
  <c r="AL692" i="2" s="1"/>
  <c r="AJ691" i="2"/>
  <c r="AL691" i="2" s="1"/>
  <c r="AJ690" i="2"/>
  <c r="AL690" i="2" s="1"/>
  <c r="AJ689" i="2"/>
  <c r="AL689" i="2" s="1"/>
  <c r="AJ688" i="2"/>
  <c r="AL688" i="2" s="1"/>
  <c r="AJ687" i="2"/>
  <c r="AL687" i="2" s="1"/>
  <c r="AJ686" i="2"/>
  <c r="AL686" i="2" s="1"/>
  <c r="AJ685" i="2"/>
  <c r="AL685" i="2" s="1"/>
  <c r="AJ684" i="2"/>
  <c r="AL684" i="2" s="1"/>
  <c r="AJ682" i="2"/>
  <c r="AL682" i="2" s="1"/>
  <c r="AJ681" i="2"/>
  <c r="AL681" i="2" s="1"/>
  <c r="AJ680" i="2"/>
  <c r="AL680" i="2" s="1"/>
  <c r="AJ679" i="2"/>
  <c r="AL679" i="2" s="1"/>
  <c r="AJ678" i="2"/>
  <c r="AL678" i="2" s="1"/>
  <c r="AJ676" i="2"/>
  <c r="AL676" i="2" s="1"/>
  <c r="AJ675" i="2"/>
  <c r="AL675" i="2" s="1"/>
  <c r="AJ674" i="2"/>
  <c r="AL674" i="2" s="1"/>
  <c r="AJ673" i="2"/>
  <c r="AL673" i="2" s="1"/>
  <c r="AJ671" i="2"/>
  <c r="AL671" i="2" s="1"/>
  <c r="AJ669" i="2"/>
  <c r="AL669" i="2" s="1"/>
  <c r="AJ668" i="2"/>
  <c r="AL668" i="2" s="1"/>
  <c r="AJ667" i="2"/>
  <c r="AL667" i="2" s="1"/>
  <c r="AJ666" i="2"/>
  <c r="AL666" i="2" s="1"/>
  <c r="AJ665" i="2"/>
  <c r="AL665" i="2" s="1"/>
  <c r="AJ664" i="2"/>
  <c r="AL664" i="2" s="1"/>
  <c r="AJ663" i="2"/>
  <c r="AL663" i="2" s="1"/>
  <c r="AJ662" i="2"/>
  <c r="AL662" i="2" s="1"/>
  <c r="AJ661" i="2"/>
  <c r="AL661" i="2" s="1"/>
  <c r="AJ660" i="2"/>
  <c r="AL660" i="2" s="1"/>
  <c r="AJ658" i="2"/>
  <c r="AL658" i="2" s="1"/>
  <c r="AJ657" i="2"/>
  <c r="AL657" i="2" s="1"/>
  <c r="AJ655" i="2"/>
  <c r="AL655" i="2" s="1"/>
  <c r="AJ654" i="2"/>
  <c r="AL654" i="2" s="1"/>
  <c r="AJ652" i="2"/>
  <c r="AL652" i="2" s="1"/>
  <c r="AJ650" i="2"/>
  <c r="AL650" i="2" s="1"/>
  <c r="AJ649" i="2"/>
  <c r="AL649" i="2" s="1"/>
  <c r="AJ648" i="2"/>
  <c r="AL648" i="2" s="1"/>
  <c r="AJ647" i="2"/>
  <c r="AL647" i="2" s="1"/>
  <c r="AJ645" i="2"/>
  <c r="AL645" i="2" s="1"/>
  <c r="AJ644" i="2"/>
  <c r="AL644" i="2" s="1"/>
  <c r="AJ643" i="2"/>
  <c r="AL643" i="2" s="1"/>
  <c r="AJ641" i="2"/>
  <c r="AL641" i="2" s="1"/>
  <c r="AJ640" i="2"/>
  <c r="AL640" i="2" s="1"/>
  <c r="AJ639" i="2"/>
  <c r="AL639" i="2" s="1"/>
  <c r="AJ638" i="2"/>
  <c r="AL638" i="2" s="1"/>
  <c r="AJ637" i="2"/>
  <c r="AL637" i="2" s="1"/>
  <c r="AJ635" i="2"/>
  <c r="AL635" i="2" s="1"/>
  <c r="AJ634" i="2"/>
  <c r="AL634" i="2" s="1"/>
  <c r="AJ633" i="2"/>
  <c r="AL633" i="2" s="1"/>
  <c r="AJ631" i="2"/>
  <c r="AL631" i="2" s="1"/>
  <c r="AJ630" i="2"/>
  <c r="AL630" i="2" s="1"/>
  <c r="AJ629" i="2"/>
  <c r="AL629" i="2" s="1"/>
  <c r="AJ628" i="2"/>
  <c r="AL628" i="2" s="1"/>
  <c r="AJ627" i="2"/>
  <c r="AL627" i="2" s="1"/>
  <c r="AJ626" i="2"/>
  <c r="AL626" i="2" s="1"/>
  <c r="AJ625" i="2"/>
  <c r="AL625" i="2" s="1"/>
  <c r="AJ624" i="2"/>
  <c r="AL624" i="2" s="1"/>
  <c r="AJ623" i="2"/>
  <c r="AL623" i="2" s="1"/>
  <c r="AJ622" i="2"/>
  <c r="AL622" i="2" s="1"/>
  <c r="AJ621" i="2"/>
  <c r="AL621" i="2" s="1"/>
  <c r="AJ620" i="2"/>
  <c r="AL620" i="2" s="1"/>
  <c r="AJ619" i="2"/>
  <c r="AL619" i="2" s="1"/>
  <c r="AJ618" i="2"/>
  <c r="AL618" i="2" s="1"/>
  <c r="AJ617" i="2"/>
  <c r="AL617" i="2" s="1"/>
  <c r="AJ613" i="2"/>
  <c r="AL613" i="2" s="1"/>
  <c r="AJ612" i="2"/>
  <c r="AL612" i="2" s="1"/>
  <c r="AJ611" i="2"/>
  <c r="AL611" i="2" s="1"/>
  <c r="AJ610" i="2"/>
  <c r="AL610" i="2" s="1"/>
  <c r="AJ609" i="2"/>
  <c r="AL609" i="2" s="1"/>
  <c r="AJ608" i="2"/>
  <c r="AL608" i="2" s="1"/>
  <c r="AJ607" i="2"/>
  <c r="AL607" i="2" s="1"/>
  <c r="AJ606" i="2"/>
  <c r="AL606" i="2" s="1"/>
  <c r="AJ603" i="2"/>
  <c r="AL603" i="2" s="1"/>
  <c r="AJ602" i="2"/>
  <c r="AL602" i="2" s="1"/>
  <c r="AJ600" i="2"/>
  <c r="AL600" i="2" s="1"/>
  <c r="AJ598" i="2"/>
  <c r="AL598" i="2" s="1"/>
  <c r="AJ597" i="2"/>
  <c r="AL597" i="2" s="1"/>
  <c r="AJ595" i="2"/>
  <c r="AL595" i="2" s="1"/>
  <c r="AJ594" i="2"/>
  <c r="AL594" i="2" s="1"/>
  <c r="AJ593" i="2"/>
  <c r="AL593" i="2" s="1"/>
  <c r="AJ591" i="2"/>
  <c r="AL591" i="2" s="1"/>
  <c r="AJ590" i="2"/>
  <c r="AL590" i="2" s="1"/>
  <c r="AJ589" i="2"/>
  <c r="AL589" i="2" s="1"/>
  <c r="AJ588" i="2"/>
  <c r="AL588" i="2" s="1"/>
  <c r="AJ586" i="2"/>
  <c r="AL586" i="2" s="1"/>
  <c r="AJ585" i="2"/>
  <c r="AL585" i="2" s="1"/>
  <c r="AJ584" i="2"/>
  <c r="AL584" i="2" s="1"/>
  <c r="AJ583" i="2"/>
  <c r="AL583" i="2" s="1"/>
  <c r="AJ582" i="2"/>
  <c r="AL582" i="2" s="1"/>
  <c r="AJ580" i="2"/>
  <c r="AL580" i="2" s="1"/>
  <c r="AJ579" i="2"/>
  <c r="AL579" i="2" s="1"/>
  <c r="AJ578" i="2"/>
  <c r="AL578" i="2" s="1"/>
  <c r="AJ577" i="2"/>
  <c r="AL577" i="2" s="1"/>
  <c r="AJ575" i="2"/>
  <c r="AL575" i="2" s="1"/>
  <c r="AJ574" i="2"/>
  <c r="AL574" i="2" s="1"/>
  <c r="AJ573" i="2"/>
  <c r="AL573" i="2" s="1"/>
  <c r="AJ572" i="2"/>
  <c r="AL572" i="2" s="1"/>
  <c r="AJ570" i="2"/>
  <c r="AL570" i="2" s="1"/>
  <c r="AJ569" i="2"/>
  <c r="AL569" i="2" s="1"/>
  <c r="AJ568" i="2"/>
  <c r="AL568" i="2" s="1"/>
  <c r="AJ565" i="2"/>
  <c r="AL565" i="2" s="1"/>
  <c r="AJ564" i="2"/>
  <c r="AL564" i="2" s="1"/>
  <c r="AJ562" i="2"/>
  <c r="AL562" i="2" s="1"/>
  <c r="AJ561" i="2"/>
  <c r="AL561" i="2" s="1"/>
  <c r="AJ559" i="2"/>
  <c r="AL559" i="2" s="1"/>
  <c r="AJ558" i="2"/>
  <c r="AL558" i="2" s="1"/>
  <c r="AJ557" i="2"/>
  <c r="AL557" i="2" s="1"/>
  <c r="AJ556" i="2"/>
  <c r="AL556" i="2" s="1"/>
  <c r="AJ554" i="2"/>
  <c r="AL554" i="2" s="1"/>
  <c r="AJ553" i="2"/>
  <c r="AL553" i="2" s="1"/>
  <c r="AJ552" i="2"/>
  <c r="AL552" i="2" s="1"/>
  <c r="AJ551" i="2"/>
  <c r="AL551" i="2" s="1"/>
  <c r="AJ549" i="2"/>
  <c r="AL549" i="2" s="1"/>
  <c r="AJ548" i="2"/>
  <c r="AL548" i="2" s="1"/>
  <c r="AJ547" i="2"/>
  <c r="AL547" i="2" s="1"/>
  <c r="AJ546" i="2"/>
  <c r="AL546" i="2" s="1"/>
  <c r="AJ545" i="2"/>
  <c r="AL545" i="2" s="1"/>
  <c r="AJ544" i="2"/>
  <c r="AL544" i="2" s="1"/>
  <c r="AJ543" i="2"/>
  <c r="AL543" i="2" s="1"/>
  <c r="AJ542" i="2"/>
  <c r="AL542" i="2" s="1"/>
  <c r="AJ540" i="2"/>
  <c r="AL540" i="2" s="1"/>
  <c r="AJ539" i="2"/>
  <c r="AL539" i="2" s="1"/>
  <c r="AJ538" i="2"/>
  <c r="AL538" i="2" s="1"/>
  <c r="AJ537" i="2"/>
  <c r="AL537" i="2" s="1"/>
  <c r="AJ535" i="2"/>
  <c r="AL535" i="2" s="1"/>
  <c r="AJ533" i="2"/>
  <c r="AL533" i="2" s="1"/>
  <c r="AJ532" i="2"/>
  <c r="AL532" i="2" s="1"/>
  <c r="AJ531" i="2"/>
  <c r="AL531" i="2" s="1"/>
  <c r="AJ529" i="2"/>
  <c r="AL529" i="2" s="1"/>
  <c r="AJ528" i="2"/>
  <c r="AL528" i="2" s="1"/>
  <c r="AJ526" i="2"/>
  <c r="AL526" i="2" s="1"/>
  <c r="AJ524" i="2"/>
  <c r="AL524" i="2" s="1"/>
  <c r="AJ523" i="2"/>
  <c r="AL523" i="2" s="1"/>
  <c r="AJ522" i="2"/>
  <c r="AL522" i="2" s="1"/>
  <c r="AJ521" i="2"/>
  <c r="AL521" i="2" s="1"/>
  <c r="AJ519" i="2"/>
  <c r="AL519" i="2" s="1"/>
  <c r="AJ518" i="2"/>
  <c r="AL518" i="2" s="1"/>
  <c r="AJ517" i="2"/>
  <c r="AL517" i="2" s="1"/>
  <c r="AJ516" i="2"/>
  <c r="AL516" i="2" s="1"/>
  <c r="AJ515" i="2"/>
  <c r="AL515" i="2" s="1"/>
  <c r="AJ513" i="2"/>
  <c r="AL513" i="2" s="1"/>
  <c r="AJ512" i="2"/>
  <c r="AL512" i="2" s="1"/>
  <c r="AJ511" i="2"/>
  <c r="AL511" i="2" s="1"/>
  <c r="AJ509" i="2"/>
  <c r="AL509" i="2" s="1"/>
  <c r="AJ508" i="2"/>
  <c r="AL508" i="2" s="1"/>
  <c r="AJ507" i="2"/>
  <c r="AL507" i="2" s="1"/>
  <c r="AJ506" i="2"/>
  <c r="AL506" i="2" s="1"/>
  <c r="AJ504" i="2"/>
  <c r="AL504" i="2" s="1"/>
  <c r="AJ503" i="2"/>
  <c r="AL503" i="2" s="1"/>
  <c r="AJ502" i="2"/>
  <c r="AL502" i="2" s="1"/>
  <c r="AJ501" i="2"/>
  <c r="AL501" i="2" s="1"/>
  <c r="AJ499" i="2"/>
  <c r="AL499" i="2" s="1"/>
  <c r="AJ497" i="2"/>
  <c r="AL497" i="2" s="1"/>
  <c r="AJ496" i="2"/>
  <c r="AL496" i="2" s="1"/>
  <c r="AJ495" i="2"/>
  <c r="AL495" i="2" s="1"/>
  <c r="AJ494" i="2"/>
  <c r="AL494" i="2" s="1"/>
  <c r="AJ492" i="2"/>
  <c r="AL492" i="2" s="1"/>
  <c r="AJ491" i="2"/>
  <c r="AL491" i="2" s="1"/>
  <c r="AJ490" i="2"/>
  <c r="AL490" i="2" s="1"/>
  <c r="AJ489" i="2"/>
  <c r="AL489" i="2" s="1"/>
  <c r="AJ487" i="2"/>
  <c r="AL487" i="2" s="1"/>
  <c r="AJ486" i="2"/>
  <c r="AL486" i="2" s="1"/>
  <c r="AJ485" i="2"/>
  <c r="AL485" i="2" s="1"/>
  <c r="AJ483" i="2"/>
  <c r="AL483" i="2" s="1"/>
  <c r="AJ482" i="2"/>
  <c r="AL482" i="2" s="1"/>
  <c r="AJ481" i="2"/>
  <c r="AL481" i="2" s="1"/>
  <c r="AJ480" i="2"/>
  <c r="AL480" i="2" s="1"/>
  <c r="AJ479" i="2"/>
  <c r="AL479" i="2" s="1"/>
  <c r="AJ477" i="2"/>
  <c r="AL477" i="2" s="1"/>
  <c r="AJ476" i="2"/>
  <c r="AL476" i="2" s="1"/>
  <c r="AJ475" i="2"/>
  <c r="AL475" i="2" s="1"/>
  <c r="AJ474" i="2"/>
  <c r="AL474" i="2" s="1"/>
  <c r="AJ472" i="2"/>
  <c r="AL472" i="2" s="1"/>
  <c r="AJ470" i="2"/>
  <c r="AL470" i="2" s="1"/>
  <c r="AJ468" i="2"/>
  <c r="AL468" i="2" s="1"/>
  <c r="AJ466" i="2"/>
  <c r="AL466" i="2" s="1"/>
  <c r="AJ465" i="2"/>
  <c r="AL465" i="2" s="1"/>
  <c r="AJ464" i="2"/>
  <c r="AL464" i="2" s="1"/>
  <c r="AJ463" i="2"/>
  <c r="AL463" i="2" s="1"/>
  <c r="AJ461" i="2"/>
  <c r="AL461" i="2" s="1"/>
  <c r="AJ459" i="2"/>
  <c r="AL459" i="2" s="1"/>
  <c r="AJ458" i="2"/>
  <c r="AL458" i="2" s="1"/>
  <c r="AJ456" i="2"/>
  <c r="AL456" i="2" s="1"/>
  <c r="AJ455" i="2"/>
  <c r="AL455" i="2" s="1"/>
  <c r="AJ453" i="2"/>
  <c r="AL453" i="2" s="1"/>
  <c r="AJ452" i="2"/>
  <c r="AL452" i="2" s="1"/>
  <c r="AJ451" i="2"/>
  <c r="AL451" i="2" s="1"/>
  <c r="AJ450" i="2"/>
  <c r="AL450" i="2" s="1"/>
  <c r="AJ449" i="2"/>
  <c r="AL449" i="2" s="1"/>
  <c r="AJ448" i="2"/>
  <c r="AL448" i="2" s="1"/>
  <c r="AJ446" i="2"/>
  <c r="AL446" i="2" s="1"/>
  <c r="AJ445" i="2"/>
  <c r="AL445" i="2" s="1"/>
  <c r="AJ444" i="2"/>
  <c r="AL444" i="2" s="1"/>
  <c r="AJ443" i="2"/>
  <c r="AL443" i="2" s="1"/>
  <c r="AJ442" i="2"/>
  <c r="AL442" i="2" s="1"/>
  <c r="AJ441" i="2"/>
  <c r="AL441" i="2" s="1"/>
  <c r="AJ440" i="2"/>
  <c r="AL440" i="2" s="1"/>
  <c r="AJ439" i="2"/>
  <c r="AL439" i="2" s="1"/>
  <c r="AJ438" i="2"/>
  <c r="AL438" i="2" s="1"/>
  <c r="AJ437" i="2"/>
  <c r="AL437" i="2" s="1"/>
  <c r="AJ436" i="2"/>
  <c r="AL436" i="2" s="1"/>
  <c r="AJ435" i="2"/>
  <c r="AL435" i="2" s="1"/>
  <c r="AJ433" i="2"/>
  <c r="AL433" i="2" s="1"/>
  <c r="AJ432" i="2"/>
  <c r="AL432" i="2" s="1"/>
  <c r="AJ430" i="2"/>
  <c r="AL430" i="2" s="1"/>
  <c r="AJ429" i="2"/>
  <c r="AL429" i="2" s="1"/>
  <c r="AJ427" i="2"/>
  <c r="AL427" i="2" s="1"/>
  <c r="AJ426" i="2"/>
  <c r="AL426" i="2" s="1"/>
  <c r="AJ425" i="2"/>
  <c r="AL425" i="2" s="1"/>
  <c r="AJ424" i="2"/>
  <c r="AL424" i="2" s="1"/>
  <c r="AJ422" i="2"/>
  <c r="AL422" i="2" s="1"/>
  <c r="AJ421" i="2"/>
  <c r="AL421" i="2" s="1"/>
  <c r="AJ420" i="2"/>
  <c r="AL420" i="2" s="1"/>
  <c r="AJ419" i="2"/>
  <c r="AL419" i="2" s="1"/>
  <c r="AJ417" i="2"/>
  <c r="AL417" i="2" s="1"/>
  <c r="AJ415" i="2"/>
  <c r="AL415" i="2" s="1"/>
  <c r="AJ411" i="2"/>
  <c r="AL411" i="2" s="1"/>
  <c r="AJ410" i="2"/>
  <c r="AL410" i="2" s="1"/>
  <c r="AJ409" i="2"/>
  <c r="AL409" i="2" s="1"/>
  <c r="AJ408" i="2"/>
  <c r="AL408" i="2" s="1"/>
  <c r="AJ407" i="2"/>
  <c r="AL407" i="2" s="1"/>
  <c r="AJ406" i="2"/>
  <c r="AL406" i="2" s="1"/>
  <c r="AJ405" i="2"/>
  <c r="AL405" i="2" s="1"/>
  <c r="AJ404" i="2"/>
  <c r="AL404" i="2" s="1"/>
  <c r="AJ403" i="2"/>
  <c r="AL403" i="2" s="1"/>
  <c r="AJ402" i="2"/>
  <c r="AL402" i="2" s="1"/>
  <c r="AJ401" i="2"/>
  <c r="AL401" i="2" s="1"/>
  <c r="AJ400" i="2"/>
  <c r="AL400" i="2" s="1"/>
  <c r="AJ399" i="2"/>
  <c r="AL399" i="2" s="1"/>
  <c r="AJ398" i="2"/>
  <c r="AL398" i="2" s="1"/>
  <c r="AJ397" i="2"/>
  <c r="AL397" i="2" s="1"/>
  <c r="AJ396" i="2"/>
  <c r="AL396" i="2" s="1"/>
  <c r="AJ395" i="2"/>
  <c r="AL395" i="2" s="1"/>
  <c r="AJ394" i="2"/>
  <c r="AL394" i="2" s="1"/>
  <c r="AJ393" i="2"/>
  <c r="AL393" i="2" s="1"/>
  <c r="AJ392" i="2"/>
  <c r="AL392" i="2" s="1"/>
  <c r="AJ390" i="2"/>
  <c r="AL390" i="2" s="1"/>
  <c r="AJ389" i="2"/>
  <c r="AL389" i="2" s="1"/>
  <c r="AJ388" i="2"/>
  <c r="AL388" i="2" s="1"/>
  <c r="AJ386" i="2"/>
  <c r="AL386" i="2" s="1"/>
  <c r="AJ385" i="2"/>
  <c r="AL385" i="2" s="1"/>
  <c r="AJ384" i="2"/>
  <c r="AL384" i="2" s="1"/>
  <c r="AJ383" i="2"/>
  <c r="AL383" i="2" s="1"/>
  <c r="AJ382" i="2"/>
  <c r="AL382" i="2" s="1"/>
  <c r="AJ381" i="2"/>
  <c r="AL381" i="2" s="1"/>
  <c r="AJ380" i="2"/>
  <c r="AL380" i="2" s="1"/>
  <c r="AJ379" i="2"/>
  <c r="AL379" i="2" s="1"/>
  <c r="AJ377" i="2"/>
  <c r="AL377" i="2" s="1"/>
  <c r="AJ376" i="2"/>
  <c r="AL376" i="2" s="1"/>
  <c r="AJ375" i="2"/>
  <c r="AL375" i="2" s="1"/>
  <c r="AJ374" i="2"/>
  <c r="AL374" i="2" s="1"/>
  <c r="AJ373" i="2"/>
  <c r="AL373" i="2" s="1"/>
  <c r="AJ372" i="2"/>
  <c r="AL372" i="2" s="1"/>
  <c r="AJ369" i="2"/>
  <c r="AL369" i="2" s="1"/>
  <c r="AJ368" i="2"/>
  <c r="AL368" i="2" s="1"/>
  <c r="AJ366" i="2"/>
  <c r="AL366" i="2" s="1"/>
  <c r="AJ365" i="2"/>
  <c r="AL365" i="2" s="1"/>
  <c r="AJ364" i="2"/>
  <c r="AL364" i="2" s="1"/>
  <c r="AJ363" i="2"/>
  <c r="AL363" i="2" s="1"/>
  <c r="AJ360" i="2"/>
  <c r="AL360" i="2" s="1"/>
  <c r="AJ359" i="2"/>
  <c r="AL359" i="2" s="1"/>
  <c r="AJ358" i="2"/>
  <c r="AL358" i="2" s="1"/>
  <c r="AJ356" i="2"/>
  <c r="AL356" i="2" s="1"/>
  <c r="AJ355" i="2"/>
  <c r="AL355" i="2" s="1"/>
  <c r="AJ353" i="2"/>
  <c r="AL353" i="2" s="1"/>
  <c r="AJ352" i="2"/>
  <c r="AL352" i="2" s="1"/>
  <c r="AJ351" i="2"/>
  <c r="AL351" i="2" s="1"/>
  <c r="AJ349" i="2"/>
  <c r="AL349" i="2" s="1"/>
  <c r="AJ348" i="2"/>
  <c r="AL348" i="2" s="1"/>
  <c r="AJ347" i="2"/>
  <c r="AL347" i="2" s="1"/>
  <c r="AJ346" i="2"/>
  <c r="AL346" i="2" s="1"/>
  <c r="AJ345" i="2"/>
  <c r="AL345" i="2" s="1"/>
  <c r="AJ344" i="2"/>
  <c r="AL344" i="2" s="1"/>
  <c r="AJ343" i="2"/>
  <c r="AL343" i="2" s="1"/>
  <c r="AJ342" i="2"/>
  <c r="AL342" i="2" s="1"/>
  <c r="AJ341" i="2"/>
  <c r="AL341" i="2" s="1"/>
  <c r="AJ340" i="2"/>
  <c r="AL340" i="2" s="1"/>
  <c r="AJ339" i="2"/>
  <c r="AL339" i="2" s="1"/>
  <c r="AJ336" i="2"/>
  <c r="AL336" i="2" s="1"/>
  <c r="AJ335" i="2"/>
  <c r="AL335" i="2" s="1"/>
  <c r="AJ334" i="2"/>
  <c r="AL334" i="2" s="1"/>
  <c r="AJ332" i="2"/>
  <c r="AL332" i="2" s="1"/>
  <c r="AJ331" i="2"/>
  <c r="AL331" i="2" s="1"/>
  <c r="AJ330" i="2"/>
  <c r="AL330" i="2" s="1"/>
  <c r="AJ329" i="2"/>
  <c r="AL329" i="2" s="1"/>
  <c r="AJ328" i="2"/>
  <c r="AL328" i="2" s="1"/>
  <c r="AJ326" i="2"/>
  <c r="AL326" i="2" s="1"/>
  <c r="AJ325" i="2"/>
  <c r="AL325" i="2" s="1"/>
  <c r="AJ324" i="2"/>
  <c r="AL324" i="2" s="1"/>
  <c r="AJ323" i="2"/>
  <c r="AL323" i="2" s="1"/>
  <c r="AJ322" i="2"/>
  <c r="AL322" i="2" s="1"/>
  <c r="AJ321" i="2"/>
  <c r="AL321" i="2" s="1"/>
  <c r="AJ320" i="2"/>
  <c r="AL320" i="2" s="1"/>
  <c r="AJ319" i="2"/>
  <c r="AL319" i="2" s="1"/>
  <c r="AJ318" i="2"/>
  <c r="AL318" i="2" s="1"/>
  <c r="AJ317" i="2"/>
  <c r="AL317" i="2" s="1"/>
  <c r="AJ316" i="2"/>
  <c r="AL316" i="2" s="1"/>
  <c r="AJ315" i="2"/>
  <c r="AL315" i="2" s="1"/>
  <c r="AJ314" i="2"/>
  <c r="AL314" i="2" s="1"/>
  <c r="AJ313" i="2"/>
  <c r="AL313" i="2" s="1"/>
  <c r="AJ312" i="2"/>
  <c r="AL312" i="2" s="1"/>
  <c r="AJ311" i="2"/>
  <c r="AL311" i="2" s="1"/>
  <c r="AJ310" i="2"/>
  <c r="AL310" i="2" s="1"/>
  <c r="AJ308" i="2"/>
  <c r="AL308" i="2" s="1"/>
  <c r="AJ305" i="2"/>
  <c r="AL305" i="2" s="1"/>
  <c r="AJ302" i="2"/>
  <c r="AL302" i="2" s="1"/>
  <c r="AJ300" i="2"/>
  <c r="AL300" i="2" s="1"/>
  <c r="AJ299" i="2"/>
  <c r="AL299" i="2" s="1"/>
  <c r="AJ297" i="2"/>
  <c r="AL297" i="2" s="1"/>
  <c r="AJ296" i="2"/>
  <c r="AL296" i="2" s="1"/>
  <c r="AJ295" i="2"/>
  <c r="AL295" i="2" s="1"/>
  <c r="AJ294" i="2"/>
  <c r="AL294" i="2" s="1"/>
  <c r="AJ293" i="2"/>
  <c r="AL293" i="2" s="1"/>
  <c r="AJ292" i="2"/>
  <c r="AL292" i="2" s="1"/>
  <c r="AJ291" i="2"/>
  <c r="AL291" i="2" s="1"/>
  <c r="AJ290" i="2"/>
  <c r="AL290" i="2" s="1"/>
  <c r="AJ289" i="2"/>
  <c r="AL289" i="2" s="1"/>
  <c r="AJ288" i="2"/>
  <c r="AL288" i="2" s="1"/>
  <c r="AJ286" i="2"/>
  <c r="AL286" i="2" s="1"/>
  <c r="AJ285" i="2"/>
  <c r="AL285" i="2" s="1"/>
  <c r="AJ284" i="2"/>
  <c r="AL284" i="2" s="1"/>
  <c r="AJ283" i="2"/>
  <c r="AL283" i="2" s="1"/>
  <c r="AJ282" i="2"/>
  <c r="AL282" i="2" s="1"/>
  <c r="AJ281" i="2"/>
  <c r="AL281" i="2" s="1"/>
  <c r="AJ279" i="2"/>
  <c r="AL279" i="2" s="1"/>
  <c r="AJ278" i="2"/>
  <c r="AL278" i="2" s="1"/>
  <c r="AJ276" i="2"/>
  <c r="AL276" i="2" s="1"/>
  <c r="AJ275" i="2"/>
  <c r="AL275" i="2" s="1"/>
  <c r="AJ274" i="2"/>
  <c r="AL274" i="2" s="1"/>
  <c r="AJ272" i="2"/>
  <c r="AL272" i="2" s="1"/>
  <c r="AJ271" i="2"/>
  <c r="AL271" i="2" s="1"/>
  <c r="AJ270" i="2"/>
  <c r="AL270" i="2" s="1"/>
  <c r="AJ269" i="2"/>
  <c r="AL269" i="2" s="1"/>
  <c r="AJ268" i="2"/>
  <c r="AL268" i="2" s="1"/>
  <c r="AJ266" i="2"/>
  <c r="AL266" i="2" s="1"/>
  <c r="AJ265" i="2"/>
  <c r="AL265" i="2" s="1"/>
  <c r="AJ264" i="2"/>
  <c r="AL264" i="2" s="1"/>
  <c r="AJ262" i="2"/>
  <c r="AL262" i="2" s="1"/>
  <c r="AJ261" i="2"/>
  <c r="AL261" i="2" s="1"/>
  <c r="AJ260" i="2"/>
  <c r="AL260" i="2" s="1"/>
  <c r="AJ258" i="2"/>
  <c r="AL258" i="2" s="1"/>
  <c r="AJ257" i="2"/>
  <c r="AL257" i="2" s="1"/>
  <c r="AJ256" i="2"/>
  <c r="AL256" i="2" s="1"/>
  <c r="AJ255" i="2"/>
  <c r="AL255" i="2" s="1"/>
  <c r="AJ254" i="2"/>
  <c r="AL254" i="2" s="1"/>
  <c r="AJ252" i="2"/>
  <c r="AL252" i="2" s="1"/>
  <c r="AJ251" i="2"/>
  <c r="AL251" i="2" s="1"/>
  <c r="AJ250" i="2"/>
  <c r="AL250" i="2" s="1"/>
  <c r="AJ249" i="2"/>
  <c r="AL249" i="2" s="1"/>
  <c r="AJ248" i="2"/>
  <c r="AL248" i="2" s="1"/>
  <c r="AJ247" i="2"/>
  <c r="AL247" i="2" s="1"/>
  <c r="AJ246" i="2"/>
  <c r="AL246" i="2" s="1"/>
  <c r="AJ245" i="2"/>
  <c r="AL245" i="2" s="1"/>
  <c r="AJ242" i="2"/>
  <c r="AL242" i="2" s="1"/>
  <c r="AJ241" i="2"/>
  <c r="AL241" i="2" s="1"/>
  <c r="AJ240" i="2"/>
  <c r="AL240" i="2" s="1"/>
  <c r="AJ239" i="2"/>
  <c r="AL239" i="2" s="1"/>
  <c r="AJ237" i="2"/>
  <c r="AL237" i="2" s="1"/>
  <c r="AJ236" i="2"/>
  <c r="AL236" i="2" s="1"/>
  <c r="AJ235" i="2"/>
  <c r="AL235" i="2" s="1"/>
  <c r="AJ234" i="2"/>
  <c r="AL234" i="2" s="1"/>
  <c r="AJ233" i="2"/>
  <c r="AL233" i="2" s="1"/>
  <c r="AJ231" i="2"/>
  <c r="AL231" i="2" s="1"/>
  <c r="AJ230" i="2"/>
  <c r="AL230" i="2" s="1"/>
  <c r="AJ229" i="2"/>
  <c r="AL229" i="2" s="1"/>
  <c r="AJ228" i="2"/>
  <c r="AL228" i="2" s="1"/>
  <c r="AJ227" i="2"/>
  <c r="AL227" i="2" s="1"/>
  <c r="AJ225" i="2"/>
  <c r="AL225" i="2" s="1"/>
  <c r="AJ224" i="2"/>
  <c r="AL224" i="2" s="1"/>
  <c r="AJ223" i="2"/>
  <c r="AL223" i="2" s="1"/>
  <c r="AJ222" i="2"/>
  <c r="AL222" i="2" s="1"/>
  <c r="AJ221" i="2"/>
  <c r="AL221" i="2" s="1"/>
  <c r="AJ220" i="2"/>
  <c r="AL220" i="2" s="1"/>
  <c r="AJ219" i="2"/>
  <c r="AL219" i="2" s="1"/>
  <c r="AJ218" i="2"/>
  <c r="AL218" i="2" s="1"/>
  <c r="AJ216" i="2"/>
  <c r="AL216" i="2" s="1"/>
  <c r="AJ215" i="2"/>
  <c r="AL215" i="2" s="1"/>
  <c r="AJ214" i="2"/>
  <c r="AL214" i="2" s="1"/>
  <c r="AJ213" i="2"/>
  <c r="AL213" i="2" s="1"/>
  <c r="AJ212" i="2"/>
  <c r="AL212" i="2" s="1"/>
  <c r="AJ211" i="2"/>
  <c r="AL211" i="2" s="1"/>
  <c r="AJ210" i="2"/>
  <c r="AL210" i="2" s="1"/>
  <c r="AJ209" i="2"/>
  <c r="AL209" i="2" s="1"/>
  <c r="AJ208" i="2"/>
  <c r="AL208" i="2" s="1"/>
  <c r="AJ207" i="2"/>
  <c r="AL207" i="2" s="1"/>
  <c r="AJ206" i="2"/>
  <c r="AL206" i="2" s="1"/>
  <c r="AJ205" i="2"/>
  <c r="AL205" i="2" s="1"/>
  <c r="AJ203" i="2"/>
  <c r="AL203" i="2" s="1"/>
  <c r="AJ202" i="2"/>
  <c r="AL202" i="2" s="1"/>
  <c r="AJ200" i="2"/>
  <c r="AL200" i="2" s="1"/>
  <c r="AJ198" i="2"/>
  <c r="AL198" i="2" s="1"/>
  <c r="AJ197" i="2"/>
  <c r="AL197" i="2" s="1"/>
  <c r="AJ196" i="2"/>
  <c r="AL196" i="2" s="1"/>
  <c r="AJ195" i="2"/>
  <c r="AL195" i="2" s="1"/>
  <c r="AJ194" i="2"/>
  <c r="AL194" i="2" s="1"/>
  <c r="AJ193" i="2"/>
  <c r="AL193" i="2" s="1"/>
  <c r="AJ192" i="2"/>
  <c r="AL192" i="2" s="1"/>
  <c r="AJ191" i="2"/>
  <c r="AL191" i="2" s="1"/>
  <c r="AJ190" i="2"/>
  <c r="AL190" i="2" s="1"/>
  <c r="AJ187" i="2"/>
  <c r="AL187" i="2" s="1"/>
  <c r="AJ186" i="2"/>
  <c r="AL186" i="2" s="1"/>
  <c r="AJ185" i="2"/>
  <c r="AL185" i="2" s="1"/>
  <c r="AJ182" i="2"/>
  <c r="AL182" i="2" s="1"/>
  <c r="AJ181" i="2"/>
  <c r="AL181" i="2" s="1"/>
  <c r="AJ180" i="2"/>
  <c r="AL180" i="2" s="1"/>
  <c r="AJ178" i="2"/>
  <c r="AL178" i="2" s="1"/>
  <c r="AJ177" i="2"/>
  <c r="AL177" i="2" s="1"/>
  <c r="AJ176" i="2"/>
  <c r="AL176" i="2" s="1"/>
  <c r="AJ175" i="2"/>
  <c r="AL175" i="2" s="1"/>
  <c r="AJ174" i="2"/>
  <c r="AL174" i="2" s="1"/>
  <c r="AJ173" i="2"/>
  <c r="AL173" i="2" s="1"/>
  <c r="AJ172" i="2"/>
  <c r="AL172" i="2" s="1"/>
  <c r="AJ170" i="2"/>
  <c r="AL170" i="2" s="1"/>
  <c r="AJ168" i="2"/>
  <c r="AL168" i="2" s="1"/>
  <c r="AJ167" i="2"/>
  <c r="AL167" i="2" s="1"/>
  <c r="AJ166" i="2"/>
  <c r="AL166" i="2" s="1"/>
  <c r="AJ165" i="2"/>
  <c r="AL165" i="2" s="1"/>
  <c r="AJ164" i="2"/>
  <c r="AL164" i="2" s="1"/>
  <c r="AJ163" i="2"/>
  <c r="AL163" i="2" s="1"/>
  <c r="AJ160" i="2"/>
  <c r="AL160" i="2" s="1"/>
  <c r="AJ159" i="2"/>
  <c r="AL159" i="2" s="1"/>
  <c r="AJ158" i="2"/>
  <c r="AL158" i="2" s="1"/>
  <c r="AJ156" i="2"/>
  <c r="AL156" i="2" s="1"/>
  <c r="AJ155" i="2"/>
  <c r="AL155" i="2" s="1"/>
  <c r="AJ154" i="2"/>
  <c r="AL154" i="2" s="1"/>
  <c r="AJ153" i="2"/>
  <c r="AL153" i="2" s="1"/>
  <c r="AJ152" i="2"/>
  <c r="AL152" i="2" s="1"/>
  <c r="AJ151" i="2"/>
  <c r="AL151" i="2" s="1"/>
  <c r="AJ150" i="2"/>
  <c r="AL150" i="2" s="1"/>
  <c r="AJ149" i="2"/>
  <c r="AL149" i="2" s="1"/>
  <c r="AJ148" i="2"/>
  <c r="AL148" i="2" s="1"/>
  <c r="AJ147" i="2"/>
  <c r="AL147" i="2" s="1"/>
  <c r="AJ146" i="2"/>
  <c r="AL146" i="2" s="1"/>
  <c r="AJ145" i="2"/>
  <c r="AL145" i="2" s="1"/>
  <c r="AJ144" i="2"/>
  <c r="AL144" i="2" s="1"/>
  <c r="AJ142" i="2"/>
  <c r="AL142" i="2" s="1"/>
  <c r="AJ141" i="2"/>
  <c r="AL141" i="2" s="1"/>
  <c r="AJ140" i="2"/>
  <c r="AL140" i="2" s="1"/>
  <c r="AJ139" i="2"/>
  <c r="AL139" i="2" s="1"/>
  <c r="AJ138" i="2"/>
  <c r="AL138" i="2" s="1"/>
  <c r="AJ137" i="2"/>
  <c r="AL137" i="2" s="1"/>
  <c r="AJ136" i="2"/>
  <c r="AL136" i="2" s="1"/>
  <c r="AJ135" i="2"/>
  <c r="AL135" i="2" s="1"/>
  <c r="AJ134" i="2"/>
  <c r="AL134" i="2" s="1"/>
  <c r="AJ133" i="2"/>
  <c r="AL133" i="2" s="1"/>
  <c r="AJ132" i="2"/>
  <c r="AL132" i="2" s="1"/>
  <c r="AJ130" i="2"/>
  <c r="AL130" i="2" s="1"/>
  <c r="AJ128" i="2"/>
  <c r="AL128" i="2" s="1"/>
  <c r="AJ127" i="2"/>
  <c r="AL127" i="2" s="1"/>
  <c r="AJ126" i="2"/>
  <c r="AL126" i="2" s="1"/>
  <c r="AJ125" i="2"/>
  <c r="AL125" i="2" s="1"/>
  <c r="AJ123" i="2"/>
  <c r="AL123" i="2" s="1"/>
  <c r="AJ122" i="2"/>
  <c r="AL122" i="2" s="1"/>
  <c r="AJ121" i="2"/>
  <c r="AL121" i="2" s="1"/>
  <c r="AJ120" i="2"/>
  <c r="AL120" i="2" s="1"/>
  <c r="AJ119" i="2"/>
  <c r="AL119" i="2" s="1"/>
  <c r="AJ118" i="2"/>
  <c r="AL118" i="2" s="1"/>
  <c r="AJ117" i="2"/>
  <c r="AL117" i="2" s="1"/>
  <c r="AJ116" i="2"/>
  <c r="AL116" i="2" s="1"/>
  <c r="AJ115" i="2"/>
  <c r="AL115" i="2" s="1"/>
  <c r="AJ114" i="2"/>
  <c r="AL114" i="2" s="1"/>
  <c r="AJ113" i="2"/>
  <c r="AL113" i="2" s="1"/>
  <c r="AJ111" i="2"/>
  <c r="AL111" i="2" s="1"/>
  <c r="AJ109" i="2"/>
  <c r="AL109" i="2" s="1"/>
  <c r="AJ108" i="2"/>
  <c r="AL108" i="2" s="1"/>
  <c r="AJ107" i="2"/>
  <c r="AL107" i="2" s="1"/>
  <c r="AJ106" i="2"/>
  <c r="AL106" i="2" s="1"/>
  <c r="AJ105" i="2"/>
  <c r="AL105" i="2" s="1"/>
  <c r="AJ103" i="2"/>
  <c r="AL103" i="2" s="1"/>
  <c r="AJ102" i="2"/>
  <c r="AL102" i="2" s="1"/>
  <c r="AJ101" i="2"/>
  <c r="AL101" i="2" s="1"/>
  <c r="AJ100" i="2"/>
  <c r="AL100" i="2" s="1"/>
  <c r="AJ99" i="2"/>
  <c r="AL99" i="2" s="1"/>
  <c r="AJ97" i="2"/>
  <c r="AL97" i="2" s="1"/>
  <c r="AJ96" i="2"/>
  <c r="AL96" i="2" s="1"/>
  <c r="AJ95" i="2"/>
  <c r="AL95" i="2" s="1"/>
  <c r="AJ94" i="2"/>
  <c r="AL94" i="2" s="1"/>
  <c r="AJ93" i="2"/>
  <c r="AL93" i="2" s="1"/>
  <c r="AJ92" i="2"/>
  <c r="AL92" i="2" s="1"/>
  <c r="AJ91" i="2"/>
  <c r="AL91" i="2" s="1"/>
  <c r="AJ89" i="2"/>
  <c r="AL89" i="2" s="1"/>
  <c r="AJ88" i="2"/>
  <c r="AL88" i="2" s="1"/>
  <c r="AJ87" i="2"/>
  <c r="AL87" i="2" s="1"/>
  <c r="AJ86" i="2"/>
  <c r="AL86" i="2" s="1"/>
  <c r="AJ84" i="2"/>
  <c r="AL84" i="2" s="1"/>
  <c r="AJ83" i="2"/>
  <c r="AL83" i="2" s="1"/>
  <c r="AJ82" i="2"/>
  <c r="AL82" i="2" s="1"/>
  <c r="AJ81" i="2"/>
  <c r="AL81" i="2" s="1"/>
  <c r="AJ78" i="2"/>
  <c r="AL78" i="2" s="1"/>
  <c r="AJ77" i="2"/>
  <c r="AL77" i="2" s="1"/>
  <c r="AJ76" i="2"/>
  <c r="AL76" i="2" s="1"/>
  <c r="AJ75" i="2"/>
  <c r="AL75" i="2" s="1"/>
  <c r="AJ74" i="2"/>
  <c r="AL74" i="2" s="1"/>
  <c r="AJ73" i="2"/>
  <c r="AL73" i="2" s="1"/>
  <c r="AJ72" i="2"/>
  <c r="AL72" i="2" s="1"/>
  <c r="AJ71" i="2"/>
  <c r="AL71" i="2" s="1"/>
  <c r="AJ70" i="2"/>
  <c r="AL70" i="2" s="1"/>
  <c r="AJ69" i="2"/>
  <c r="AL69" i="2" s="1"/>
  <c r="AJ66" i="2"/>
  <c r="AL66" i="2" s="1"/>
  <c r="AJ65" i="2"/>
  <c r="AL65" i="2" s="1"/>
  <c r="AJ64" i="2"/>
  <c r="AL64" i="2" s="1"/>
  <c r="AJ63" i="2"/>
  <c r="AL63" i="2" s="1"/>
  <c r="AJ62" i="2"/>
  <c r="AL62" i="2" s="1"/>
  <c r="AJ61" i="2"/>
  <c r="AL61" i="2" s="1"/>
  <c r="AJ60" i="2"/>
  <c r="AL60" i="2" s="1"/>
  <c r="AJ58" i="2"/>
  <c r="AL58" i="2" s="1"/>
  <c r="AJ57" i="2"/>
  <c r="AL57" i="2" s="1"/>
  <c r="AJ56" i="2"/>
  <c r="AL56" i="2" s="1"/>
  <c r="AJ55" i="2"/>
  <c r="AL55" i="2" s="1"/>
  <c r="AJ54" i="2"/>
  <c r="AL54" i="2" s="1"/>
  <c r="AJ53" i="2"/>
  <c r="AL53" i="2" s="1"/>
  <c r="AJ48" i="2"/>
  <c r="AL48" i="2" s="1"/>
  <c r="AJ47" i="2"/>
  <c r="AL47" i="2" s="1"/>
  <c r="AJ45" i="2"/>
  <c r="AL45" i="2" s="1"/>
  <c r="AJ44" i="2"/>
  <c r="AL44" i="2" s="1"/>
  <c r="AJ43" i="2"/>
  <c r="AL43" i="2" s="1"/>
  <c r="AJ42" i="2"/>
  <c r="AL42" i="2" s="1"/>
  <c r="AJ41" i="2"/>
  <c r="AL41" i="2" s="1"/>
  <c r="AJ39" i="2"/>
  <c r="AL39" i="2" s="1"/>
  <c r="AJ38" i="2"/>
  <c r="AL38" i="2" s="1"/>
  <c r="AJ37" i="2"/>
  <c r="AL37" i="2" s="1"/>
  <c r="AJ34" i="2"/>
  <c r="AL34" i="2" s="1"/>
  <c r="AJ31" i="2"/>
  <c r="AL31" i="2" s="1"/>
  <c r="AJ29" i="2"/>
  <c r="AL29" i="2" s="1"/>
  <c r="AJ28" i="2"/>
  <c r="AL28" i="2" s="1"/>
  <c r="AJ27" i="2"/>
  <c r="AL27" i="2" s="1"/>
  <c r="AJ26" i="2"/>
  <c r="AL26" i="2" s="1"/>
  <c r="AJ25" i="2"/>
  <c r="AL25" i="2" s="1"/>
  <c r="AJ24" i="2"/>
  <c r="AL24" i="2" s="1"/>
  <c r="AJ22" i="2"/>
  <c r="AL22" i="2" s="1"/>
  <c r="AJ20" i="2"/>
  <c r="AL20" i="2" s="1"/>
  <c r="AJ19" i="2"/>
  <c r="AL19" i="2" s="1"/>
  <c r="AJ18" i="2"/>
  <c r="AL18" i="2" s="1"/>
  <c r="AJ17" i="2"/>
  <c r="AL17" i="2" s="1"/>
  <c r="AJ16" i="2"/>
  <c r="AL16" i="2" s="1"/>
  <c r="AJ15" i="2"/>
  <c r="AL15" i="2" s="1"/>
  <c r="AJ14" i="2"/>
  <c r="AL14" i="2" s="1"/>
  <c r="AJ13" i="2"/>
  <c r="AL13" i="2" s="1"/>
  <c r="AJ12" i="2"/>
  <c r="AL12" i="2" s="1"/>
  <c r="AJ11" i="2"/>
  <c r="AL11" i="2" s="1"/>
  <c r="AJ10" i="2"/>
  <c r="AL10" i="2" s="1"/>
  <c r="AJ8" i="2"/>
  <c r="AL8" i="2" s="1"/>
  <c r="AJ7" i="2"/>
  <c r="AL7" i="2" s="1"/>
  <c r="AJ6" i="2"/>
  <c r="AL6" i="2" s="1"/>
  <c r="AJ5" i="2"/>
  <c r="AL5" i="2" s="1"/>
  <c r="AJ4" i="2"/>
  <c r="AL4" i="2" s="1"/>
  <c r="AI4" i="2"/>
  <c r="AK4" i="2" s="1"/>
  <c r="U893" i="2"/>
  <c r="T893" i="2"/>
  <c r="S893" i="2"/>
  <c r="R893" i="2"/>
  <c r="Q893" i="2"/>
  <c r="P893" i="2"/>
  <c r="O893" i="2"/>
  <c r="N893" i="2"/>
  <c r="M893" i="2"/>
  <c r="U892" i="2"/>
  <c r="T892" i="2"/>
  <c r="S892" i="2"/>
  <c r="R892" i="2"/>
  <c r="Q892" i="2"/>
  <c r="P892" i="2"/>
  <c r="O892" i="2"/>
  <c r="N892" i="2"/>
  <c r="M892" i="2"/>
  <c r="U891" i="2"/>
  <c r="T891" i="2"/>
  <c r="S891" i="2"/>
  <c r="R891" i="2"/>
  <c r="Q891" i="2"/>
  <c r="P891" i="2"/>
  <c r="O891" i="2"/>
  <c r="N891" i="2"/>
  <c r="M891" i="2"/>
  <c r="U890" i="2"/>
  <c r="T890" i="2"/>
  <c r="S890" i="2"/>
  <c r="R890" i="2"/>
  <c r="Q890" i="2"/>
  <c r="P890" i="2"/>
  <c r="O890" i="2"/>
  <c r="N890" i="2"/>
  <c r="M890" i="2"/>
  <c r="U889" i="2"/>
  <c r="T889" i="2"/>
  <c r="S889" i="2"/>
  <c r="R889" i="2"/>
  <c r="Q889" i="2"/>
  <c r="P889" i="2"/>
  <c r="O889" i="2"/>
  <c r="N889" i="2"/>
  <c r="M889" i="2"/>
  <c r="U888" i="2"/>
  <c r="T888" i="2"/>
  <c r="S888" i="2"/>
  <c r="R888" i="2"/>
  <c r="Q888" i="2"/>
  <c r="P888" i="2"/>
  <c r="O888" i="2"/>
  <c r="N888" i="2"/>
  <c r="M888" i="2"/>
  <c r="U887" i="2"/>
  <c r="T887" i="2"/>
  <c r="S887" i="2"/>
  <c r="R887" i="2"/>
  <c r="Q887" i="2"/>
  <c r="P887" i="2"/>
  <c r="O887" i="2"/>
  <c r="N887" i="2"/>
  <c r="M887" i="2"/>
  <c r="AI887" i="2" s="1"/>
  <c r="AK887" i="2" s="1"/>
  <c r="AI886" i="2"/>
  <c r="AK886" i="2" s="1"/>
  <c r="U886" i="2"/>
  <c r="T886" i="2"/>
  <c r="S886" i="2"/>
  <c r="R886" i="2"/>
  <c r="Q886" i="2"/>
  <c r="P886" i="2"/>
  <c r="O886" i="2"/>
  <c r="N886" i="2"/>
  <c r="M886" i="2"/>
  <c r="U885" i="2"/>
  <c r="T885" i="2"/>
  <c r="S885" i="2"/>
  <c r="R885" i="2"/>
  <c r="Q885" i="2"/>
  <c r="P885" i="2"/>
  <c r="O885" i="2"/>
  <c r="N885" i="2"/>
  <c r="M885" i="2"/>
  <c r="U884" i="2"/>
  <c r="T884" i="2"/>
  <c r="S884" i="2"/>
  <c r="R884" i="2"/>
  <c r="Q884" i="2"/>
  <c r="P884" i="2"/>
  <c r="O884" i="2"/>
  <c r="N884" i="2"/>
  <c r="M884" i="2"/>
  <c r="U883" i="2"/>
  <c r="T883" i="2"/>
  <c r="S883" i="2"/>
  <c r="R883" i="2"/>
  <c r="Q883" i="2"/>
  <c r="P883" i="2"/>
  <c r="O883" i="2"/>
  <c r="N883" i="2"/>
  <c r="M883" i="2"/>
  <c r="U882" i="2"/>
  <c r="T882" i="2"/>
  <c r="S882" i="2"/>
  <c r="R882" i="2"/>
  <c r="Q882" i="2"/>
  <c r="P882" i="2"/>
  <c r="O882" i="2"/>
  <c r="N882" i="2"/>
  <c r="M882" i="2"/>
  <c r="U881" i="2"/>
  <c r="T881" i="2"/>
  <c r="S881" i="2"/>
  <c r="R881" i="2"/>
  <c r="Q881" i="2"/>
  <c r="P881" i="2"/>
  <c r="O881" i="2"/>
  <c r="N881" i="2"/>
  <c r="M881" i="2"/>
  <c r="U880" i="2"/>
  <c r="T880" i="2"/>
  <c r="S880" i="2"/>
  <c r="R880" i="2"/>
  <c r="Q880" i="2"/>
  <c r="P880" i="2"/>
  <c r="O880" i="2"/>
  <c r="N880" i="2"/>
  <c r="M880" i="2"/>
  <c r="U879" i="2"/>
  <c r="T879" i="2"/>
  <c r="S879" i="2"/>
  <c r="R879" i="2"/>
  <c r="Q879" i="2"/>
  <c r="P879" i="2"/>
  <c r="O879" i="2"/>
  <c r="N879" i="2"/>
  <c r="M879" i="2"/>
  <c r="U878" i="2"/>
  <c r="T878" i="2"/>
  <c r="S878" i="2"/>
  <c r="R878" i="2"/>
  <c r="Q878" i="2"/>
  <c r="P878" i="2"/>
  <c r="O878" i="2"/>
  <c r="N878" i="2"/>
  <c r="M878" i="2"/>
  <c r="U877" i="2"/>
  <c r="T877" i="2"/>
  <c r="S877" i="2"/>
  <c r="R877" i="2"/>
  <c r="Q877" i="2"/>
  <c r="P877" i="2"/>
  <c r="O877" i="2"/>
  <c r="N877" i="2"/>
  <c r="M877" i="2"/>
  <c r="U876" i="2"/>
  <c r="T876" i="2"/>
  <c r="S876" i="2"/>
  <c r="R876" i="2"/>
  <c r="Q876" i="2"/>
  <c r="P876" i="2"/>
  <c r="O876" i="2"/>
  <c r="N876" i="2"/>
  <c r="M876" i="2"/>
  <c r="U875" i="2"/>
  <c r="T875" i="2"/>
  <c r="S875" i="2"/>
  <c r="R875" i="2"/>
  <c r="Q875" i="2"/>
  <c r="P875" i="2"/>
  <c r="O875" i="2"/>
  <c r="N875" i="2"/>
  <c r="M875" i="2"/>
  <c r="U874" i="2"/>
  <c r="T874" i="2"/>
  <c r="S874" i="2"/>
  <c r="R874" i="2"/>
  <c r="Q874" i="2"/>
  <c r="P874" i="2"/>
  <c r="O874" i="2"/>
  <c r="N874" i="2"/>
  <c r="M874" i="2"/>
  <c r="U873" i="2"/>
  <c r="T873" i="2"/>
  <c r="S873" i="2"/>
  <c r="R873" i="2"/>
  <c r="Q873" i="2"/>
  <c r="P873" i="2"/>
  <c r="O873" i="2"/>
  <c r="N873" i="2"/>
  <c r="M873" i="2"/>
  <c r="U872" i="2"/>
  <c r="T872" i="2"/>
  <c r="S872" i="2"/>
  <c r="R872" i="2"/>
  <c r="Q872" i="2"/>
  <c r="P872" i="2"/>
  <c r="O872" i="2"/>
  <c r="N872" i="2"/>
  <c r="M872" i="2"/>
  <c r="U871" i="2"/>
  <c r="T871" i="2"/>
  <c r="S871" i="2"/>
  <c r="R871" i="2"/>
  <c r="Q871" i="2"/>
  <c r="P871" i="2"/>
  <c r="O871" i="2"/>
  <c r="N871" i="2"/>
  <c r="M871" i="2"/>
  <c r="U870" i="2"/>
  <c r="T870" i="2"/>
  <c r="S870" i="2"/>
  <c r="R870" i="2"/>
  <c r="Q870" i="2"/>
  <c r="P870" i="2"/>
  <c r="O870" i="2"/>
  <c r="N870" i="2"/>
  <c r="M870" i="2"/>
  <c r="U869" i="2"/>
  <c r="T869" i="2"/>
  <c r="S869" i="2"/>
  <c r="R869" i="2"/>
  <c r="Q869" i="2"/>
  <c r="P869" i="2"/>
  <c r="O869" i="2"/>
  <c r="N869" i="2"/>
  <c r="M869" i="2"/>
  <c r="U868" i="2"/>
  <c r="T868" i="2"/>
  <c r="S868" i="2"/>
  <c r="R868" i="2"/>
  <c r="Q868" i="2"/>
  <c r="P868" i="2"/>
  <c r="O868" i="2"/>
  <c r="N868" i="2"/>
  <c r="M868" i="2"/>
  <c r="U867" i="2"/>
  <c r="T867" i="2"/>
  <c r="S867" i="2"/>
  <c r="R867" i="2"/>
  <c r="Q867" i="2"/>
  <c r="P867" i="2"/>
  <c r="O867" i="2"/>
  <c r="N867" i="2"/>
  <c r="M867" i="2"/>
  <c r="U866" i="2"/>
  <c r="T866" i="2"/>
  <c r="S866" i="2"/>
  <c r="R866" i="2"/>
  <c r="Q866" i="2"/>
  <c r="P866" i="2"/>
  <c r="O866" i="2"/>
  <c r="N866" i="2"/>
  <c r="M866" i="2"/>
  <c r="U865" i="2"/>
  <c r="T865" i="2"/>
  <c r="S865" i="2"/>
  <c r="R865" i="2"/>
  <c r="Q865" i="2"/>
  <c r="P865" i="2"/>
  <c r="O865" i="2"/>
  <c r="N865" i="2"/>
  <c r="M865" i="2"/>
  <c r="U864" i="2"/>
  <c r="T864" i="2"/>
  <c r="S864" i="2"/>
  <c r="R864" i="2"/>
  <c r="Q864" i="2"/>
  <c r="P864" i="2"/>
  <c r="O864" i="2"/>
  <c r="N864" i="2"/>
  <c r="M864" i="2"/>
  <c r="U863" i="2"/>
  <c r="T863" i="2"/>
  <c r="S863" i="2"/>
  <c r="R863" i="2"/>
  <c r="Q863" i="2"/>
  <c r="P863" i="2"/>
  <c r="O863" i="2"/>
  <c r="N863" i="2"/>
  <c r="M863" i="2"/>
  <c r="U862" i="2"/>
  <c r="T862" i="2"/>
  <c r="S862" i="2"/>
  <c r="R862" i="2"/>
  <c r="Q862" i="2"/>
  <c r="P862" i="2"/>
  <c r="O862" i="2"/>
  <c r="N862" i="2"/>
  <c r="M862" i="2"/>
  <c r="U861" i="2"/>
  <c r="T861" i="2"/>
  <c r="S861" i="2"/>
  <c r="R861" i="2"/>
  <c r="Q861" i="2"/>
  <c r="P861" i="2"/>
  <c r="O861" i="2"/>
  <c r="N861" i="2"/>
  <c r="M861" i="2"/>
  <c r="U860" i="2"/>
  <c r="T860" i="2"/>
  <c r="S860" i="2"/>
  <c r="R860" i="2"/>
  <c r="Q860" i="2"/>
  <c r="P860" i="2"/>
  <c r="O860" i="2"/>
  <c r="N860" i="2"/>
  <c r="M860" i="2"/>
  <c r="U859" i="2"/>
  <c r="T859" i="2"/>
  <c r="S859" i="2"/>
  <c r="R859" i="2"/>
  <c r="Q859" i="2"/>
  <c r="P859" i="2"/>
  <c r="O859" i="2"/>
  <c r="N859" i="2"/>
  <c r="M859" i="2"/>
  <c r="U858" i="2"/>
  <c r="T858" i="2"/>
  <c r="S858" i="2"/>
  <c r="R858" i="2"/>
  <c r="Q858" i="2"/>
  <c r="P858" i="2"/>
  <c r="O858" i="2"/>
  <c r="N858" i="2"/>
  <c r="M858" i="2"/>
  <c r="U857" i="2"/>
  <c r="T857" i="2"/>
  <c r="S857" i="2"/>
  <c r="R857" i="2"/>
  <c r="Q857" i="2"/>
  <c r="P857" i="2"/>
  <c r="O857" i="2"/>
  <c r="N857" i="2"/>
  <c r="M857" i="2"/>
  <c r="U856" i="2"/>
  <c r="T856" i="2"/>
  <c r="S856" i="2"/>
  <c r="R856" i="2"/>
  <c r="Q856" i="2"/>
  <c r="P856" i="2"/>
  <c r="O856" i="2"/>
  <c r="N856" i="2"/>
  <c r="M856" i="2"/>
  <c r="U855" i="2"/>
  <c r="T855" i="2"/>
  <c r="S855" i="2"/>
  <c r="R855" i="2"/>
  <c r="Q855" i="2"/>
  <c r="P855" i="2"/>
  <c r="O855" i="2"/>
  <c r="N855" i="2"/>
  <c r="M855" i="2"/>
  <c r="U854" i="2"/>
  <c r="T854" i="2"/>
  <c r="S854" i="2"/>
  <c r="R854" i="2"/>
  <c r="Q854" i="2"/>
  <c r="P854" i="2"/>
  <c r="O854" i="2"/>
  <c r="N854" i="2"/>
  <c r="M854" i="2"/>
  <c r="U853" i="2"/>
  <c r="T853" i="2"/>
  <c r="S853" i="2"/>
  <c r="R853" i="2"/>
  <c r="Q853" i="2"/>
  <c r="P853" i="2"/>
  <c r="O853" i="2"/>
  <c r="N853" i="2"/>
  <c r="M853" i="2"/>
  <c r="U852" i="2"/>
  <c r="T852" i="2"/>
  <c r="S852" i="2"/>
  <c r="R852" i="2"/>
  <c r="Q852" i="2"/>
  <c r="P852" i="2"/>
  <c r="O852" i="2"/>
  <c r="N852" i="2"/>
  <c r="M852" i="2"/>
  <c r="U851" i="2"/>
  <c r="T851" i="2"/>
  <c r="S851" i="2"/>
  <c r="R851" i="2"/>
  <c r="Q851" i="2"/>
  <c r="P851" i="2"/>
  <c r="O851" i="2"/>
  <c r="N851" i="2"/>
  <c r="M851" i="2"/>
  <c r="U850" i="2"/>
  <c r="T850" i="2"/>
  <c r="S850" i="2"/>
  <c r="R850" i="2"/>
  <c r="Q850" i="2"/>
  <c r="P850" i="2"/>
  <c r="O850" i="2"/>
  <c r="N850" i="2"/>
  <c r="M850" i="2"/>
  <c r="U849" i="2"/>
  <c r="T849" i="2"/>
  <c r="S849" i="2"/>
  <c r="R849" i="2"/>
  <c r="Q849" i="2"/>
  <c r="P849" i="2"/>
  <c r="O849" i="2"/>
  <c r="N849" i="2"/>
  <c r="M849" i="2"/>
  <c r="U848" i="2"/>
  <c r="T848" i="2"/>
  <c r="S848" i="2"/>
  <c r="R848" i="2"/>
  <c r="Q848" i="2"/>
  <c r="P848" i="2"/>
  <c r="O848" i="2"/>
  <c r="N848" i="2"/>
  <c r="M848" i="2"/>
  <c r="U847" i="2"/>
  <c r="T847" i="2"/>
  <c r="S847" i="2"/>
  <c r="R847" i="2"/>
  <c r="Q847" i="2"/>
  <c r="P847" i="2"/>
  <c r="O847" i="2"/>
  <c r="N847" i="2"/>
  <c r="M847" i="2"/>
  <c r="U846" i="2"/>
  <c r="T846" i="2"/>
  <c r="S846" i="2"/>
  <c r="R846" i="2"/>
  <c r="Q846" i="2"/>
  <c r="P846" i="2"/>
  <c r="O846" i="2"/>
  <c r="N846" i="2"/>
  <c r="M846" i="2"/>
  <c r="U845" i="2"/>
  <c r="T845" i="2"/>
  <c r="S845" i="2"/>
  <c r="R845" i="2"/>
  <c r="Q845" i="2"/>
  <c r="P845" i="2"/>
  <c r="O845" i="2"/>
  <c r="N845" i="2"/>
  <c r="M845" i="2"/>
  <c r="U844" i="2"/>
  <c r="T844" i="2"/>
  <c r="S844" i="2"/>
  <c r="R844" i="2"/>
  <c r="Q844" i="2"/>
  <c r="P844" i="2"/>
  <c r="O844" i="2"/>
  <c r="N844" i="2"/>
  <c r="M844" i="2"/>
  <c r="U843" i="2"/>
  <c r="T843" i="2"/>
  <c r="S843" i="2"/>
  <c r="R843" i="2"/>
  <c r="Q843" i="2"/>
  <c r="P843" i="2"/>
  <c r="O843" i="2"/>
  <c r="N843" i="2"/>
  <c r="M843" i="2"/>
  <c r="U842" i="2"/>
  <c r="T842" i="2"/>
  <c r="S842" i="2"/>
  <c r="R842" i="2"/>
  <c r="Q842" i="2"/>
  <c r="P842" i="2"/>
  <c r="O842" i="2"/>
  <c r="N842" i="2"/>
  <c r="M842" i="2"/>
  <c r="U841" i="2"/>
  <c r="T841" i="2"/>
  <c r="S841" i="2"/>
  <c r="R841" i="2"/>
  <c r="Q841" i="2"/>
  <c r="P841" i="2"/>
  <c r="O841" i="2"/>
  <c r="N841" i="2"/>
  <c r="M841" i="2"/>
  <c r="U840" i="2"/>
  <c r="T840" i="2"/>
  <c r="S840" i="2"/>
  <c r="R840" i="2"/>
  <c r="Q840" i="2"/>
  <c r="P840" i="2"/>
  <c r="O840" i="2"/>
  <c r="N840" i="2"/>
  <c r="M840" i="2"/>
  <c r="U839" i="2"/>
  <c r="T839" i="2"/>
  <c r="S839" i="2"/>
  <c r="R839" i="2"/>
  <c r="Q839" i="2"/>
  <c r="P839" i="2"/>
  <c r="O839" i="2"/>
  <c r="N839" i="2"/>
  <c r="M839" i="2"/>
  <c r="U838" i="2"/>
  <c r="T838" i="2"/>
  <c r="S838" i="2"/>
  <c r="R838" i="2"/>
  <c r="Q838" i="2"/>
  <c r="P838" i="2"/>
  <c r="O838" i="2"/>
  <c r="N838" i="2"/>
  <c r="M838" i="2"/>
  <c r="U837" i="2"/>
  <c r="T837" i="2"/>
  <c r="S837" i="2"/>
  <c r="R837" i="2"/>
  <c r="Q837" i="2"/>
  <c r="P837" i="2"/>
  <c r="O837" i="2"/>
  <c r="N837" i="2"/>
  <c r="M837" i="2"/>
  <c r="U836" i="2"/>
  <c r="T836" i="2"/>
  <c r="S836" i="2"/>
  <c r="R836" i="2"/>
  <c r="Q836" i="2"/>
  <c r="P836" i="2"/>
  <c r="O836" i="2"/>
  <c r="N836" i="2"/>
  <c r="M836" i="2"/>
  <c r="U835" i="2"/>
  <c r="T835" i="2"/>
  <c r="S835" i="2"/>
  <c r="R835" i="2"/>
  <c r="Q835" i="2"/>
  <c r="P835" i="2"/>
  <c r="O835" i="2"/>
  <c r="N835" i="2"/>
  <c r="M835" i="2"/>
  <c r="U834" i="2"/>
  <c r="T834" i="2"/>
  <c r="S834" i="2"/>
  <c r="R834" i="2"/>
  <c r="Q834" i="2"/>
  <c r="P834" i="2"/>
  <c r="O834" i="2"/>
  <c r="N834" i="2"/>
  <c r="M834" i="2"/>
  <c r="U833" i="2"/>
  <c r="T833" i="2"/>
  <c r="S833" i="2"/>
  <c r="R833" i="2"/>
  <c r="Q833" i="2"/>
  <c r="P833" i="2"/>
  <c r="O833" i="2"/>
  <c r="N833" i="2"/>
  <c r="M833" i="2"/>
  <c r="U832" i="2"/>
  <c r="T832" i="2"/>
  <c r="S832" i="2"/>
  <c r="R832" i="2"/>
  <c r="Q832" i="2"/>
  <c r="P832" i="2"/>
  <c r="O832" i="2"/>
  <c r="N832" i="2"/>
  <c r="M832" i="2"/>
  <c r="U831" i="2"/>
  <c r="T831" i="2"/>
  <c r="S831" i="2"/>
  <c r="R831" i="2"/>
  <c r="Q831" i="2"/>
  <c r="P831" i="2"/>
  <c r="O831" i="2"/>
  <c r="N831" i="2"/>
  <c r="M831" i="2"/>
  <c r="U830" i="2"/>
  <c r="T830" i="2"/>
  <c r="S830" i="2"/>
  <c r="R830" i="2"/>
  <c r="Q830" i="2"/>
  <c r="P830" i="2"/>
  <c r="O830" i="2"/>
  <c r="N830" i="2"/>
  <c r="M830" i="2"/>
  <c r="U829" i="2"/>
  <c r="T829" i="2"/>
  <c r="S829" i="2"/>
  <c r="R829" i="2"/>
  <c r="Q829" i="2"/>
  <c r="P829" i="2"/>
  <c r="O829" i="2"/>
  <c r="N829" i="2"/>
  <c r="M829" i="2"/>
  <c r="U828" i="2"/>
  <c r="T828" i="2"/>
  <c r="S828" i="2"/>
  <c r="R828" i="2"/>
  <c r="Q828" i="2"/>
  <c r="P828" i="2"/>
  <c r="O828" i="2"/>
  <c r="N828" i="2"/>
  <c r="M828" i="2"/>
  <c r="U827" i="2"/>
  <c r="T827" i="2"/>
  <c r="S827" i="2"/>
  <c r="R827" i="2"/>
  <c r="Q827" i="2"/>
  <c r="P827" i="2"/>
  <c r="O827" i="2"/>
  <c r="N827" i="2"/>
  <c r="M827" i="2"/>
  <c r="U826" i="2"/>
  <c r="T826" i="2"/>
  <c r="S826" i="2"/>
  <c r="R826" i="2"/>
  <c r="Q826" i="2"/>
  <c r="P826" i="2"/>
  <c r="O826" i="2"/>
  <c r="N826" i="2"/>
  <c r="M826" i="2"/>
  <c r="U825" i="2"/>
  <c r="T825" i="2"/>
  <c r="S825" i="2"/>
  <c r="R825" i="2"/>
  <c r="Q825" i="2"/>
  <c r="P825" i="2"/>
  <c r="O825" i="2"/>
  <c r="N825" i="2"/>
  <c r="M825" i="2"/>
  <c r="U824" i="2"/>
  <c r="T824" i="2"/>
  <c r="S824" i="2"/>
  <c r="R824" i="2"/>
  <c r="Q824" i="2"/>
  <c r="P824" i="2"/>
  <c r="O824" i="2"/>
  <c r="N824" i="2"/>
  <c r="M824" i="2"/>
  <c r="U823" i="2"/>
  <c r="T823" i="2"/>
  <c r="S823" i="2"/>
  <c r="R823" i="2"/>
  <c r="Q823" i="2"/>
  <c r="P823" i="2"/>
  <c r="O823" i="2"/>
  <c r="N823" i="2"/>
  <c r="M823" i="2"/>
  <c r="U822" i="2"/>
  <c r="T822" i="2"/>
  <c r="S822" i="2"/>
  <c r="R822" i="2"/>
  <c r="Q822" i="2"/>
  <c r="P822" i="2"/>
  <c r="O822" i="2"/>
  <c r="N822" i="2"/>
  <c r="M822" i="2"/>
  <c r="U821" i="2"/>
  <c r="T821" i="2"/>
  <c r="S821" i="2"/>
  <c r="R821" i="2"/>
  <c r="Q821" i="2"/>
  <c r="P821" i="2"/>
  <c r="O821" i="2"/>
  <c r="N821" i="2"/>
  <c r="M821" i="2"/>
  <c r="U820" i="2"/>
  <c r="T820" i="2"/>
  <c r="S820" i="2"/>
  <c r="R820" i="2"/>
  <c r="Q820" i="2"/>
  <c r="P820" i="2"/>
  <c r="O820" i="2"/>
  <c r="N820" i="2"/>
  <c r="M820" i="2"/>
  <c r="U819" i="2"/>
  <c r="T819" i="2"/>
  <c r="S819" i="2"/>
  <c r="R819" i="2"/>
  <c r="Q819" i="2"/>
  <c r="P819" i="2"/>
  <c r="O819" i="2"/>
  <c r="N819" i="2"/>
  <c r="M819" i="2"/>
  <c r="U818" i="2"/>
  <c r="T818" i="2"/>
  <c r="S818" i="2"/>
  <c r="R818" i="2"/>
  <c r="Q818" i="2"/>
  <c r="P818" i="2"/>
  <c r="O818" i="2"/>
  <c r="N818" i="2"/>
  <c r="M818" i="2"/>
  <c r="U817" i="2"/>
  <c r="T817" i="2"/>
  <c r="S817" i="2"/>
  <c r="R817" i="2"/>
  <c r="Q817" i="2"/>
  <c r="P817" i="2"/>
  <c r="O817" i="2"/>
  <c r="N817" i="2"/>
  <c r="M817" i="2"/>
  <c r="U816" i="2"/>
  <c r="T816" i="2"/>
  <c r="S816" i="2"/>
  <c r="R816" i="2"/>
  <c r="Q816" i="2"/>
  <c r="P816" i="2"/>
  <c r="O816" i="2"/>
  <c r="N816" i="2"/>
  <c r="M816" i="2"/>
  <c r="U815" i="2"/>
  <c r="T815" i="2"/>
  <c r="S815" i="2"/>
  <c r="R815" i="2"/>
  <c r="Q815" i="2"/>
  <c r="P815" i="2"/>
  <c r="O815" i="2"/>
  <c r="N815" i="2"/>
  <c r="M815" i="2"/>
  <c r="U814" i="2"/>
  <c r="T814" i="2"/>
  <c r="S814" i="2"/>
  <c r="R814" i="2"/>
  <c r="Q814" i="2"/>
  <c r="P814" i="2"/>
  <c r="O814" i="2"/>
  <c r="N814" i="2"/>
  <c r="M814" i="2"/>
  <c r="U813" i="2"/>
  <c r="T813" i="2"/>
  <c r="S813" i="2"/>
  <c r="R813" i="2"/>
  <c r="Q813" i="2"/>
  <c r="P813" i="2"/>
  <c r="O813" i="2"/>
  <c r="N813" i="2"/>
  <c r="M813" i="2"/>
  <c r="U812" i="2"/>
  <c r="T812" i="2"/>
  <c r="S812" i="2"/>
  <c r="R812" i="2"/>
  <c r="Q812" i="2"/>
  <c r="P812" i="2"/>
  <c r="O812" i="2"/>
  <c r="N812" i="2"/>
  <c r="M812" i="2"/>
  <c r="U811" i="2"/>
  <c r="T811" i="2"/>
  <c r="S811" i="2"/>
  <c r="R811" i="2"/>
  <c r="Q811" i="2"/>
  <c r="P811" i="2"/>
  <c r="O811" i="2"/>
  <c r="N811" i="2"/>
  <c r="M811" i="2"/>
  <c r="U810" i="2"/>
  <c r="T810" i="2"/>
  <c r="S810" i="2"/>
  <c r="R810" i="2"/>
  <c r="Q810" i="2"/>
  <c r="P810" i="2"/>
  <c r="O810" i="2"/>
  <c r="N810" i="2"/>
  <c r="M810" i="2"/>
  <c r="U809" i="2"/>
  <c r="T809" i="2"/>
  <c r="S809" i="2"/>
  <c r="R809" i="2"/>
  <c r="Q809" i="2"/>
  <c r="P809" i="2"/>
  <c r="O809" i="2"/>
  <c r="N809" i="2"/>
  <c r="M809" i="2"/>
  <c r="U808" i="2"/>
  <c r="T808" i="2"/>
  <c r="S808" i="2"/>
  <c r="R808" i="2"/>
  <c r="Q808" i="2"/>
  <c r="P808" i="2"/>
  <c r="O808" i="2"/>
  <c r="N808" i="2"/>
  <c r="M808" i="2"/>
  <c r="U807" i="2"/>
  <c r="T807" i="2"/>
  <c r="S807" i="2"/>
  <c r="R807" i="2"/>
  <c r="Q807" i="2"/>
  <c r="P807" i="2"/>
  <c r="O807" i="2"/>
  <c r="N807" i="2"/>
  <c r="M807" i="2"/>
  <c r="U806" i="2"/>
  <c r="T806" i="2"/>
  <c r="S806" i="2"/>
  <c r="R806" i="2"/>
  <c r="Q806" i="2"/>
  <c r="P806" i="2"/>
  <c r="O806" i="2"/>
  <c r="N806" i="2"/>
  <c r="M806" i="2"/>
  <c r="AI806" i="2" s="1"/>
  <c r="AK806" i="2" s="1"/>
  <c r="U805" i="2"/>
  <c r="T805" i="2"/>
  <c r="S805" i="2"/>
  <c r="R805" i="2"/>
  <c r="Q805" i="2"/>
  <c r="P805" i="2"/>
  <c r="O805" i="2"/>
  <c r="N805" i="2"/>
  <c r="M805" i="2"/>
  <c r="U804" i="2"/>
  <c r="T804" i="2"/>
  <c r="S804" i="2"/>
  <c r="R804" i="2"/>
  <c r="Q804" i="2"/>
  <c r="P804" i="2"/>
  <c r="O804" i="2"/>
  <c r="N804" i="2"/>
  <c r="M804" i="2"/>
  <c r="U803" i="2"/>
  <c r="T803" i="2"/>
  <c r="S803" i="2"/>
  <c r="R803" i="2"/>
  <c r="Q803" i="2"/>
  <c r="P803" i="2"/>
  <c r="O803" i="2"/>
  <c r="N803" i="2"/>
  <c r="M803" i="2"/>
  <c r="U802" i="2"/>
  <c r="T802" i="2"/>
  <c r="S802" i="2"/>
  <c r="R802" i="2"/>
  <c r="Q802" i="2"/>
  <c r="P802" i="2"/>
  <c r="O802" i="2"/>
  <c r="N802" i="2"/>
  <c r="M802" i="2"/>
  <c r="U801" i="2"/>
  <c r="T801" i="2"/>
  <c r="S801" i="2"/>
  <c r="R801" i="2"/>
  <c r="Q801" i="2"/>
  <c r="P801" i="2"/>
  <c r="O801" i="2"/>
  <c r="N801" i="2"/>
  <c r="M801" i="2"/>
  <c r="U800" i="2"/>
  <c r="T800" i="2"/>
  <c r="S800" i="2"/>
  <c r="R800" i="2"/>
  <c r="Q800" i="2"/>
  <c r="P800" i="2"/>
  <c r="O800" i="2"/>
  <c r="N800" i="2"/>
  <c r="M800" i="2"/>
  <c r="U799" i="2"/>
  <c r="T799" i="2"/>
  <c r="S799" i="2"/>
  <c r="R799" i="2"/>
  <c r="Q799" i="2"/>
  <c r="P799" i="2"/>
  <c r="O799" i="2"/>
  <c r="N799" i="2"/>
  <c r="M799" i="2"/>
  <c r="U798" i="2"/>
  <c r="T798" i="2"/>
  <c r="S798" i="2"/>
  <c r="R798" i="2"/>
  <c r="Q798" i="2"/>
  <c r="P798" i="2"/>
  <c r="O798" i="2"/>
  <c r="N798" i="2"/>
  <c r="M798" i="2"/>
  <c r="U797" i="2"/>
  <c r="T797" i="2"/>
  <c r="S797" i="2"/>
  <c r="R797" i="2"/>
  <c r="Q797" i="2"/>
  <c r="P797" i="2"/>
  <c r="O797" i="2"/>
  <c r="N797" i="2"/>
  <c r="M797" i="2"/>
  <c r="U796" i="2"/>
  <c r="T796" i="2"/>
  <c r="S796" i="2"/>
  <c r="R796" i="2"/>
  <c r="Q796" i="2"/>
  <c r="P796" i="2"/>
  <c r="O796" i="2"/>
  <c r="N796" i="2"/>
  <c r="M796" i="2"/>
  <c r="U795" i="2"/>
  <c r="T795" i="2"/>
  <c r="S795" i="2"/>
  <c r="R795" i="2"/>
  <c r="Q795" i="2"/>
  <c r="P795" i="2"/>
  <c r="O795" i="2"/>
  <c r="N795" i="2"/>
  <c r="M795" i="2"/>
  <c r="U794" i="2"/>
  <c r="T794" i="2"/>
  <c r="S794" i="2"/>
  <c r="R794" i="2"/>
  <c r="Q794" i="2"/>
  <c r="P794" i="2"/>
  <c r="O794" i="2"/>
  <c r="N794" i="2"/>
  <c r="M794" i="2"/>
  <c r="U793" i="2"/>
  <c r="T793" i="2"/>
  <c r="S793" i="2"/>
  <c r="R793" i="2"/>
  <c r="Q793" i="2"/>
  <c r="P793" i="2"/>
  <c r="O793" i="2"/>
  <c r="N793" i="2"/>
  <c r="M793" i="2"/>
  <c r="U792" i="2"/>
  <c r="T792" i="2"/>
  <c r="S792" i="2"/>
  <c r="R792" i="2"/>
  <c r="Q792" i="2"/>
  <c r="P792" i="2"/>
  <c r="O792" i="2"/>
  <c r="N792" i="2"/>
  <c r="M792" i="2"/>
  <c r="U791" i="2"/>
  <c r="T791" i="2"/>
  <c r="S791" i="2"/>
  <c r="R791" i="2"/>
  <c r="Q791" i="2"/>
  <c r="P791" i="2"/>
  <c r="O791" i="2"/>
  <c r="N791" i="2"/>
  <c r="M791" i="2"/>
  <c r="U790" i="2"/>
  <c r="T790" i="2"/>
  <c r="S790" i="2"/>
  <c r="R790" i="2"/>
  <c r="Q790" i="2"/>
  <c r="P790" i="2"/>
  <c r="O790" i="2"/>
  <c r="N790" i="2"/>
  <c r="M790" i="2"/>
  <c r="AI790" i="2" s="1"/>
  <c r="AK790" i="2" s="1"/>
  <c r="U789" i="2"/>
  <c r="T789" i="2"/>
  <c r="S789" i="2"/>
  <c r="R789" i="2"/>
  <c r="Q789" i="2"/>
  <c r="P789" i="2"/>
  <c r="O789" i="2"/>
  <c r="N789" i="2"/>
  <c r="M789" i="2"/>
  <c r="U788" i="2"/>
  <c r="T788" i="2"/>
  <c r="S788" i="2"/>
  <c r="R788" i="2"/>
  <c r="Q788" i="2"/>
  <c r="P788" i="2"/>
  <c r="O788" i="2"/>
  <c r="N788" i="2"/>
  <c r="M788" i="2"/>
  <c r="U787" i="2"/>
  <c r="T787" i="2"/>
  <c r="S787" i="2"/>
  <c r="R787" i="2"/>
  <c r="Q787" i="2"/>
  <c r="P787" i="2"/>
  <c r="O787" i="2"/>
  <c r="N787" i="2"/>
  <c r="M787" i="2"/>
  <c r="U786" i="2"/>
  <c r="T786" i="2"/>
  <c r="S786" i="2"/>
  <c r="R786" i="2"/>
  <c r="Q786" i="2"/>
  <c r="P786" i="2"/>
  <c r="O786" i="2"/>
  <c r="N786" i="2"/>
  <c r="M786" i="2"/>
  <c r="U785" i="2"/>
  <c r="T785" i="2"/>
  <c r="S785" i="2"/>
  <c r="R785" i="2"/>
  <c r="Q785" i="2"/>
  <c r="P785" i="2"/>
  <c r="O785" i="2"/>
  <c r="N785" i="2"/>
  <c r="M785" i="2"/>
  <c r="U784" i="2"/>
  <c r="T784" i="2"/>
  <c r="S784" i="2"/>
  <c r="R784" i="2"/>
  <c r="Q784" i="2"/>
  <c r="P784" i="2"/>
  <c r="O784" i="2"/>
  <c r="N784" i="2"/>
  <c r="M784" i="2"/>
  <c r="U783" i="2"/>
  <c r="T783" i="2"/>
  <c r="S783" i="2"/>
  <c r="R783" i="2"/>
  <c r="Q783" i="2"/>
  <c r="P783" i="2"/>
  <c r="O783" i="2"/>
  <c r="N783" i="2"/>
  <c r="M783" i="2"/>
  <c r="U782" i="2"/>
  <c r="T782" i="2"/>
  <c r="S782" i="2"/>
  <c r="R782" i="2"/>
  <c r="Q782" i="2"/>
  <c r="P782" i="2"/>
  <c r="O782" i="2"/>
  <c r="N782" i="2"/>
  <c r="M782" i="2"/>
  <c r="U781" i="2"/>
  <c r="T781" i="2"/>
  <c r="S781" i="2"/>
  <c r="R781" i="2"/>
  <c r="Q781" i="2"/>
  <c r="P781" i="2"/>
  <c r="O781" i="2"/>
  <c r="N781" i="2"/>
  <c r="M781" i="2"/>
  <c r="U780" i="2"/>
  <c r="T780" i="2"/>
  <c r="S780" i="2"/>
  <c r="R780" i="2"/>
  <c r="Q780" i="2"/>
  <c r="P780" i="2"/>
  <c r="O780" i="2"/>
  <c r="N780" i="2"/>
  <c r="M780" i="2"/>
  <c r="U779" i="2"/>
  <c r="T779" i="2"/>
  <c r="S779" i="2"/>
  <c r="R779" i="2"/>
  <c r="Q779" i="2"/>
  <c r="P779" i="2"/>
  <c r="O779" i="2"/>
  <c r="N779" i="2"/>
  <c r="M779" i="2"/>
  <c r="U778" i="2"/>
  <c r="T778" i="2"/>
  <c r="S778" i="2"/>
  <c r="R778" i="2"/>
  <c r="Q778" i="2"/>
  <c r="P778" i="2"/>
  <c r="O778" i="2"/>
  <c r="N778" i="2"/>
  <c r="M778" i="2"/>
  <c r="U777" i="2"/>
  <c r="T777" i="2"/>
  <c r="S777" i="2"/>
  <c r="R777" i="2"/>
  <c r="Q777" i="2"/>
  <c r="P777" i="2"/>
  <c r="O777" i="2"/>
  <c r="N777" i="2"/>
  <c r="M777" i="2"/>
  <c r="U776" i="2"/>
  <c r="T776" i="2"/>
  <c r="S776" i="2"/>
  <c r="R776" i="2"/>
  <c r="Q776" i="2"/>
  <c r="P776" i="2"/>
  <c r="O776" i="2"/>
  <c r="N776" i="2"/>
  <c r="M776" i="2"/>
  <c r="U775" i="2"/>
  <c r="T775" i="2"/>
  <c r="S775" i="2"/>
  <c r="R775" i="2"/>
  <c r="Q775" i="2"/>
  <c r="P775" i="2"/>
  <c r="O775" i="2"/>
  <c r="N775" i="2"/>
  <c r="M775" i="2"/>
  <c r="U774" i="2"/>
  <c r="T774" i="2"/>
  <c r="S774" i="2"/>
  <c r="R774" i="2"/>
  <c r="Q774" i="2"/>
  <c r="P774" i="2"/>
  <c r="O774" i="2"/>
  <c r="N774" i="2"/>
  <c r="M774" i="2"/>
  <c r="U773" i="2"/>
  <c r="T773" i="2"/>
  <c r="S773" i="2"/>
  <c r="R773" i="2"/>
  <c r="Q773" i="2"/>
  <c r="P773" i="2"/>
  <c r="O773" i="2"/>
  <c r="N773" i="2"/>
  <c r="M773" i="2"/>
  <c r="U772" i="2"/>
  <c r="T772" i="2"/>
  <c r="S772" i="2"/>
  <c r="R772" i="2"/>
  <c r="Q772" i="2"/>
  <c r="P772" i="2"/>
  <c r="O772" i="2"/>
  <c r="N772" i="2"/>
  <c r="M772" i="2"/>
  <c r="U771" i="2"/>
  <c r="T771" i="2"/>
  <c r="S771" i="2"/>
  <c r="R771" i="2"/>
  <c r="Q771" i="2"/>
  <c r="P771" i="2"/>
  <c r="O771" i="2"/>
  <c r="N771" i="2"/>
  <c r="M771" i="2"/>
  <c r="U770" i="2"/>
  <c r="T770" i="2"/>
  <c r="S770" i="2"/>
  <c r="R770" i="2"/>
  <c r="Q770" i="2"/>
  <c r="P770" i="2"/>
  <c r="O770" i="2"/>
  <c r="N770" i="2"/>
  <c r="M770" i="2"/>
  <c r="U769" i="2"/>
  <c r="T769" i="2"/>
  <c r="S769" i="2"/>
  <c r="R769" i="2"/>
  <c r="Q769" i="2"/>
  <c r="P769" i="2"/>
  <c r="O769" i="2"/>
  <c r="N769" i="2"/>
  <c r="M769" i="2"/>
  <c r="U768" i="2"/>
  <c r="T768" i="2"/>
  <c r="S768" i="2"/>
  <c r="R768" i="2"/>
  <c r="Q768" i="2"/>
  <c r="P768" i="2"/>
  <c r="O768" i="2"/>
  <c r="N768" i="2"/>
  <c r="M768" i="2"/>
  <c r="U767" i="2"/>
  <c r="T767" i="2"/>
  <c r="S767" i="2"/>
  <c r="R767" i="2"/>
  <c r="Q767" i="2"/>
  <c r="P767" i="2"/>
  <c r="O767" i="2"/>
  <c r="N767" i="2"/>
  <c r="M767" i="2"/>
  <c r="U766" i="2"/>
  <c r="T766" i="2"/>
  <c r="S766" i="2"/>
  <c r="R766" i="2"/>
  <c r="Q766" i="2"/>
  <c r="P766" i="2"/>
  <c r="O766" i="2"/>
  <c r="N766" i="2"/>
  <c r="M766" i="2"/>
  <c r="U765" i="2"/>
  <c r="T765" i="2"/>
  <c r="S765" i="2"/>
  <c r="R765" i="2"/>
  <c r="Q765" i="2"/>
  <c r="P765" i="2"/>
  <c r="O765" i="2"/>
  <c r="N765" i="2"/>
  <c r="M765" i="2"/>
  <c r="U764" i="2"/>
  <c r="T764" i="2"/>
  <c r="S764" i="2"/>
  <c r="R764" i="2"/>
  <c r="Q764" i="2"/>
  <c r="P764" i="2"/>
  <c r="O764" i="2"/>
  <c r="N764" i="2"/>
  <c r="M764" i="2"/>
  <c r="U763" i="2"/>
  <c r="T763" i="2"/>
  <c r="S763" i="2"/>
  <c r="R763" i="2"/>
  <c r="Q763" i="2"/>
  <c r="P763" i="2"/>
  <c r="O763" i="2"/>
  <c r="N763" i="2"/>
  <c r="M763" i="2"/>
  <c r="U762" i="2"/>
  <c r="T762" i="2"/>
  <c r="S762" i="2"/>
  <c r="R762" i="2"/>
  <c r="Q762" i="2"/>
  <c r="P762" i="2"/>
  <c r="O762" i="2"/>
  <c r="N762" i="2"/>
  <c r="M762" i="2"/>
  <c r="U761" i="2"/>
  <c r="T761" i="2"/>
  <c r="S761" i="2"/>
  <c r="R761" i="2"/>
  <c r="Q761" i="2"/>
  <c r="P761" i="2"/>
  <c r="O761" i="2"/>
  <c r="N761" i="2"/>
  <c r="M761" i="2"/>
  <c r="U760" i="2"/>
  <c r="T760" i="2"/>
  <c r="S760" i="2"/>
  <c r="R760" i="2"/>
  <c r="Q760" i="2"/>
  <c r="P760" i="2"/>
  <c r="O760" i="2"/>
  <c r="N760" i="2"/>
  <c r="M760" i="2"/>
  <c r="U759" i="2"/>
  <c r="T759" i="2"/>
  <c r="S759" i="2"/>
  <c r="R759" i="2"/>
  <c r="Q759" i="2"/>
  <c r="P759" i="2"/>
  <c r="O759" i="2"/>
  <c r="N759" i="2"/>
  <c r="M759" i="2"/>
  <c r="U758" i="2"/>
  <c r="T758" i="2"/>
  <c r="S758" i="2"/>
  <c r="R758" i="2"/>
  <c r="Q758" i="2"/>
  <c r="P758" i="2"/>
  <c r="O758" i="2"/>
  <c r="N758" i="2"/>
  <c r="M758" i="2"/>
  <c r="U757" i="2"/>
  <c r="T757" i="2"/>
  <c r="S757" i="2"/>
  <c r="R757" i="2"/>
  <c r="Q757" i="2"/>
  <c r="P757" i="2"/>
  <c r="O757" i="2"/>
  <c r="N757" i="2"/>
  <c r="M757" i="2"/>
  <c r="U756" i="2"/>
  <c r="T756" i="2"/>
  <c r="S756" i="2"/>
  <c r="R756" i="2"/>
  <c r="Q756" i="2"/>
  <c r="P756" i="2"/>
  <c r="O756" i="2"/>
  <c r="N756" i="2"/>
  <c r="M756" i="2"/>
  <c r="U755" i="2"/>
  <c r="T755" i="2"/>
  <c r="S755" i="2"/>
  <c r="R755" i="2"/>
  <c r="Q755" i="2"/>
  <c r="P755" i="2"/>
  <c r="O755" i="2"/>
  <c r="N755" i="2"/>
  <c r="M755" i="2"/>
  <c r="U754" i="2"/>
  <c r="T754" i="2"/>
  <c r="S754" i="2"/>
  <c r="R754" i="2"/>
  <c r="Q754" i="2"/>
  <c r="P754" i="2"/>
  <c r="O754" i="2"/>
  <c r="N754" i="2"/>
  <c r="M754" i="2"/>
  <c r="U753" i="2"/>
  <c r="T753" i="2"/>
  <c r="S753" i="2"/>
  <c r="R753" i="2"/>
  <c r="Q753" i="2"/>
  <c r="P753" i="2"/>
  <c r="O753" i="2"/>
  <c r="N753" i="2"/>
  <c r="M753" i="2"/>
  <c r="U752" i="2"/>
  <c r="T752" i="2"/>
  <c r="S752" i="2"/>
  <c r="R752" i="2"/>
  <c r="Q752" i="2"/>
  <c r="P752" i="2"/>
  <c r="O752" i="2"/>
  <c r="N752" i="2"/>
  <c r="M752" i="2"/>
  <c r="U751" i="2"/>
  <c r="T751" i="2"/>
  <c r="S751" i="2"/>
  <c r="R751" i="2"/>
  <c r="Q751" i="2"/>
  <c r="P751" i="2"/>
  <c r="O751" i="2"/>
  <c r="N751" i="2"/>
  <c r="M751" i="2"/>
  <c r="U750" i="2"/>
  <c r="T750" i="2"/>
  <c r="S750" i="2"/>
  <c r="R750" i="2"/>
  <c r="Q750" i="2"/>
  <c r="P750" i="2"/>
  <c r="O750" i="2"/>
  <c r="N750" i="2"/>
  <c r="M750" i="2"/>
  <c r="U749" i="2"/>
  <c r="T749" i="2"/>
  <c r="S749" i="2"/>
  <c r="R749" i="2"/>
  <c r="Q749" i="2"/>
  <c r="P749" i="2"/>
  <c r="O749" i="2"/>
  <c r="N749" i="2"/>
  <c r="M749" i="2"/>
  <c r="U748" i="2"/>
  <c r="T748" i="2"/>
  <c r="S748" i="2"/>
  <c r="R748" i="2"/>
  <c r="Q748" i="2"/>
  <c r="P748" i="2"/>
  <c r="O748" i="2"/>
  <c r="N748" i="2"/>
  <c r="M748" i="2"/>
  <c r="U747" i="2"/>
  <c r="T747" i="2"/>
  <c r="S747" i="2"/>
  <c r="R747" i="2"/>
  <c r="Q747" i="2"/>
  <c r="P747" i="2"/>
  <c r="O747" i="2"/>
  <c r="N747" i="2"/>
  <c r="M747" i="2"/>
  <c r="U746" i="2"/>
  <c r="T746" i="2"/>
  <c r="S746" i="2"/>
  <c r="R746" i="2"/>
  <c r="Q746" i="2"/>
  <c r="P746" i="2"/>
  <c r="O746" i="2"/>
  <c r="N746" i="2"/>
  <c r="M746" i="2"/>
  <c r="U745" i="2"/>
  <c r="T745" i="2"/>
  <c r="S745" i="2"/>
  <c r="R745" i="2"/>
  <c r="Q745" i="2"/>
  <c r="P745" i="2"/>
  <c r="O745" i="2"/>
  <c r="N745" i="2"/>
  <c r="M745" i="2"/>
  <c r="U744" i="2"/>
  <c r="T744" i="2"/>
  <c r="S744" i="2"/>
  <c r="R744" i="2"/>
  <c r="Q744" i="2"/>
  <c r="P744" i="2"/>
  <c r="O744" i="2"/>
  <c r="N744" i="2"/>
  <c r="M744" i="2"/>
  <c r="U743" i="2"/>
  <c r="T743" i="2"/>
  <c r="S743" i="2"/>
  <c r="R743" i="2"/>
  <c r="Q743" i="2"/>
  <c r="P743" i="2"/>
  <c r="O743" i="2"/>
  <c r="N743" i="2"/>
  <c r="M743" i="2"/>
  <c r="U742" i="2"/>
  <c r="T742" i="2"/>
  <c r="S742" i="2"/>
  <c r="R742" i="2"/>
  <c r="Q742" i="2"/>
  <c r="P742" i="2"/>
  <c r="O742" i="2"/>
  <c r="N742" i="2"/>
  <c r="M742" i="2"/>
  <c r="U741" i="2"/>
  <c r="T741" i="2"/>
  <c r="S741" i="2"/>
  <c r="R741" i="2"/>
  <c r="Q741" i="2"/>
  <c r="P741" i="2"/>
  <c r="O741" i="2"/>
  <c r="N741" i="2"/>
  <c r="M741" i="2"/>
  <c r="U740" i="2"/>
  <c r="T740" i="2"/>
  <c r="S740" i="2"/>
  <c r="R740" i="2"/>
  <c r="Q740" i="2"/>
  <c r="P740" i="2"/>
  <c r="O740" i="2"/>
  <c r="N740" i="2"/>
  <c r="M740" i="2"/>
  <c r="U739" i="2"/>
  <c r="T739" i="2"/>
  <c r="S739" i="2"/>
  <c r="R739" i="2"/>
  <c r="Q739" i="2"/>
  <c r="P739" i="2"/>
  <c r="O739" i="2"/>
  <c r="N739" i="2"/>
  <c r="M739" i="2"/>
  <c r="U738" i="2"/>
  <c r="T738" i="2"/>
  <c r="S738" i="2"/>
  <c r="R738" i="2"/>
  <c r="Q738" i="2"/>
  <c r="P738" i="2"/>
  <c r="O738" i="2"/>
  <c r="N738" i="2"/>
  <c r="M738" i="2"/>
  <c r="U737" i="2"/>
  <c r="T737" i="2"/>
  <c r="S737" i="2"/>
  <c r="R737" i="2"/>
  <c r="Q737" i="2"/>
  <c r="P737" i="2"/>
  <c r="O737" i="2"/>
  <c r="N737" i="2"/>
  <c r="M737" i="2"/>
  <c r="U736" i="2"/>
  <c r="T736" i="2"/>
  <c r="S736" i="2"/>
  <c r="R736" i="2"/>
  <c r="Q736" i="2"/>
  <c r="P736" i="2"/>
  <c r="O736" i="2"/>
  <c r="N736" i="2"/>
  <c r="M736" i="2"/>
  <c r="U735" i="2"/>
  <c r="T735" i="2"/>
  <c r="S735" i="2"/>
  <c r="R735" i="2"/>
  <c r="Q735" i="2"/>
  <c r="P735" i="2"/>
  <c r="O735" i="2"/>
  <c r="N735" i="2"/>
  <c r="M735" i="2"/>
  <c r="U734" i="2"/>
  <c r="T734" i="2"/>
  <c r="S734" i="2"/>
  <c r="R734" i="2"/>
  <c r="Q734" i="2"/>
  <c r="P734" i="2"/>
  <c r="O734" i="2"/>
  <c r="N734" i="2"/>
  <c r="M734" i="2"/>
  <c r="U733" i="2"/>
  <c r="T733" i="2"/>
  <c r="S733" i="2"/>
  <c r="R733" i="2"/>
  <c r="Q733" i="2"/>
  <c r="P733" i="2"/>
  <c r="O733" i="2"/>
  <c r="N733" i="2"/>
  <c r="M733" i="2"/>
  <c r="U732" i="2"/>
  <c r="T732" i="2"/>
  <c r="S732" i="2"/>
  <c r="R732" i="2"/>
  <c r="Q732" i="2"/>
  <c r="P732" i="2"/>
  <c r="O732" i="2"/>
  <c r="N732" i="2"/>
  <c r="M732" i="2"/>
  <c r="U731" i="2"/>
  <c r="T731" i="2"/>
  <c r="S731" i="2"/>
  <c r="R731" i="2"/>
  <c r="Q731" i="2"/>
  <c r="P731" i="2"/>
  <c r="O731" i="2"/>
  <c r="N731" i="2"/>
  <c r="M731" i="2"/>
  <c r="U730" i="2"/>
  <c r="T730" i="2"/>
  <c r="S730" i="2"/>
  <c r="R730" i="2"/>
  <c r="Q730" i="2"/>
  <c r="P730" i="2"/>
  <c r="O730" i="2"/>
  <c r="N730" i="2"/>
  <c r="M730" i="2"/>
  <c r="U729" i="2"/>
  <c r="T729" i="2"/>
  <c r="S729" i="2"/>
  <c r="R729" i="2"/>
  <c r="Q729" i="2"/>
  <c r="P729" i="2"/>
  <c r="O729" i="2"/>
  <c r="N729" i="2"/>
  <c r="M729" i="2"/>
  <c r="U728" i="2"/>
  <c r="T728" i="2"/>
  <c r="S728" i="2"/>
  <c r="R728" i="2"/>
  <c r="Q728" i="2"/>
  <c r="P728" i="2"/>
  <c r="O728" i="2"/>
  <c r="N728" i="2"/>
  <c r="M728" i="2"/>
  <c r="U727" i="2"/>
  <c r="T727" i="2"/>
  <c r="S727" i="2"/>
  <c r="R727" i="2"/>
  <c r="Q727" i="2"/>
  <c r="P727" i="2"/>
  <c r="O727" i="2"/>
  <c r="N727" i="2"/>
  <c r="M727" i="2"/>
  <c r="U726" i="2"/>
  <c r="T726" i="2"/>
  <c r="S726" i="2"/>
  <c r="R726" i="2"/>
  <c r="Q726" i="2"/>
  <c r="P726" i="2"/>
  <c r="O726" i="2"/>
  <c r="N726" i="2"/>
  <c r="M726" i="2"/>
  <c r="AI726" i="2" s="1"/>
  <c r="AK726" i="2" s="1"/>
  <c r="U725" i="2"/>
  <c r="T725" i="2"/>
  <c r="S725" i="2"/>
  <c r="R725" i="2"/>
  <c r="Q725" i="2"/>
  <c r="P725" i="2"/>
  <c r="O725" i="2"/>
  <c r="N725" i="2"/>
  <c r="M725" i="2"/>
  <c r="U724" i="2"/>
  <c r="T724" i="2"/>
  <c r="S724" i="2"/>
  <c r="R724" i="2"/>
  <c r="Q724" i="2"/>
  <c r="P724" i="2"/>
  <c r="O724" i="2"/>
  <c r="N724" i="2"/>
  <c r="M724" i="2"/>
  <c r="U723" i="2"/>
  <c r="T723" i="2"/>
  <c r="S723" i="2"/>
  <c r="R723" i="2"/>
  <c r="Q723" i="2"/>
  <c r="P723" i="2"/>
  <c r="O723" i="2"/>
  <c r="N723" i="2"/>
  <c r="M723" i="2"/>
  <c r="U722" i="2"/>
  <c r="T722" i="2"/>
  <c r="S722" i="2"/>
  <c r="R722" i="2"/>
  <c r="Q722" i="2"/>
  <c r="P722" i="2"/>
  <c r="O722" i="2"/>
  <c r="N722" i="2"/>
  <c r="M722" i="2"/>
  <c r="U721" i="2"/>
  <c r="T721" i="2"/>
  <c r="S721" i="2"/>
  <c r="R721" i="2"/>
  <c r="Q721" i="2"/>
  <c r="P721" i="2"/>
  <c r="O721" i="2"/>
  <c r="N721" i="2"/>
  <c r="M721" i="2"/>
  <c r="U720" i="2"/>
  <c r="T720" i="2"/>
  <c r="S720" i="2"/>
  <c r="R720" i="2"/>
  <c r="Q720" i="2"/>
  <c r="P720" i="2"/>
  <c r="O720" i="2"/>
  <c r="N720" i="2"/>
  <c r="M720" i="2"/>
  <c r="U719" i="2"/>
  <c r="T719" i="2"/>
  <c r="S719" i="2"/>
  <c r="R719" i="2"/>
  <c r="Q719" i="2"/>
  <c r="P719" i="2"/>
  <c r="O719" i="2"/>
  <c r="N719" i="2"/>
  <c r="M719" i="2"/>
  <c r="U718" i="2"/>
  <c r="T718" i="2"/>
  <c r="S718" i="2"/>
  <c r="R718" i="2"/>
  <c r="Q718" i="2"/>
  <c r="P718" i="2"/>
  <c r="O718" i="2"/>
  <c r="N718" i="2"/>
  <c r="M718" i="2"/>
  <c r="U717" i="2"/>
  <c r="T717" i="2"/>
  <c r="S717" i="2"/>
  <c r="R717" i="2"/>
  <c r="Q717" i="2"/>
  <c r="P717" i="2"/>
  <c r="O717" i="2"/>
  <c r="N717" i="2"/>
  <c r="M717" i="2"/>
  <c r="U716" i="2"/>
  <c r="T716" i="2"/>
  <c r="S716" i="2"/>
  <c r="R716" i="2"/>
  <c r="Q716" i="2"/>
  <c r="P716" i="2"/>
  <c r="O716" i="2"/>
  <c r="N716" i="2"/>
  <c r="M716" i="2"/>
  <c r="U715" i="2"/>
  <c r="T715" i="2"/>
  <c r="S715" i="2"/>
  <c r="R715" i="2"/>
  <c r="Q715" i="2"/>
  <c r="P715" i="2"/>
  <c r="O715" i="2"/>
  <c r="N715" i="2"/>
  <c r="M715" i="2"/>
  <c r="U714" i="2"/>
  <c r="T714" i="2"/>
  <c r="S714" i="2"/>
  <c r="R714" i="2"/>
  <c r="Q714" i="2"/>
  <c r="P714" i="2"/>
  <c r="O714" i="2"/>
  <c r="N714" i="2"/>
  <c r="M714" i="2"/>
  <c r="U713" i="2"/>
  <c r="T713" i="2"/>
  <c r="S713" i="2"/>
  <c r="R713" i="2"/>
  <c r="Q713" i="2"/>
  <c r="P713" i="2"/>
  <c r="O713" i="2"/>
  <c r="N713" i="2"/>
  <c r="M713" i="2"/>
  <c r="U712" i="2"/>
  <c r="T712" i="2"/>
  <c r="S712" i="2"/>
  <c r="R712" i="2"/>
  <c r="Q712" i="2"/>
  <c r="P712" i="2"/>
  <c r="O712" i="2"/>
  <c r="N712" i="2"/>
  <c r="M712" i="2"/>
  <c r="U711" i="2"/>
  <c r="T711" i="2"/>
  <c r="S711" i="2"/>
  <c r="R711" i="2"/>
  <c r="Q711" i="2"/>
  <c r="P711" i="2"/>
  <c r="O711" i="2"/>
  <c r="N711" i="2"/>
  <c r="M711" i="2"/>
  <c r="U710" i="2"/>
  <c r="T710" i="2"/>
  <c r="S710" i="2"/>
  <c r="R710" i="2"/>
  <c r="Q710" i="2"/>
  <c r="P710" i="2"/>
  <c r="O710" i="2"/>
  <c r="N710" i="2"/>
  <c r="M710" i="2"/>
  <c r="AI710" i="2" s="1"/>
  <c r="AK710" i="2" s="1"/>
  <c r="U709" i="2"/>
  <c r="T709" i="2"/>
  <c r="S709" i="2"/>
  <c r="R709" i="2"/>
  <c r="Q709" i="2"/>
  <c r="P709" i="2"/>
  <c r="O709" i="2"/>
  <c r="N709" i="2"/>
  <c r="M709" i="2"/>
  <c r="U708" i="2"/>
  <c r="T708" i="2"/>
  <c r="S708" i="2"/>
  <c r="R708" i="2"/>
  <c r="Q708" i="2"/>
  <c r="P708" i="2"/>
  <c r="O708" i="2"/>
  <c r="N708" i="2"/>
  <c r="M708" i="2"/>
  <c r="U707" i="2"/>
  <c r="T707" i="2"/>
  <c r="S707" i="2"/>
  <c r="R707" i="2"/>
  <c r="Q707" i="2"/>
  <c r="P707" i="2"/>
  <c r="O707" i="2"/>
  <c r="N707" i="2"/>
  <c r="M707" i="2"/>
  <c r="U706" i="2"/>
  <c r="T706" i="2"/>
  <c r="S706" i="2"/>
  <c r="R706" i="2"/>
  <c r="Q706" i="2"/>
  <c r="P706" i="2"/>
  <c r="O706" i="2"/>
  <c r="N706" i="2"/>
  <c r="M706" i="2"/>
  <c r="U705" i="2"/>
  <c r="T705" i="2"/>
  <c r="S705" i="2"/>
  <c r="R705" i="2"/>
  <c r="Q705" i="2"/>
  <c r="P705" i="2"/>
  <c r="O705" i="2"/>
  <c r="N705" i="2"/>
  <c r="M705" i="2"/>
  <c r="U704" i="2"/>
  <c r="T704" i="2"/>
  <c r="S704" i="2"/>
  <c r="R704" i="2"/>
  <c r="Q704" i="2"/>
  <c r="P704" i="2"/>
  <c r="O704" i="2"/>
  <c r="N704" i="2"/>
  <c r="M704" i="2"/>
  <c r="U703" i="2"/>
  <c r="T703" i="2"/>
  <c r="S703" i="2"/>
  <c r="R703" i="2"/>
  <c r="Q703" i="2"/>
  <c r="P703" i="2"/>
  <c r="O703" i="2"/>
  <c r="N703" i="2"/>
  <c r="M703" i="2"/>
  <c r="U702" i="2"/>
  <c r="T702" i="2"/>
  <c r="S702" i="2"/>
  <c r="R702" i="2"/>
  <c r="Q702" i="2"/>
  <c r="P702" i="2"/>
  <c r="O702" i="2"/>
  <c r="N702" i="2"/>
  <c r="M702" i="2"/>
  <c r="U701" i="2"/>
  <c r="T701" i="2"/>
  <c r="S701" i="2"/>
  <c r="R701" i="2"/>
  <c r="Q701" i="2"/>
  <c r="P701" i="2"/>
  <c r="O701" i="2"/>
  <c r="N701" i="2"/>
  <c r="M701" i="2"/>
  <c r="U700" i="2"/>
  <c r="T700" i="2"/>
  <c r="S700" i="2"/>
  <c r="R700" i="2"/>
  <c r="Q700" i="2"/>
  <c r="P700" i="2"/>
  <c r="O700" i="2"/>
  <c r="N700" i="2"/>
  <c r="M700" i="2"/>
  <c r="U699" i="2"/>
  <c r="T699" i="2"/>
  <c r="S699" i="2"/>
  <c r="R699" i="2"/>
  <c r="Q699" i="2"/>
  <c r="P699" i="2"/>
  <c r="O699" i="2"/>
  <c r="N699" i="2"/>
  <c r="M699" i="2"/>
  <c r="U698" i="2"/>
  <c r="T698" i="2"/>
  <c r="S698" i="2"/>
  <c r="R698" i="2"/>
  <c r="Q698" i="2"/>
  <c r="P698" i="2"/>
  <c r="O698" i="2"/>
  <c r="N698" i="2"/>
  <c r="M698" i="2"/>
  <c r="U697" i="2"/>
  <c r="T697" i="2"/>
  <c r="S697" i="2"/>
  <c r="R697" i="2"/>
  <c r="Q697" i="2"/>
  <c r="P697" i="2"/>
  <c r="O697" i="2"/>
  <c r="N697" i="2"/>
  <c r="M697" i="2"/>
  <c r="U696" i="2"/>
  <c r="T696" i="2"/>
  <c r="S696" i="2"/>
  <c r="R696" i="2"/>
  <c r="Q696" i="2"/>
  <c r="P696" i="2"/>
  <c r="O696" i="2"/>
  <c r="N696" i="2"/>
  <c r="M696" i="2"/>
  <c r="U695" i="2"/>
  <c r="T695" i="2"/>
  <c r="S695" i="2"/>
  <c r="R695" i="2"/>
  <c r="Q695" i="2"/>
  <c r="P695" i="2"/>
  <c r="O695" i="2"/>
  <c r="N695" i="2"/>
  <c r="M695" i="2"/>
  <c r="U694" i="2"/>
  <c r="T694" i="2"/>
  <c r="S694" i="2"/>
  <c r="R694" i="2"/>
  <c r="Q694" i="2"/>
  <c r="P694" i="2"/>
  <c r="O694" i="2"/>
  <c r="N694" i="2"/>
  <c r="M694" i="2"/>
  <c r="U693" i="2"/>
  <c r="T693" i="2"/>
  <c r="S693" i="2"/>
  <c r="R693" i="2"/>
  <c r="Q693" i="2"/>
  <c r="P693" i="2"/>
  <c r="O693" i="2"/>
  <c r="N693" i="2"/>
  <c r="M693" i="2"/>
  <c r="U692" i="2"/>
  <c r="T692" i="2"/>
  <c r="S692" i="2"/>
  <c r="R692" i="2"/>
  <c r="Q692" i="2"/>
  <c r="P692" i="2"/>
  <c r="O692" i="2"/>
  <c r="N692" i="2"/>
  <c r="M692" i="2"/>
  <c r="U691" i="2"/>
  <c r="T691" i="2"/>
  <c r="S691" i="2"/>
  <c r="R691" i="2"/>
  <c r="Q691" i="2"/>
  <c r="P691" i="2"/>
  <c r="O691" i="2"/>
  <c r="N691" i="2"/>
  <c r="M691" i="2"/>
  <c r="U690" i="2"/>
  <c r="T690" i="2"/>
  <c r="S690" i="2"/>
  <c r="R690" i="2"/>
  <c r="Q690" i="2"/>
  <c r="P690" i="2"/>
  <c r="O690" i="2"/>
  <c r="N690" i="2"/>
  <c r="M690" i="2"/>
  <c r="U689" i="2"/>
  <c r="T689" i="2"/>
  <c r="S689" i="2"/>
  <c r="R689" i="2"/>
  <c r="Q689" i="2"/>
  <c r="P689" i="2"/>
  <c r="O689" i="2"/>
  <c r="N689" i="2"/>
  <c r="M689" i="2"/>
  <c r="U688" i="2"/>
  <c r="T688" i="2"/>
  <c r="S688" i="2"/>
  <c r="R688" i="2"/>
  <c r="Q688" i="2"/>
  <c r="P688" i="2"/>
  <c r="O688" i="2"/>
  <c r="N688" i="2"/>
  <c r="M688" i="2"/>
  <c r="U687" i="2"/>
  <c r="T687" i="2"/>
  <c r="S687" i="2"/>
  <c r="R687" i="2"/>
  <c r="Q687" i="2"/>
  <c r="P687" i="2"/>
  <c r="O687" i="2"/>
  <c r="N687" i="2"/>
  <c r="M687" i="2"/>
  <c r="U686" i="2"/>
  <c r="T686" i="2"/>
  <c r="S686" i="2"/>
  <c r="R686" i="2"/>
  <c r="Q686" i="2"/>
  <c r="P686" i="2"/>
  <c r="O686" i="2"/>
  <c r="N686" i="2"/>
  <c r="M686" i="2"/>
  <c r="U685" i="2"/>
  <c r="T685" i="2"/>
  <c r="S685" i="2"/>
  <c r="R685" i="2"/>
  <c r="Q685" i="2"/>
  <c r="P685" i="2"/>
  <c r="O685" i="2"/>
  <c r="N685" i="2"/>
  <c r="M685" i="2"/>
  <c r="U684" i="2"/>
  <c r="T684" i="2"/>
  <c r="S684" i="2"/>
  <c r="R684" i="2"/>
  <c r="Q684" i="2"/>
  <c r="P684" i="2"/>
  <c r="O684" i="2"/>
  <c r="N684" i="2"/>
  <c r="M684" i="2"/>
  <c r="U683" i="2"/>
  <c r="T683" i="2"/>
  <c r="S683" i="2"/>
  <c r="R683" i="2"/>
  <c r="Q683" i="2"/>
  <c r="P683" i="2"/>
  <c r="O683" i="2"/>
  <c r="N683" i="2"/>
  <c r="M683" i="2"/>
  <c r="U682" i="2"/>
  <c r="T682" i="2"/>
  <c r="S682" i="2"/>
  <c r="R682" i="2"/>
  <c r="Q682" i="2"/>
  <c r="P682" i="2"/>
  <c r="O682" i="2"/>
  <c r="N682" i="2"/>
  <c r="M682" i="2"/>
  <c r="U681" i="2"/>
  <c r="T681" i="2"/>
  <c r="S681" i="2"/>
  <c r="R681" i="2"/>
  <c r="Q681" i="2"/>
  <c r="P681" i="2"/>
  <c r="O681" i="2"/>
  <c r="N681" i="2"/>
  <c r="M681" i="2"/>
  <c r="U680" i="2"/>
  <c r="T680" i="2"/>
  <c r="S680" i="2"/>
  <c r="R680" i="2"/>
  <c r="Q680" i="2"/>
  <c r="P680" i="2"/>
  <c r="O680" i="2"/>
  <c r="N680" i="2"/>
  <c r="M680" i="2"/>
  <c r="U679" i="2"/>
  <c r="T679" i="2"/>
  <c r="S679" i="2"/>
  <c r="R679" i="2"/>
  <c r="Q679" i="2"/>
  <c r="P679" i="2"/>
  <c r="O679" i="2"/>
  <c r="N679" i="2"/>
  <c r="M679" i="2"/>
  <c r="U678" i="2"/>
  <c r="T678" i="2"/>
  <c r="S678" i="2"/>
  <c r="R678" i="2"/>
  <c r="Q678" i="2"/>
  <c r="P678" i="2"/>
  <c r="O678" i="2"/>
  <c r="N678" i="2"/>
  <c r="M678" i="2"/>
  <c r="U677" i="2"/>
  <c r="T677" i="2"/>
  <c r="S677" i="2"/>
  <c r="R677" i="2"/>
  <c r="Q677" i="2"/>
  <c r="P677" i="2"/>
  <c r="O677" i="2"/>
  <c r="N677" i="2"/>
  <c r="M677" i="2"/>
  <c r="U676" i="2"/>
  <c r="T676" i="2"/>
  <c r="S676" i="2"/>
  <c r="R676" i="2"/>
  <c r="Q676" i="2"/>
  <c r="P676" i="2"/>
  <c r="O676" i="2"/>
  <c r="N676" i="2"/>
  <c r="M676" i="2"/>
  <c r="U675" i="2"/>
  <c r="T675" i="2"/>
  <c r="S675" i="2"/>
  <c r="R675" i="2"/>
  <c r="Q675" i="2"/>
  <c r="P675" i="2"/>
  <c r="O675" i="2"/>
  <c r="N675" i="2"/>
  <c r="M675" i="2"/>
  <c r="U674" i="2"/>
  <c r="T674" i="2"/>
  <c r="S674" i="2"/>
  <c r="R674" i="2"/>
  <c r="Q674" i="2"/>
  <c r="P674" i="2"/>
  <c r="O674" i="2"/>
  <c r="N674" i="2"/>
  <c r="M674" i="2"/>
  <c r="U673" i="2"/>
  <c r="T673" i="2"/>
  <c r="S673" i="2"/>
  <c r="R673" i="2"/>
  <c r="Q673" i="2"/>
  <c r="P673" i="2"/>
  <c r="O673" i="2"/>
  <c r="N673" i="2"/>
  <c r="M673" i="2"/>
  <c r="U672" i="2"/>
  <c r="T672" i="2"/>
  <c r="S672" i="2"/>
  <c r="R672" i="2"/>
  <c r="Q672" i="2"/>
  <c r="P672" i="2"/>
  <c r="O672" i="2"/>
  <c r="N672" i="2"/>
  <c r="M672" i="2"/>
  <c r="U671" i="2"/>
  <c r="T671" i="2"/>
  <c r="S671" i="2"/>
  <c r="R671" i="2"/>
  <c r="Q671" i="2"/>
  <c r="P671" i="2"/>
  <c r="O671" i="2"/>
  <c r="N671" i="2"/>
  <c r="M671" i="2"/>
  <c r="U670" i="2"/>
  <c r="T670" i="2"/>
  <c r="S670" i="2"/>
  <c r="R670" i="2"/>
  <c r="Q670" i="2"/>
  <c r="P670" i="2"/>
  <c r="O670" i="2"/>
  <c r="N670" i="2"/>
  <c r="M670" i="2"/>
  <c r="U669" i="2"/>
  <c r="T669" i="2"/>
  <c r="S669" i="2"/>
  <c r="R669" i="2"/>
  <c r="Q669" i="2"/>
  <c r="P669" i="2"/>
  <c r="O669" i="2"/>
  <c r="N669" i="2"/>
  <c r="M669" i="2"/>
  <c r="U668" i="2"/>
  <c r="T668" i="2"/>
  <c r="S668" i="2"/>
  <c r="R668" i="2"/>
  <c r="Q668" i="2"/>
  <c r="P668" i="2"/>
  <c r="O668" i="2"/>
  <c r="N668" i="2"/>
  <c r="M668" i="2"/>
  <c r="U667" i="2"/>
  <c r="T667" i="2"/>
  <c r="S667" i="2"/>
  <c r="R667" i="2"/>
  <c r="Q667" i="2"/>
  <c r="P667" i="2"/>
  <c r="O667" i="2"/>
  <c r="N667" i="2"/>
  <c r="M667" i="2"/>
  <c r="U666" i="2"/>
  <c r="T666" i="2"/>
  <c r="S666" i="2"/>
  <c r="R666" i="2"/>
  <c r="Q666" i="2"/>
  <c r="P666" i="2"/>
  <c r="O666" i="2"/>
  <c r="N666" i="2"/>
  <c r="M666" i="2"/>
  <c r="U665" i="2"/>
  <c r="T665" i="2"/>
  <c r="S665" i="2"/>
  <c r="R665" i="2"/>
  <c r="Q665" i="2"/>
  <c r="P665" i="2"/>
  <c r="O665" i="2"/>
  <c r="N665" i="2"/>
  <c r="M665" i="2"/>
  <c r="U664" i="2"/>
  <c r="T664" i="2"/>
  <c r="S664" i="2"/>
  <c r="R664" i="2"/>
  <c r="Q664" i="2"/>
  <c r="P664" i="2"/>
  <c r="O664" i="2"/>
  <c r="N664" i="2"/>
  <c r="M664" i="2"/>
  <c r="U663" i="2"/>
  <c r="T663" i="2"/>
  <c r="S663" i="2"/>
  <c r="R663" i="2"/>
  <c r="Q663" i="2"/>
  <c r="P663" i="2"/>
  <c r="O663" i="2"/>
  <c r="N663" i="2"/>
  <c r="M663" i="2"/>
  <c r="U662" i="2"/>
  <c r="T662" i="2"/>
  <c r="S662" i="2"/>
  <c r="R662" i="2"/>
  <c r="Q662" i="2"/>
  <c r="P662" i="2"/>
  <c r="O662" i="2"/>
  <c r="N662" i="2"/>
  <c r="M662" i="2"/>
  <c r="U661" i="2"/>
  <c r="T661" i="2"/>
  <c r="S661" i="2"/>
  <c r="R661" i="2"/>
  <c r="Q661" i="2"/>
  <c r="P661" i="2"/>
  <c r="O661" i="2"/>
  <c r="N661" i="2"/>
  <c r="M661" i="2"/>
  <c r="U660" i="2"/>
  <c r="T660" i="2"/>
  <c r="S660" i="2"/>
  <c r="R660" i="2"/>
  <c r="Q660" i="2"/>
  <c r="P660" i="2"/>
  <c r="O660" i="2"/>
  <c r="N660" i="2"/>
  <c r="M660" i="2"/>
  <c r="U659" i="2"/>
  <c r="T659" i="2"/>
  <c r="S659" i="2"/>
  <c r="R659" i="2"/>
  <c r="Q659" i="2"/>
  <c r="P659" i="2"/>
  <c r="O659" i="2"/>
  <c r="N659" i="2"/>
  <c r="M659" i="2"/>
  <c r="U658" i="2"/>
  <c r="T658" i="2"/>
  <c r="S658" i="2"/>
  <c r="R658" i="2"/>
  <c r="Q658" i="2"/>
  <c r="P658" i="2"/>
  <c r="O658" i="2"/>
  <c r="N658" i="2"/>
  <c r="M658" i="2"/>
  <c r="U657" i="2"/>
  <c r="T657" i="2"/>
  <c r="S657" i="2"/>
  <c r="R657" i="2"/>
  <c r="Q657" i="2"/>
  <c r="P657" i="2"/>
  <c r="O657" i="2"/>
  <c r="N657" i="2"/>
  <c r="M657" i="2"/>
  <c r="U656" i="2"/>
  <c r="T656" i="2"/>
  <c r="S656" i="2"/>
  <c r="R656" i="2"/>
  <c r="Q656" i="2"/>
  <c r="P656" i="2"/>
  <c r="O656" i="2"/>
  <c r="N656" i="2"/>
  <c r="M656" i="2"/>
  <c r="U655" i="2"/>
  <c r="T655" i="2"/>
  <c r="S655" i="2"/>
  <c r="R655" i="2"/>
  <c r="Q655" i="2"/>
  <c r="P655" i="2"/>
  <c r="O655" i="2"/>
  <c r="N655" i="2"/>
  <c r="M655" i="2"/>
  <c r="U654" i="2"/>
  <c r="T654" i="2"/>
  <c r="S654" i="2"/>
  <c r="R654" i="2"/>
  <c r="Q654" i="2"/>
  <c r="P654" i="2"/>
  <c r="O654" i="2"/>
  <c r="N654" i="2"/>
  <c r="M654" i="2"/>
  <c r="U653" i="2"/>
  <c r="T653" i="2"/>
  <c r="S653" i="2"/>
  <c r="R653" i="2"/>
  <c r="Q653" i="2"/>
  <c r="P653" i="2"/>
  <c r="O653" i="2"/>
  <c r="N653" i="2"/>
  <c r="M653" i="2"/>
  <c r="U652" i="2"/>
  <c r="T652" i="2"/>
  <c r="S652" i="2"/>
  <c r="R652" i="2"/>
  <c r="Q652" i="2"/>
  <c r="P652" i="2"/>
  <c r="O652" i="2"/>
  <c r="N652" i="2"/>
  <c r="M652" i="2"/>
  <c r="U651" i="2"/>
  <c r="T651" i="2"/>
  <c r="S651" i="2"/>
  <c r="R651" i="2"/>
  <c r="Q651" i="2"/>
  <c r="P651" i="2"/>
  <c r="O651" i="2"/>
  <c r="N651" i="2"/>
  <c r="M651" i="2"/>
  <c r="U650" i="2"/>
  <c r="T650" i="2"/>
  <c r="S650" i="2"/>
  <c r="R650" i="2"/>
  <c r="Q650" i="2"/>
  <c r="P650" i="2"/>
  <c r="O650" i="2"/>
  <c r="N650" i="2"/>
  <c r="M650" i="2"/>
  <c r="U649" i="2"/>
  <c r="T649" i="2"/>
  <c r="S649" i="2"/>
  <c r="R649" i="2"/>
  <c r="Q649" i="2"/>
  <c r="P649" i="2"/>
  <c r="O649" i="2"/>
  <c r="N649" i="2"/>
  <c r="M649" i="2"/>
  <c r="U648" i="2"/>
  <c r="T648" i="2"/>
  <c r="S648" i="2"/>
  <c r="R648" i="2"/>
  <c r="Q648" i="2"/>
  <c r="P648" i="2"/>
  <c r="O648" i="2"/>
  <c r="N648" i="2"/>
  <c r="M648" i="2"/>
  <c r="U647" i="2"/>
  <c r="T647" i="2"/>
  <c r="S647" i="2"/>
  <c r="R647" i="2"/>
  <c r="Q647" i="2"/>
  <c r="P647" i="2"/>
  <c r="O647" i="2"/>
  <c r="N647" i="2"/>
  <c r="M647" i="2"/>
  <c r="U646" i="2"/>
  <c r="T646" i="2"/>
  <c r="S646" i="2"/>
  <c r="R646" i="2"/>
  <c r="Q646" i="2"/>
  <c r="P646" i="2"/>
  <c r="O646" i="2"/>
  <c r="N646" i="2"/>
  <c r="M646" i="2"/>
  <c r="U645" i="2"/>
  <c r="T645" i="2"/>
  <c r="S645" i="2"/>
  <c r="R645" i="2"/>
  <c r="Q645" i="2"/>
  <c r="P645" i="2"/>
  <c r="O645" i="2"/>
  <c r="N645" i="2"/>
  <c r="M645" i="2"/>
  <c r="U644" i="2"/>
  <c r="T644" i="2"/>
  <c r="S644" i="2"/>
  <c r="R644" i="2"/>
  <c r="Q644" i="2"/>
  <c r="P644" i="2"/>
  <c r="O644" i="2"/>
  <c r="N644" i="2"/>
  <c r="M644" i="2"/>
  <c r="U643" i="2"/>
  <c r="T643" i="2"/>
  <c r="S643" i="2"/>
  <c r="R643" i="2"/>
  <c r="Q643" i="2"/>
  <c r="P643" i="2"/>
  <c r="O643" i="2"/>
  <c r="N643" i="2"/>
  <c r="M643" i="2"/>
  <c r="U642" i="2"/>
  <c r="T642" i="2"/>
  <c r="S642" i="2"/>
  <c r="R642" i="2"/>
  <c r="Q642" i="2"/>
  <c r="P642" i="2"/>
  <c r="O642" i="2"/>
  <c r="N642" i="2"/>
  <c r="M642" i="2"/>
  <c r="U641" i="2"/>
  <c r="T641" i="2"/>
  <c r="S641" i="2"/>
  <c r="R641" i="2"/>
  <c r="Q641" i="2"/>
  <c r="P641" i="2"/>
  <c r="O641" i="2"/>
  <c r="N641" i="2"/>
  <c r="M641" i="2"/>
  <c r="U640" i="2"/>
  <c r="T640" i="2"/>
  <c r="S640" i="2"/>
  <c r="R640" i="2"/>
  <c r="Q640" i="2"/>
  <c r="P640" i="2"/>
  <c r="O640" i="2"/>
  <c r="N640" i="2"/>
  <c r="M640" i="2"/>
  <c r="U639" i="2"/>
  <c r="T639" i="2"/>
  <c r="S639" i="2"/>
  <c r="R639" i="2"/>
  <c r="Q639" i="2"/>
  <c r="P639" i="2"/>
  <c r="O639" i="2"/>
  <c r="N639" i="2"/>
  <c r="M639" i="2"/>
  <c r="U638" i="2"/>
  <c r="T638" i="2"/>
  <c r="S638" i="2"/>
  <c r="R638" i="2"/>
  <c r="Q638" i="2"/>
  <c r="P638" i="2"/>
  <c r="O638" i="2"/>
  <c r="N638" i="2"/>
  <c r="M638" i="2"/>
  <c r="U637" i="2"/>
  <c r="T637" i="2"/>
  <c r="S637" i="2"/>
  <c r="R637" i="2"/>
  <c r="Q637" i="2"/>
  <c r="P637" i="2"/>
  <c r="O637" i="2"/>
  <c r="N637" i="2"/>
  <c r="M637" i="2"/>
  <c r="U636" i="2"/>
  <c r="T636" i="2"/>
  <c r="S636" i="2"/>
  <c r="R636" i="2"/>
  <c r="Q636" i="2"/>
  <c r="P636" i="2"/>
  <c r="O636" i="2"/>
  <c r="N636" i="2"/>
  <c r="M636" i="2"/>
  <c r="U635" i="2"/>
  <c r="T635" i="2"/>
  <c r="S635" i="2"/>
  <c r="R635" i="2"/>
  <c r="Q635" i="2"/>
  <c r="P635" i="2"/>
  <c r="O635" i="2"/>
  <c r="N635" i="2"/>
  <c r="M635" i="2"/>
  <c r="U634" i="2"/>
  <c r="T634" i="2"/>
  <c r="S634" i="2"/>
  <c r="R634" i="2"/>
  <c r="Q634" i="2"/>
  <c r="P634" i="2"/>
  <c r="O634" i="2"/>
  <c r="N634" i="2"/>
  <c r="M634" i="2"/>
  <c r="U633" i="2"/>
  <c r="T633" i="2"/>
  <c r="S633" i="2"/>
  <c r="R633" i="2"/>
  <c r="Q633" i="2"/>
  <c r="P633" i="2"/>
  <c r="O633" i="2"/>
  <c r="N633" i="2"/>
  <c r="M633" i="2"/>
  <c r="U632" i="2"/>
  <c r="T632" i="2"/>
  <c r="S632" i="2"/>
  <c r="R632" i="2"/>
  <c r="Q632" i="2"/>
  <c r="P632" i="2"/>
  <c r="O632" i="2"/>
  <c r="N632" i="2"/>
  <c r="M632" i="2"/>
  <c r="U631" i="2"/>
  <c r="T631" i="2"/>
  <c r="S631" i="2"/>
  <c r="R631" i="2"/>
  <c r="Q631" i="2"/>
  <c r="P631" i="2"/>
  <c r="O631" i="2"/>
  <c r="N631" i="2"/>
  <c r="M631" i="2"/>
  <c r="U630" i="2"/>
  <c r="T630" i="2"/>
  <c r="S630" i="2"/>
  <c r="R630" i="2"/>
  <c r="Q630" i="2"/>
  <c r="P630" i="2"/>
  <c r="O630" i="2"/>
  <c r="N630" i="2"/>
  <c r="M630" i="2"/>
  <c r="U629" i="2"/>
  <c r="T629" i="2"/>
  <c r="S629" i="2"/>
  <c r="R629" i="2"/>
  <c r="Q629" i="2"/>
  <c r="P629" i="2"/>
  <c r="O629" i="2"/>
  <c r="N629" i="2"/>
  <c r="M629" i="2"/>
  <c r="U628" i="2"/>
  <c r="T628" i="2"/>
  <c r="S628" i="2"/>
  <c r="R628" i="2"/>
  <c r="Q628" i="2"/>
  <c r="P628" i="2"/>
  <c r="O628" i="2"/>
  <c r="N628" i="2"/>
  <c r="M628" i="2"/>
  <c r="U627" i="2"/>
  <c r="T627" i="2"/>
  <c r="S627" i="2"/>
  <c r="R627" i="2"/>
  <c r="Q627" i="2"/>
  <c r="P627" i="2"/>
  <c r="O627" i="2"/>
  <c r="N627" i="2"/>
  <c r="M627" i="2"/>
  <c r="U626" i="2"/>
  <c r="T626" i="2"/>
  <c r="S626" i="2"/>
  <c r="R626" i="2"/>
  <c r="Q626" i="2"/>
  <c r="P626" i="2"/>
  <c r="O626" i="2"/>
  <c r="N626" i="2"/>
  <c r="M626" i="2"/>
  <c r="U625" i="2"/>
  <c r="T625" i="2"/>
  <c r="S625" i="2"/>
  <c r="R625" i="2"/>
  <c r="Q625" i="2"/>
  <c r="P625" i="2"/>
  <c r="O625" i="2"/>
  <c r="N625" i="2"/>
  <c r="M625" i="2"/>
  <c r="U624" i="2"/>
  <c r="T624" i="2"/>
  <c r="S624" i="2"/>
  <c r="R624" i="2"/>
  <c r="Q624" i="2"/>
  <c r="P624" i="2"/>
  <c r="O624" i="2"/>
  <c r="N624" i="2"/>
  <c r="M624" i="2"/>
  <c r="U623" i="2"/>
  <c r="T623" i="2"/>
  <c r="S623" i="2"/>
  <c r="R623" i="2"/>
  <c r="Q623" i="2"/>
  <c r="P623" i="2"/>
  <c r="O623" i="2"/>
  <c r="N623" i="2"/>
  <c r="M623" i="2"/>
  <c r="U622" i="2"/>
  <c r="T622" i="2"/>
  <c r="S622" i="2"/>
  <c r="R622" i="2"/>
  <c r="Q622" i="2"/>
  <c r="P622" i="2"/>
  <c r="O622" i="2"/>
  <c r="N622" i="2"/>
  <c r="M622" i="2"/>
  <c r="U621" i="2"/>
  <c r="T621" i="2"/>
  <c r="S621" i="2"/>
  <c r="R621" i="2"/>
  <c r="Q621" i="2"/>
  <c r="P621" i="2"/>
  <c r="O621" i="2"/>
  <c r="N621" i="2"/>
  <c r="M621" i="2"/>
  <c r="U620" i="2"/>
  <c r="T620" i="2"/>
  <c r="S620" i="2"/>
  <c r="R620" i="2"/>
  <c r="Q620" i="2"/>
  <c r="P620" i="2"/>
  <c r="O620" i="2"/>
  <c r="N620" i="2"/>
  <c r="M620" i="2"/>
  <c r="U619" i="2"/>
  <c r="T619" i="2"/>
  <c r="S619" i="2"/>
  <c r="R619" i="2"/>
  <c r="Q619" i="2"/>
  <c r="P619" i="2"/>
  <c r="O619" i="2"/>
  <c r="N619" i="2"/>
  <c r="M619" i="2"/>
  <c r="U618" i="2"/>
  <c r="T618" i="2"/>
  <c r="S618" i="2"/>
  <c r="R618" i="2"/>
  <c r="Q618" i="2"/>
  <c r="P618" i="2"/>
  <c r="O618" i="2"/>
  <c r="N618" i="2"/>
  <c r="M618" i="2"/>
  <c r="U617" i="2"/>
  <c r="T617" i="2"/>
  <c r="S617" i="2"/>
  <c r="R617" i="2"/>
  <c r="Q617" i="2"/>
  <c r="P617" i="2"/>
  <c r="O617" i="2"/>
  <c r="N617" i="2"/>
  <c r="M617" i="2"/>
  <c r="U616" i="2"/>
  <c r="T616" i="2"/>
  <c r="S616" i="2"/>
  <c r="R616" i="2"/>
  <c r="Q616" i="2"/>
  <c r="P616" i="2"/>
  <c r="O616" i="2"/>
  <c r="N616" i="2"/>
  <c r="M616" i="2"/>
  <c r="U615" i="2"/>
  <c r="T615" i="2"/>
  <c r="S615" i="2"/>
  <c r="R615" i="2"/>
  <c r="Q615" i="2"/>
  <c r="P615" i="2"/>
  <c r="O615" i="2"/>
  <c r="N615" i="2"/>
  <c r="M615" i="2"/>
  <c r="U614" i="2"/>
  <c r="T614" i="2"/>
  <c r="S614" i="2"/>
  <c r="R614" i="2"/>
  <c r="Q614" i="2"/>
  <c r="P614" i="2"/>
  <c r="O614" i="2"/>
  <c r="N614" i="2"/>
  <c r="M614" i="2"/>
  <c r="U613" i="2"/>
  <c r="T613" i="2"/>
  <c r="S613" i="2"/>
  <c r="R613" i="2"/>
  <c r="Q613" i="2"/>
  <c r="P613" i="2"/>
  <c r="O613" i="2"/>
  <c r="N613" i="2"/>
  <c r="M613" i="2"/>
  <c r="U612" i="2"/>
  <c r="T612" i="2"/>
  <c r="S612" i="2"/>
  <c r="R612" i="2"/>
  <c r="Q612" i="2"/>
  <c r="P612" i="2"/>
  <c r="O612" i="2"/>
  <c r="N612" i="2"/>
  <c r="M612" i="2"/>
  <c r="U611" i="2"/>
  <c r="T611" i="2"/>
  <c r="S611" i="2"/>
  <c r="R611" i="2"/>
  <c r="Q611" i="2"/>
  <c r="P611" i="2"/>
  <c r="O611" i="2"/>
  <c r="N611" i="2"/>
  <c r="M611" i="2"/>
  <c r="U610" i="2"/>
  <c r="T610" i="2"/>
  <c r="S610" i="2"/>
  <c r="R610" i="2"/>
  <c r="Q610" i="2"/>
  <c r="P610" i="2"/>
  <c r="O610" i="2"/>
  <c r="N610" i="2"/>
  <c r="M610" i="2"/>
  <c r="U609" i="2"/>
  <c r="T609" i="2"/>
  <c r="S609" i="2"/>
  <c r="R609" i="2"/>
  <c r="Q609" i="2"/>
  <c r="P609" i="2"/>
  <c r="O609" i="2"/>
  <c r="N609" i="2"/>
  <c r="M609" i="2"/>
  <c r="U608" i="2"/>
  <c r="T608" i="2"/>
  <c r="S608" i="2"/>
  <c r="R608" i="2"/>
  <c r="Q608" i="2"/>
  <c r="P608" i="2"/>
  <c r="O608" i="2"/>
  <c r="N608" i="2"/>
  <c r="M608" i="2"/>
  <c r="U607" i="2"/>
  <c r="T607" i="2"/>
  <c r="S607" i="2"/>
  <c r="R607" i="2"/>
  <c r="Q607" i="2"/>
  <c r="P607" i="2"/>
  <c r="O607" i="2"/>
  <c r="N607" i="2"/>
  <c r="M607" i="2"/>
  <c r="U606" i="2"/>
  <c r="T606" i="2"/>
  <c r="S606" i="2"/>
  <c r="R606" i="2"/>
  <c r="Q606" i="2"/>
  <c r="P606" i="2"/>
  <c r="O606" i="2"/>
  <c r="N606" i="2"/>
  <c r="M606" i="2"/>
  <c r="U605" i="2"/>
  <c r="T605" i="2"/>
  <c r="S605" i="2"/>
  <c r="R605" i="2"/>
  <c r="Q605" i="2"/>
  <c r="P605" i="2"/>
  <c r="O605" i="2"/>
  <c r="N605" i="2"/>
  <c r="M605" i="2"/>
  <c r="U604" i="2"/>
  <c r="T604" i="2"/>
  <c r="S604" i="2"/>
  <c r="R604" i="2"/>
  <c r="Q604" i="2"/>
  <c r="P604" i="2"/>
  <c r="O604" i="2"/>
  <c r="N604" i="2"/>
  <c r="M604" i="2"/>
  <c r="U603" i="2"/>
  <c r="T603" i="2"/>
  <c r="S603" i="2"/>
  <c r="R603" i="2"/>
  <c r="Q603" i="2"/>
  <c r="P603" i="2"/>
  <c r="O603" i="2"/>
  <c r="N603" i="2"/>
  <c r="M603" i="2"/>
  <c r="U602" i="2"/>
  <c r="T602" i="2"/>
  <c r="S602" i="2"/>
  <c r="R602" i="2"/>
  <c r="Q602" i="2"/>
  <c r="P602" i="2"/>
  <c r="O602" i="2"/>
  <c r="N602" i="2"/>
  <c r="M602" i="2"/>
  <c r="U601" i="2"/>
  <c r="T601" i="2"/>
  <c r="S601" i="2"/>
  <c r="R601" i="2"/>
  <c r="Q601" i="2"/>
  <c r="P601" i="2"/>
  <c r="O601" i="2"/>
  <c r="N601" i="2"/>
  <c r="M601" i="2"/>
  <c r="U600" i="2"/>
  <c r="T600" i="2"/>
  <c r="S600" i="2"/>
  <c r="R600" i="2"/>
  <c r="Q600" i="2"/>
  <c r="P600" i="2"/>
  <c r="O600" i="2"/>
  <c r="N600" i="2"/>
  <c r="M600" i="2"/>
  <c r="U599" i="2"/>
  <c r="T599" i="2"/>
  <c r="S599" i="2"/>
  <c r="R599" i="2"/>
  <c r="Q599" i="2"/>
  <c r="P599" i="2"/>
  <c r="O599" i="2"/>
  <c r="N599" i="2"/>
  <c r="M599" i="2"/>
  <c r="U598" i="2"/>
  <c r="T598" i="2"/>
  <c r="S598" i="2"/>
  <c r="R598" i="2"/>
  <c r="Q598" i="2"/>
  <c r="P598" i="2"/>
  <c r="O598" i="2"/>
  <c r="N598" i="2"/>
  <c r="M598" i="2"/>
  <c r="U597" i="2"/>
  <c r="T597" i="2"/>
  <c r="S597" i="2"/>
  <c r="R597" i="2"/>
  <c r="Q597" i="2"/>
  <c r="P597" i="2"/>
  <c r="O597" i="2"/>
  <c r="N597" i="2"/>
  <c r="M597" i="2"/>
  <c r="U596" i="2"/>
  <c r="T596" i="2"/>
  <c r="S596" i="2"/>
  <c r="R596" i="2"/>
  <c r="Q596" i="2"/>
  <c r="P596" i="2"/>
  <c r="O596" i="2"/>
  <c r="N596" i="2"/>
  <c r="M596" i="2"/>
  <c r="U595" i="2"/>
  <c r="T595" i="2"/>
  <c r="S595" i="2"/>
  <c r="R595" i="2"/>
  <c r="Q595" i="2"/>
  <c r="P595" i="2"/>
  <c r="O595" i="2"/>
  <c r="N595" i="2"/>
  <c r="M595" i="2"/>
  <c r="U594" i="2"/>
  <c r="T594" i="2"/>
  <c r="S594" i="2"/>
  <c r="R594" i="2"/>
  <c r="Q594" i="2"/>
  <c r="P594" i="2"/>
  <c r="O594" i="2"/>
  <c r="N594" i="2"/>
  <c r="M594" i="2"/>
  <c r="U593" i="2"/>
  <c r="T593" i="2"/>
  <c r="S593" i="2"/>
  <c r="R593" i="2"/>
  <c r="Q593" i="2"/>
  <c r="P593" i="2"/>
  <c r="O593" i="2"/>
  <c r="N593" i="2"/>
  <c r="M593" i="2"/>
  <c r="U592" i="2"/>
  <c r="T592" i="2"/>
  <c r="S592" i="2"/>
  <c r="R592" i="2"/>
  <c r="Q592" i="2"/>
  <c r="P592" i="2"/>
  <c r="O592" i="2"/>
  <c r="N592" i="2"/>
  <c r="M592" i="2"/>
  <c r="U591" i="2"/>
  <c r="T591" i="2"/>
  <c r="S591" i="2"/>
  <c r="R591" i="2"/>
  <c r="Q591" i="2"/>
  <c r="P591" i="2"/>
  <c r="O591" i="2"/>
  <c r="N591" i="2"/>
  <c r="M591" i="2"/>
  <c r="U590" i="2"/>
  <c r="T590" i="2"/>
  <c r="S590" i="2"/>
  <c r="R590" i="2"/>
  <c r="Q590" i="2"/>
  <c r="P590" i="2"/>
  <c r="O590" i="2"/>
  <c r="N590" i="2"/>
  <c r="M590" i="2"/>
  <c r="U589" i="2"/>
  <c r="T589" i="2"/>
  <c r="S589" i="2"/>
  <c r="R589" i="2"/>
  <c r="Q589" i="2"/>
  <c r="P589" i="2"/>
  <c r="O589" i="2"/>
  <c r="N589" i="2"/>
  <c r="M589" i="2"/>
  <c r="U588" i="2"/>
  <c r="T588" i="2"/>
  <c r="S588" i="2"/>
  <c r="R588" i="2"/>
  <c r="Q588" i="2"/>
  <c r="P588" i="2"/>
  <c r="O588" i="2"/>
  <c r="N588" i="2"/>
  <c r="M588" i="2"/>
  <c r="U587" i="2"/>
  <c r="T587" i="2"/>
  <c r="S587" i="2"/>
  <c r="R587" i="2"/>
  <c r="Q587" i="2"/>
  <c r="P587" i="2"/>
  <c r="O587" i="2"/>
  <c r="N587" i="2"/>
  <c r="M587" i="2"/>
  <c r="U586" i="2"/>
  <c r="T586" i="2"/>
  <c r="S586" i="2"/>
  <c r="R586" i="2"/>
  <c r="Q586" i="2"/>
  <c r="P586" i="2"/>
  <c r="O586" i="2"/>
  <c r="N586" i="2"/>
  <c r="M586" i="2"/>
  <c r="U585" i="2"/>
  <c r="T585" i="2"/>
  <c r="S585" i="2"/>
  <c r="R585" i="2"/>
  <c r="Q585" i="2"/>
  <c r="P585" i="2"/>
  <c r="O585" i="2"/>
  <c r="N585" i="2"/>
  <c r="M585" i="2"/>
  <c r="U584" i="2"/>
  <c r="T584" i="2"/>
  <c r="S584" i="2"/>
  <c r="R584" i="2"/>
  <c r="Q584" i="2"/>
  <c r="P584" i="2"/>
  <c r="O584" i="2"/>
  <c r="N584" i="2"/>
  <c r="M584" i="2"/>
  <c r="U583" i="2"/>
  <c r="T583" i="2"/>
  <c r="S583" i="2"/>
  <c r="R583" i="2"/>
  <c r="Q583" i="2"/>
  <c r="P583" i="2"/>
  <c r="O583" i="2"/>
  <c r="N583" i="2"/>
  <c r="M583" i="2"/>
  <c r="U582" i="2"/>
  <c r="T582" i="2"/>
  <c r="S582" i="2"/>
  <c r="R582" i="2"/>
  <c r="Q582" i="2"/>
  <c r="P582" i="2"/>
  <c r="O582" i="2"/>
  <c r="N582" i="2"/>
  <c r="M582" i="2"/>
  <c r="U581" i="2"/>
  <c r="T581" i="2"/>
  <c r="S581" i="2"/>
  <c r="R581" i="2"/>
  <c r="Q581" i="2"/>
  <c r="P581" i="2"/>
  <c r="O581" i="2"/>
  <c r="N581" i="2"/>
  <c r="M581" i="2"/>
  <c r="U580" i="2"/>
  <c r="T580" i="2"/>
  <c r="S580" i="2"/>
  <c r="R580" i="2"/>
  <c r="Q580" i="2"/>
  <c r="P580" i="2"/>
  <c r="O580" i="2"/>
  <c r="N580" i="2"/>
  <c r="M580" i="2"/>
  <c r="U579" i="2"/>
  <c r="T579" i="2"/>
  <c r="S579" i="2"/>
  <c r="R579" i="2"/>
  <c r="Q579" i="2"/>
  <c r="P579" i="2"/>
  <c r="O579" i="2"/>
  <c r="N579" i="2"/>
  <c r="M579" i="2"/>
  <c r="U578" i="2"/>
  <c r="T578" i="2"/>
  <c r="S578" i="2"/>
  <c r="R578" i="2"/>
  <c r="Q578" i="2"/>
  <c r="P578" i="2"/>
  <c r="O578" i="2"/>
  <c r="N578" i="2"/>
  <c r="M578" i="2"/>
  <c r="U577" i="2"/>
  <c r="T577" i="2"/>
  <c r="S577" i="2"/>
  <c r="R577" i="2"/>
  <c r="Q577" i="2"/>
  <c r="P577" i="2"/>
  <c r="O577" i="2"/>
  <c r="N577" i="2"/>
  <c r="M577" i="2"/>
  <c r="U576" i="2"/>
  <c r="T576" i="2"/>
  <c r="S576" i="2"/>
  <c r="R576" i="2"/>
  <c r="Q576" i="2"/>
  <c r="P576" i="2"/>
  <c r="O576" i="2"/>
  <c r="N576" i="2"/>
  <c r="M576" i="2"/>
  <c r="U575" i="2"/>
  <c r="T575" i="2"/>
  <c r="S575" i="2"/>
  <c r="R575" i="2"/>
  <c r="Q575" i="2"/>
  <c r="P575" i="2"/>
  <c r="O575" i="2"/>
  <c r="N575" i="2"/>
  <c r="M575" i="2"/>
  <c r="U574" i="2"/>
  <c r="T574" i="2"/>
  <c r="S574" i="2"/>
  <c r="R574" i="2"/>
  <c r="Q574" i="2"/>
  <c r="P574" i="2"/>
  <c r="O574" i="2"/>
  <c r="N574" i="2"/>
  <c r="M574" i="2"/>
  <c r="U573" i="2"/>
  <c r="T573" i="2"/>
  <c r="S573" i="2"/>
  <c r="R573" i="2"/>
  <c r="Q573" i="2"/>
  <c r="P573" i="2"/>
  <c r="O573" i="2"/>
  <c r="N573" i="2"/>
  <c r="M573" i="2"/>
  <c r="U572" i="2"/>
  <c r="T572" i="2"/>
  <c r="S572" i="2"/>
  <c r="R572" i="2"/>
  <c r="Q572" i="2"/>
  <c r="P572" i="2"/>
  <c r="O572" i="2"/>
  <c r="N572" i="2"/>
  <c r="M572" i="2"/>
  <c r="U571" i="2"/>
  <c r="T571" i="2"/>
  <c r="S571" i="2"/>
  <c r="R571" i="2"/>
  <c r="Q571" i="2"/>
  <c r="P571" i="2"/>
  <c r="O571" i="2"/>
  <c r="N571" i="2"/>
  <c r="M571" i="2"/>
  <c r="U570" i="2"/>
  <c r="T570" i="2"/>
  <c r="S570" i="2"/>
  <c r="R570" i="2"/>
  <c r="Q570" i="2"/>
  <c r="P570" i="2"/>
  <c r="O570" i="2"/>
  <c r="N570" i="2"/>
  <c r="M570" i="2"/>
  <c r="U569" i="2"/>
  <c r="T569" i="2"/>
  <c r="S569" i="2"/>
  <c r="R569" i="2"/>
  <c r="Q569" i="2"/>
  <c r="P569" i="2"/>
  <c r="O569" i="2"/>
  <c r="N569" i="2"/>
  <c r="M569" i="2"/>
  <c r="U568" i="2"/>
  <c r="T568" i="2"/>
  <c r="S568" i="2"/>
  <c r="R568" i="2"/>
  <c r="Q568" i="2"/>
  <c r="P568" i="2"/>
  <c r="O568" i="2"/>
  <c r="N568" i="2"/>
  <c r="M568" i="2"/>
  <c r="U567" i="2"/>
  <c r="T567" i="2"/>
  <c r="S567" i="2"/>
  <c r="R567" i="2"/>
  <c r="Q567" i="2"/>
  <c r="P567" i="2"/>
  <c r="O567" i="2"/>
  <c r="N567" i="2"/>
  <c r="M567" i="2"/>
  <c r="U566" i="2"/>
  <c r="T566" i="2"/>
  <c r="S566" i="2"/>
  <c r="R566" i="2"/>
  <c r="Q566" i="2"/>
  <c r="P566" i="2"/>
  <c r="O566" i="2"/>
  <c r="N566" i="2"/>
  <c r="M566" i="2"/>
  <c r="U565" i="2"/>
  <c r="T565" i="2"/>
  <c r="S565" i="2"/>
  <c r="R565" i="2"/>
  <c r="Q565" i="2"/>
  <c r="P565" i="2"/>
  <c r="O565" i="2"/>
  <c r="N565" i="2"/>
  <c r="M565" i="2"/>
  <c r="U564" i="2"/>
  <c r="T564" i="2"/>
  <c r="S564" i="2"/>
  <c r="R564" i="2"/>
  <c r="Q564" i="2"/>
  <c r="P564" i="2"/>
  <c r="O564" i="2"/>
  <c r="N564" i="2"/>
  <c r="M564" i="2"/>
  <c r="U563" i="2"/>
  <c r="T563" i="2"/>
  <c r="S563" i="2"/>
  <c r="R563" i="2"/>
  <c r="Q563" i="2"/>
  <c r="P563" i="2"/>
  <c r="O563" i="2"/>
  <c r="N563" i="2"/>
  <c r="M563" i="2"/>
  <c r="U562" i="2"/>
  <c r="T562" i="2"/>
  <c r="S562" i="2"/>
  <c r="R562" i="2"/>
  <c r="Q562" i="2"/>
  <c r="P562" i="2"/>
  <c r="O562" i="2"/>
  <c r="N562" i="2"/>
  <c r="M562" i="2"/>
  <c r="U561" i="2"/>
  <c r="T561" i="2"/>
  <c r="S561" i="2"/>
  <c r="R561" i="2"/>
  <c r="Q561" i="2"/>
  <c r="P561" i="2"/>
  <c r="O561" i="2"/>
  <c r="N561" i="2"/>
  <c r="M561" i="2"/>
  <c r="U560" i="2"/>
  <c r="T560" i="2"/>
  <c r="S560" i="2"/>
  <c r="R560" i="2"/>
  <c r="Q560" i="2"/>
  <c r="P560" i="2"/>
  <c r="O560" i="2"/>
  <c r="N560" i="2"/>
  <c r="M560" i="2"/>
  <c r="U559" i="2"/>
  <c r="T559" i="2"/>
  <c r="S559" i="2"/>
  <c r="R559" i="2"/>
  <c r="Q559" i="2"/>
  <c r="P559" i="2"/>
  <c r="O559" i="2"/>
  <c r="N559" i="2"/>
  <c r="M559" i="2"/>
  <c r="U558" i="2"/>
  <c r="T558" i="2"/>
  <c r="S558" i="2"/>
  <c r="R558" i="2"/>
  <c r="Q558" i="2"/>
  <c r="P558" i="2"/>
  <c r="O558" i="2"/>
  <c r="N558" i="2"/>
  <c r="M558" i="2"/>
  <c r="U557" i="2"/>
  <c r="T557" i="2"/>
  <c r="S557" i="2"/>
  <c r="R557" i="2"/>
  <c r="Q557" i="2"/>
  <c r="P557" i="2"/>
  <c r="O557" i="2"/>
  <c r="N557" i="2"/>
  <c r="M557" i="2"/>
  <c r="U556" i="2"/>
  <c r="T556" i="2"/>
  <c r="S556" i="2"/>
  <c r="R556" i="2"/>
  <c r="Q556" i="2"/>
  <c r="P556" i="2"/>
  <c r="O556" i="2"/>
  <c r="N556" i="2"/>
  <c r="M556" i="2"/>
  <c r="U555" i="2"/>
  <c r="T555" i="2"/>
  <c r="S555" i="2"/>
  <c r="R555" i="2"/>
  <c r="Q555" i="2"/>
  <c r="P555" i="2"/>
  <c r="O555" i="2"/>
  <c r="N555" i="2"/>
  <c r="M555" i="2"/>
  <c r="U554" i="2"/>
  <c r="T554" i="2"/>
  <c r="S554" i="2"/>
  <c r="R554" i="2"/>
  <c r="Q554" i="2"/>
  <c r="P554" i="2"/>
  <c r="O554" i="2"/>
  <c r="N554" i="2"/>
  <c r="M554" i="2"/>
  <c r="U553" i="2"/>
  <c r="T553" i="2"/>
  <c r="S553" i="2"/>
  <c r="R553" i="2"/>
  <c r="Q553" i="2"/>
  <c r="P553" i="2"/>
  <c r="O553" i="2"/>
  <c r="N553" i="2"/>
  <c r="M553" i="2"/>
  <c r="U552" i="2"/>
  <c r="T552" i="2"/>
  <c r="S552" i="2"/>
  <c r="R552" i="2"/>
  <c r="Q552" i="2"/>
  <c r="P552" i="2"/>
  <c r="O552" i="2"/>
  <c r="N552" i="2"/>
  <c r="M552" i="2"/>
  <c r="U551" i="2"/>
  <c r="T551" i="2"/>
  <c r="S551" i="2"/>
  <c r="R551" i="2"/>
  <c r="Q551" i="2"/>
  <c r="P551" i="2"/>
  <c r="O551" i="2"/>
  <c r="N551" i="2"/>
  <c r="M551" i="2"/>
  <c r="U550" i="2"/>
  <c r="T550" i="2"/>
  <c r="S550" i="2"/>
  <c r="R550" i="2"/>
  <c r="Q550" i="2"/>
  <c r="P550" i="2"/>
  <c r="O550" i="2"/>
  <c r="N550" i="2"/>
  <c r="M550" i="2"/>
  <c r="U549" i="2"/>
  <c r="T549" i="2"/>
  <c r="S549" i="2"/>
  <c r="R549" i="2"/>
  <c r="Q549" i="2"/>
  <c r="P549" i="2"/>
  <c r="O549" i="2"/>
  <c r="N549" i="2"/>
  <c r="M549" i="2"/>
  <c r="U548" i="2"/>
  <c r="T548" i="2"/>
  <c r="S548" i="2"/>
  <c r="R548" i="2"/>
  <c r="Q548" i="2"/>
  <c r="P548" i="2"/>
  <c r="O548" i="2"/>
  <c r="N548" i="2"/>
  <c r="M548" i="2"/>
  <c r="U547" i="2"/>
  <c r="T547" i="2"/>
  <c r="S547" i="2"/>
  <c r="R547" i="2"/>
  <c r="Q547" i="2"/>
  <c r="P547" i="2"/>
  <c r="O547" i="2"/>
  <c r="N547" i="2"/>
  <c r="M547" i="2"/>
  <c r="U546" i="2"/>
  <c r="T546" i="2"/>
  <c r="S546" i="2"/>
  <c r="R546" i="2"/>
  <c r="Q546" i="2"/>
  <c r="P546" i="2"/>
  <c r="O546" i="2"/>
  <c r="N546" i="2"/>
  <c r="M546" i="2"/>
  <c r="U545" i="2"/>
  <c r="T545" i="2"/>
  <c r="S545" i="2"/>
  <c r="R545" i="2"/>
  <c r="Q545" i="2"/>
  <c r="P545" i="2"/>
  <c r="O545" i="2"/>
  <c r="N545" i="2"/>
  <c r="M545" i="2"/>
  <c r="U544" i="2"/>
  <c r="T544" i="2"/>
  <c r="S544" i="2"/>
  <c r="R544" i="2"/>
  <c r="Q544" i="2"/>
  <c r="P544" i="2"/>
  <c r="O544" i="2"/>
  <c r="N544" i="2"/>
  <c r="M544" i="2"/>
  <c r="U543" i="2"/>
  <c r="T543" i="2"/>
  <c r="S543" i="2"/>
  <c r="R543" i="2"/>
  <c r="Q543" i="2"/>
  <c r="P543" i="2"/>
  <c r="O543" i="2"/>
  <c r="N543" i="2"/>
  <c r="M543" i="2"/>
  <c r="U542" i="2"/>
  <c r="T542" i="2"/>
  <c r="S542" i="2"/>
  <c r="R542" i="2"/>
  <c r="Q542" i="2"/>
  <c r="P542" i="2"/>
  <c r="O542" i="2"/>
  <c r="N542" i="2"/>
  <c r="M542" i="2"/>
  <c r="U541" i="2"/>
  <c r="T541" i="2"/>
  <c r="S541" i="2"/>
  <c r="R541" i="2"/>
  <c r="Q541" i="2"/>
  <c r="P541" i="2"/>
  <c r="O541" i="2"/>
  <c r="N541" i="2"/>
  <c r="M541" i="2"/>
  <c r="U540" i="2"/>
  <c r="T540" i="2"/>
  <c r="S540" i="2"/>
  <c r="R540" i="2"/>
  <c r="Q540" i="2"/>
  <c r="P540" i="2"/>
  <c r="O540" i="2"/>
  <c r="N540" i="2"/>
  <c r="M540" i="2"/>
  <c r="U539" i="2"/>
  <c r="T539" i="2"/>
  <c r="S539" i="2"/>
  <c r="R539" i="2"/>
  <c r="Q539" i="2"/>
  <c r="P539" i="2"/>
  <c r="O539" i="2"/>
  <c r="N539" i="2"/>
  <c r="M539" i="2"/>
  <c r="U538" i="2"/>
  <c r="T538" i="2"/>
  <c r="S538" i="2"/>
  <c r="R538" i="2"/>
  <c r="Q538" i="2"/>
  <c r="P538" i="2"/>
  <c r="O538" i="2"/>
  <c r="N538" i="2"/>
  <c r="M538" i="2"/>
  <c r="U537" i="2"/>
  <c r="T537" i="2"/>
  <c r="S537" i="2"/>
  <c r="R537" i="2"/>
  <c r="Q537" i="2"/>
  <c r="P537" i="2"/>
  <c r="O537" i="2"/>
  <c r="N537" i="2"/>
  <c r="M537" i="2"/>
  <c r="U536" i="2"/>
  <c r="T536" i="2"/>
  <c r="S536" i="2"/>
  <c r="R536" i="2"/>
  <c r="Q536" i="2"/>
  <c r="P536" i="2"/>
  <c r="O536" i="2"/>
  <c r="N536" i="2"/>
  <c r="M536" i="2"/>
  <c r="U535" i="2"/>
  <c r="T535" i="2"/>
  <c r="S535" i="2"/>
  <c r="R535" i="2"/>
  <c r="Q535" i="2"/>
  <c r="P535" i="2"/>
  <c r="O535" i="2"/>
  <c r="N535" i="2"/>
  <c r="M535" i="2"/>
  <c r="U534" i="2"/>
  <c r="T534" i="2"/>
  <c r="S534" i="2"/>
  <c r="R534" i="2"/>
  <c r="Q534" i="2"/>
  <c r="P534" i="2"/>
  <c r="O534" i="2"/>
  <c r="N534" i="2"/>
  <c r="M534" i="2"/>
  <c r="U533" i="2"/>
  <c r="T533" i="2"/>
  <c r="S533" i="2"/>
  <c r="R533" i="2"/>
  <c r="Q533" i="2"/>
  <c r="P533" i="2"/>
  <c r="O533" i="2"/>
  <c r="N533" i="2"/>
  <c r="M533" i="2"/>
  <c r="U532" i="2"/>
  <c r="T532" i="2"/>
  <c r="S532" i="2"/>
  <c r="R532" i="2"/>
  <c r="Q532" i="2"/>
  <c r="P532" i="2"/>
  <c r="O532" i="2"/>
  <c r="N532" i="2"/>
  <c r="M532" i="2"/>
  <c r="U531" i="2"/>
  <c r="T531" i="2"/>
  <c r="S531" i="2"/>
  <c r="R531" i="2"/>
  <c r="Q531" i="2"/>
  <c r="P531" i="2"/>
  <c r="O531" i="2"/>
  <c r="N531" i="2"/>
  <c r="M531" i="2"/>
  <c r="U530" i="2"/>
  <c r="T530" i="2"/>
  <c r="S530" i="2"/>
  <c r="R530" i="2"/>
  <c r="Q530" i="2"/>
  <c r="P530" i="2"/>
  <c r="O530" i="2"/>
  <c r="N530" i="2"/>
  <c r="M530" i="2"/>
  <c r="U529" i="2"/>
  <c r="T529" i="2"/>
  <c r="S529" i="2"/>
  <c r="R529" i="2"/>
  <c r="Q529" i="2"/>
  <c r="P529" i="2"/>
  <c r="O529" i="2"/>
  <c r="N529" i="2"/>
  <c r="M529" i="2"/>
  <c r="U528" i="2"/>
  <c r="T528" i="2"/>
  <c r="S528" i="2"/>
  <c r="R528" i="2"/>
  <c r="Q528" i="2"/>
  <c r="P528" i="2"/>
  <c r="O528" i="2"/>
  <c r="N528" i="2"/>
  <c r="M528" i="2"/>
  <c r="U527" i="2"/>
  <c r="T527" i="2"/>
  <c r="S527" i="2"/>
  <c r="R527" i="2"/>
  <c r="Q527" i="2"/>
  <c r="P527" i="2"/>
  <c r="O527" i="2"/>
  <c r="N527" i="2"/>
  <c r="M527" i="2"/>
  <c r="U526" i="2"/>
  <c r="T526" i="2"/>
  <c r="S526" i="2"/>
  <c r="R526" i="2"/>
  <c r="Q526" i="2"/>
  <c r="P526" i="2"/>
  <c r="O526" i="2"/>
  <c r="N526" i="2"/>
  <c r="M526" i="2"/>
  <c r="U525" i="2"/>
  <c r="T525" i="2"/>
  <c r="S525" i="2"/>
  <c r="R525" i="2"/>
  <c r="Q525" i="2"/>
  <c r="P525" i="2"/>
  <c r="O525" i="2"/>
  <c r="N525" i="2"/>
  <c r="M525" i="2"/>
  <c r="U524" i="2"/>
  <c r="T524" i="2"/>
  <c r="S524" i="2"/>
  <c r="R524" i="2"/>
  <c r="Q524" i="2"/>
  <c r="P524" i="2"/>
  <c r="O524" i="2"/>
  <c r="N524" i="2"/>
  <c r="M524" i="2"/>
  <c r="U523" i="2"/>
  <c r="T523" i="2"/>
  <c r="S523" i="2"/>
  <c r="R523" i="2"/>
  <c r="Q523" i="2"/>
  <c r="P523" i="2"/>
  <c r="O523" i="2"/>
  <c r="N523" i="2"/>
  <c r="M523" i="2"/>
  <c r="U522" i="2"/>
  <c r="T522" i="2"/>
  <c r="S522" i="2"/>
  <c r="R522" i="2"/>
  <c r="Q522" i="2"/>
  <c r="P522" i="2"/>
  <c r="O522" i="2"/>
  <c r="N522" i="2"/>
  <c r="M522" i="2"/>
  <c r="U521" i="2"/>
  <c r="T521" i="2"/>
  <c r="S521" i="2"/>
  <c r="R521" i="2"/>
  <c r="Q521" i="2"/>
  <c r="P521" i="2"/>
  <c r="O521" i="2"/>
  <c r="N521" i="2"/>
  <c r="M521" i="2"/>
  <c r="U520" i="2"/>
  <c r="T520" i="2"/>
  <c r="S520" i="2"/>
  <c r="R520" i="2"/>
  <c r="Q520" i="2"/>
  <c r="P520" i="2"/>
  <c r="O520" i="2"/>
  <c r="N520" i="2"/>
  <c r="M520" i="2"/>
  <c r="U519" i="2"/>
  <c r="T519" i="2"/>
  <c r="S519" i="2"/>
  <c r="R519" i="2"/>
  <c r="Q519" i="2"/>
  <c r="P519" i="2"/>
  <c r="O519" i="2"/>
  <c r="N519" i="2"/>
  <c r="M519" i="2"/>
  <c r="U518" i="2"/>
  <c r="T518" i="2"/>
  <c r="S518" i="2"/>
  <c r="R518" i="2"/>
  <c r="Q518" i="2"/>
  <c r="P518" i="2"/>
  <c r="O518" i="2"/>
  <c r="N518" i="2"/>
  <c r="M518" i="2"/>
  <c r="U517" i="2"/>
  <c r="T517" i="2"/>
  <c r="S517" i="2"/>
  <c r="R517" i="2"/>
  <c r="Q517" i="2"/>
  <c r="P517" i="2"/>
  <c r="O517" i="2"/>
  <c r="N517" i="2"/>
  <c r="M517" i="2"/>
  <c r="U516" i="2"/>
  <c r="T516" i="2"/>
  <c r="S516" i="2"/>
  <c r="R516" i="2"/>
  <c r="Q516" i="2"/>
  <c r="P516" i="2"/>
  <c r="O516" i="2"/>
  <c r="N516" i="2"/>
  <c r="M516" i="2"/>
  <c r="U515" i="2"/>
  <c r="T515" i="2"/>
  <c r="S515" i="2"/>
  <c r="R515" i="2"/>
  <c r="Q515" i="2"/>
  <c r="P515" i="2"/>
  <c r="O515" i="2"/>
  <c r="N515" i="2"/>
  <c r="M515" i="2"/>
  <c r="U514" i="2"/>
  <c r="T514" i="2"/>
  <c r="S514" i="2"/>
  <c r="R514" i="2"/>
  <c r="Q514" i="2"/>
  <c r="P514" i="2"/>
  <c r="O514" i="2"/>
  <c r="N514" i="2"/>
  <c r="M514" i="2"/>
  <c r="U513" i="2"/>
  <c r="T513" i="2"/>
  <c r="S513" i="2"/>
  <c r="R513" i="2"/>
  <c r="Q513" i="2"/>
  <c r="P513" i="2"/>
  <c r="O513" i="2"/>
  <c r="N513" i="2"/>
  <c r="M513" i="2"/>
  <c r="U512" i="2"/>
  <c r="T512" i="2"/>
  <c r="S512" i="2"/>
  <c r="R512" i="2"/>
  <c r="Q512" i="2"/>
  <c r="P512" i="2"/>
  <c r="O512" i="2"/>
  <c r="N512" i="2"/>
  <c r="M512" i="2"/>
  <c r="U511" i="2"/>
  <c r="T511" i="2"/>
  <c r="S511" i="2"/>
  <c r="R511" i="2"/>
  <c r="Q511" i="2"/>
  <c r="P511" i="2"/>
  <c r="O511" i="2"/>
  <c r="N511" i="2"/>
  <c r="M511" i="2"/>
  <c r="U510" i="2"/>
  <c r="T510" i="2"/>
  <c r="S510" i="2"/>
  <c r="R510" i="2"/>
  <c r="Q510" i="2"/>
  <c r="P510" i="2"/>
  <c r="O510" i="2"/>
  <c r="N510" i="2"/>
  <c r="M510" i="2"/>
  <c r="U509" i="2"/>
  <c r="T509" i="2"/>
  <c r="S509" i="2"/>
  <c r="R509" i="2"/>
  <c r="Q509" i="2"/>
  <c r="P509" i="2"/>
  <c r="O509" i="2"/>
  <c r="N509" i="2"/>
  <c r="M509" i="2"/>
  <c r="U508" i="2"/>
  <c r="T508" i="2"/>
  <c r="S508" i="2"/>
  <c r="R508" i="2"/>
  <c r="Q508" i="2"/>
  <c r="P508" i="2"/>
  <c r="O508" i="2"/>
  <c r="N508" i="2"/>
  <c r="M508" i="2"/>
  <c r="U507" i="2"/>
  <c r="T507" i="2"/>
  <c r="S507" i="2"/>
  <c r="R507" i="2"/>
  <c r="Q507" i="2"/>
  <c r="P507" i="2"/>
  <c r="O507" i="2"/>
  <c r="N507" i="2"/>
  <c r="M507" i="2"/>
  <c r="U506" i="2"/>
  <c r="T506" i="2"/>
  <c r="S506" i="2"/>
  <c r="R506" i="2"/>
  <c r="Q506" i="2"/>
  <c r="P506" i="2"/>
  <c r="O506" i="2"/>
  <c r="N506" i="2"/>
  <c r="M506" i="2"/>
  <c r="U505" i="2"/>
  <c r="T505" i="2"/>
  <c r="S505" i="2"/>
  <c r="R505" i="2"/>
  <c r="Q505" i="2"/>
  <c r="P505" i="2"/>
  <c r="O505" i="2"/>
  <c r="N505" i="2"/>
  <c r="M505" i="2"/>
  <c r="U504" i="2"/>
  <c r="T504" i="2"/>
  <c r="S504" i="2"/>
  <c r="R504" i="2"/>
  <c r="Q504" i="2"/>
  <c r="P504" i="2"/>
  <c r="O504" i="2"/>
  <c r="N504" i="2"/>
  <c r="M504" i="2"/>
  <c r="U503" i="2"/>
  <c r="T503" i="2"/>
  <c r="S503" i="2"/>
  <c r="R503" i="2"/>
  <c r="Q503" i="2"/>
  <c r="P503" i="2"/>
  <c r="O503" i="2"/>
  <c r="N503" i="2"/>
  <c r="M503" i="2"/>
  <c r="U502" i="2"/>
  <c r="T502" i="2"/>
  <c r="S502" i="2"/>
  <c r="R502" i="2"/>
  <c r="Q502" i="2"/>
  <c r="P502" i="2"/>
  <c r="O502" i="2"/>
  <c r="N502" i="2"/>
  <c r="M502" i="2"/>
  <c r="U501" i="2"/>
  <c r="T501" i="2"/>
  <c r="S501" i="2"/>
  <c r="R501" i="2"/>
  <c r="Q501" i="2"/>
  <c r="P501" i="2"/>
  <c r="O501" i="2"/>
  <c r="N501" i="2"/>
  <c r="M501" i="2"/>
  <c r="U500" i="2"/>
  <c r="T500" i="2"/>
  <c r="S500" i="2"/>
  <c r="R500" i="2"/>
  <c r="Q500" i="2"/>
  <c r="P500" i="2"/>
  <c r="O500" i="2"/>
  <c r="N500" i="2"/>
  <c r="M500" i="2"/>
  <c r="U499" i="2"/>
  <c r="T499" i="2"/>
  <c r="S499" i="2"/>
  <c r="R499" i="2"/>
  <c r="Q499" i="2"/>
  <c r="P499" i="2"/>
  <c r="O499" i="2"/>
  <c r="N499" i="2"/>
  <c r="M499" i="2"/>
  <c r="U498" i="2"/>
  <c r="T498" i="2"/>
  <c r="S498" i="2"/>
  <c r="R498" i="2"/>
  <c r="Q498" i="2"/>
  <c r="P498" i="2"/>
  <c r="O498" i="2"/>
  <c r="N498" i="2"/>
  <c r="M498" i="2"/>
  <c r="U497" i="2"/>
  <c r="T497" i="2"/>
  <c r="S497" i="2"/>
  <c r="R497" i="2"/>
  <c r="Q497" i="2"/>
  <c r="P497" i="2"/>
  <c r="O497" i="2"/>
  <c r="N497" i="2"/>
  <c r="M497" i="2"/>
  <c r="U496" i="2"/>
  <c r="T496" i="2"/>
  <c r="S496" i="2"/>
  <c r="R496" i="2"/>
  <c r="Q496" i="2"/>
  <c r="P496" i="2"/>
  <c r="O496" i="2"/>
  <c r="N496" i="2"/>
  <c r="M496" i="2"/>
  <c r="U495" i="2"/>
  <c r="T495" i="2"/>
  <c r="S495" i="2"/>
  <c r="R495" i="2"/>
  <c r="Q495" i="2"/>
  <c r="P495" i="2"/>
  <c r="O495" i="2"/>
  <c r="N495" i="2"/>
  <c r="M495" i="2"/>
  <c r="U494" i="2"/>
  <c r="T494" i="2"/>
  <c r="S494" i="2"/>
  <c r="R494" i="2"/>
  <c r="Q494" i="2"/>
  <c r="P494" i="2"/>
  <c r="O494" i="2"/>
  <c r="N494" i="2"/>
  <c r="M494" i="2"/>
  <c r="U493" i="2"/>
  <c r="T493" i="2"/>
  <c r="S493" i="2"/>
  <c r="R493" i="2"/>
  <c r="Q493" i="2"/>
  <c r="P493" i="2"/>
  <c r="O493" i="2"/>
  <c r="N493" i="2"/>
  <c r="M493" i="2"/>
  <c r="U492" i="2"/>
  <c r="T492" i="2"/>
  <c r="S492" i="2"/>
  <c r="R492" i="2"/>
  <c r="Q492" i="2"/>
  <c r="P492" i="2"/>
  <c r="O492" i="2"/>
  <c r="N492" i="2"/>
  <c r="M492" i="2"/>
  <c r="U491" i="2"/>
  <c r="T491" i="2"/>
  <c r="S491" i="2"/>
  <c r="R491" i="2"/>
  <c r="Q491" i="2"/>
  <c r="P491" i="2"/>
  <c r="O491" i="2"/>
  <c r="N491" i="2"/>
  <c r="M491" i="2"/>
  <c r="U490" i="2"/>
  <c r="T490" i="2"/>
  <c r="S490" i="2"/>
  <c r="R490" i="2"/>
  <c r="Q490" i="2"/>
  <c r="P490" i="2"/>
  <c r="O490" i="2"/>
  <c r="N490" i="2"/>
  <c r="M490" i="2"/>
  <c r="U489" i="2"/>
  <c r="T489" i="2"/>
  <c r="S489" i="2"/>
  <c r="R489" i="2"/>
  <c r="Q489" i="2"/>
  <c r="P489" i="2"/>
  <c r="O489" i="2"/>
  <c r="N489" i="2"/>
  <c r="M489" i="2"/>
  <c r="U488" i="2"/>
  <c r="T488" i="2"/>
  <c r="S488" i="2"/>
  <c r="R488" i="2"/>
  <c r="Q488" i="2"/>
  <c r="P488" i="2"/>
  <c r="O488" i="2"/>
  <c r="N488" i="2"/>
  <c r="M488" i="2"/>
  <c r="U487" i="2"/>
  <c r="T487" i="2"/>
  <c r="S487" i="2"/>
  <c r="R487" i="2"/>
  <c r="Q487" i="2"/>
  <c r="P487" i="2"/>
  <c r="O487" i="2"/>
  <c r="N487" i="2"/>
  <c r="M487" i="2"/>
  <c r="U486" i="2"/>
  <c r="T486" i="2"/>
  <c r="S486" i="2"/>
  <c r="R486" i="2"/>
  <c r="Q486" i="2"/>
  <c r="P486" i="2"/>
  <c r="O486" i="2"/>
  <c r="N486" i="2"/>
  <c r="M486" i="2"/>
  <c r="U485" i="2"/>
  <c r="T485" i="2"/>
  <c r="S485" i="2"/>
  <c r="R485" i="2"/>
  <c r="Q485" i="2"/>
  <c r="P485" i="2"/>
  <c r="O485" i="2"/>
  <c r="N485" i="2"/>
  <c r="M485" i="2"/>
  <c r="U484" i="2"/>
  <c r="T484" i="2"/>
  <c r="S484" i="2"/>
  <c r="R484" i="2"/>
  <c r="Q484" i="2"/>
  <c r="P484" i="2"/>
  <c r="O484" i="2"/>
  <c r="N484" i="2"/>
  <c r="M484" i="2"/>
  <c r="U483" i="2"/>
  <c r="T483" i="2"/>
  <c r="S483" i="2"/>
  <c r="R483" i="2"/>
  <c r="Q483" i="2"/>
  <c r="P483" i="2"/>
  <c r="O483" i="2"/>
  <c r="N483" i="2"/>
  <c r="M483" i="2"/>
  <c r="U482" i="2"/>
  <c r="T482" i="2"/>
  <c r="S482" i="2"/>
  <c r="R482" i="2"/>
  <c r="Q482" i="2"/>
  <c r="P482" i="2"/>
  <c r="O482" i="2"/>
  <c r="N482" i="2"/>
  <c r="M482" i="2"/>
  <c r="U481" i="2"/>
  <c r="T481" i="2"/>
  <c r="S481" i="2"/>
  <c r="R481" i="2"/>
  <c r="Q481" i="2"/>
  <c r="P481" i="2"/>
  <c r="O481" i="2"/>
  <c r="N481" i="2"/>
  <c r="M481" i="2"/>
  <c r="U480" i="2"/>
  <c r="T480" i="2"/>
  <c r="S480" i="2"/>
  <c r="R480" i="2"/>
  <c r="Q480" i="2"/>
  <c r="P480" i="2"/>
  <c r="O480" i="2"/>
  <c r="N480" i="2"/>
  <c r="M480" i="2"/>
  <c r="U479" i="2"/>
  <c r="T479" i="2"/>
  <c r="S479" i="2"/>
  <c r="R479" i="2"/>
  <c r="Q479" i="2"/>
  <c r="P479" i="2"/>
  <c r="O479" i="2"/>
  <c r="N479" i="2"/>
  <c r="M479" i="2"/>
  <c r="U478" i="2"/>
  <c r="T478" i="2"/>
  <c r="S478" i="2"/>
  <c r="R478" i="2"/>
  <c r="Q478" i="2"/>
  <c r="P478" i="2"/>
  <c r="O478" i="2"/>
  <c r="N478" i="2"/>
  <c r="M478" i="2"/>
  <c r="U477" i="2"/>
  <c r="T477" i="2"/>
  <c r="S477" i="2"/>
  <c r="R477" i="2"/>
  <c r="Q477" i="2"/>
  <c r="P477" i="2"/>
  <c r="O477" i="2"/>
  <c r="N477" i="2"/>
  <c r="M477" i="2"/>
  <c r="U476" i="2"/>
  <c r="T476" i="2"/>
  <c r="S476" i="2"/>
  <c r="R476" i="2"/>
  <c r="Q476" i="2"/>
  <c r="P476" i="2"/>
  <c r="O476" i="2"/>
  <c r="N476" i="2"/>
  <c r="M476" i="2"/>
  <c r="U475" i="2"/>
  <c r="T475" i="2"/>
  <c r="S475" i="2"/>
  <c r="R475" i="2"/>
  <c r="Q475" i="2"/>
  <c r="P475" i="2"/>
  <c r="O475" i="2"/>
  <c r="N475" i="2"/>
  <c r="M475" i="2"/>
  <c r="U474" i="2"/>
  <c r="T474" i="2"/>
  <c r="S474" i="2"/>
  <c r="R474" i="2"/>
  <c r="Q474" i="2"/>
  <c r="P474" i="2"/>
  <c r="O474" i="2"/>
  <c r="N474" i="2"/>
  <c r="M474" i="2"/>
  <c r="U473" i="2"/>
  <c r="T473" i="2"/>
  <c r="S473" i="2"/>
  <c r="R473" i="2"/>
  <c r="Q473" i="2"/>
  <c r="P473" i="2"/>
  <c r="O473" i="2"/>
  <c r="N473" i="2"/>
  <c r="M473" i="2"/>
  <c r="U472" i="2"/>
  <c r="T472" i="2"/>
  <c r="S472" i="2"/>
  <c r="R472" i="2"/>
  <c r="Q472" i="2"/>
  <c r="P472" i="2"/>
  <c r="O472" i="2"/>
  <c r="N472" i="2"/>
  <c r="M472" i="2"/>
  <c r="U471" i="2"/>
  <c r="T471" i="2"/>
  <c r="S471" i="2"/>
  <c r="R471" i="2"/>
  <c r="Q471" i="2"/>
  <c r="P471" i="2"/>
  <c r="O471" i="2"/>
  <c r="N471" i="2"/>
  <c r="M471" i="2"/>
  <c r="U470" i="2"/>
  <c r="T470" i="2"/>
  <c r="S470" i="2"/>
  <c r="R470" i="2"/>
  <c r="Q470" i="2"/>
  <c r="P470" i="2"/>
  <c r="O470" i="2"/>
  <c r="N470" i="2"/>
  <c r="M470" i="2"/>
  <c r="U469" i="2"/>
  <c r="T469" i="2"/>
  <c r="S469" i="2"/>
  <c r="R469" i="2"/>
  <c r="Q469" i="2"/>
  <c r="P469" i="2"/>
  <c r="O469" i="2"/>
  <c r="N469" i="2"/>
  <c r="M469" i="2"/>
  <c r="U468" i="2"/>
  <c r="T468" i="2"/>
  <c r="S468" i="2"/>
  <c r="R468" i="2"/>
  <c r="Q468" i="2"/>
  <c r="P468" i="2"/>
  <c r="O468" i="2"/>
  <c r="N468" i="2"/>
  <c r="M468" i="2"/>
  <c r="U467" i="2"/>
  <c r="T467" i="2"/>
  <c r="S467" i="2"/>
  <c r="R467" i="2"/>
  <c r="Q467" i="2"/>
  <c r="P467" i="2"/>
  <c r="O467" i="2"/>
  <c r="N467" i="2"/>
  <c r="M467" i="2"/>
  <c r="U466" i="2"/>
  <c r="T466" i="2"/>
  <c r="S466" i="2"/>
  <c r="R466" i="2"/>
  <c r="Q466" i="2"/>
  <c r="P466" i="2"/>
  <c r="O466" i="2"/>
  <c r="N466" i="2"/>
  <c r="M466" i="2"/>
  <c r="U465" i="2"/>
  <c r="T465" i="2"/>
  <c r="S465" i="2"/>
  <c r="R465" i="2"/>
  <c r="Q465" i="2"/>
  <c r="P465" i="2"/>
  <c r="O465" i="2"/>
  <c r="N465" i="2"/>
  <c r="M465" i="2"/>
  <c r="U464" i="2"/>
  <c r="T464" i="2"/>
  <c r="S464" i="2"/>
  <c r="R464" i="2"/>
  <c r="Q464" i="2"/>
  <c r="P464" i="2"/>
  <c r="O464" i="2"/>
  <c r="N464" i="2"/>
  <c r="M464" i="2"/>
  <c r="U463" i="2"/>
  <c r="T463" i="2"/>
  <c r="S463" i="2"/>
  <c r="R463" i="2"/>
  <c r="Q463" i="2"/>
  <c r="P463" i="2"/>
  <c r="O463" i="2"/>
  <c r="N463" i="2"/>
  <c r="M463" i="2"/>
  <c r="U462" i="2"/>
  <c r="T462" i="2"/>
  <c r="S462" i="2"/>
  <c r="R462" i="2"/>
  <c r="Q462" i="2"/>
  <c r="P462" i="2"/>
  <c r="O462" i="2"/>
  <c r="N462" i="2"/>
  <c r="M462" i="2"/>
  <c r="U461" i="2"/>
  <c r="T461" i="2"/>
  <c r="S461" i="2"/>
  <c r="R461" i="2"/>
  <c r="Q461" i="2"/>
  <c r="P461" i="2"/>
  <c r="O461" i="2"/>
  <c r="N461" i="2"/>
  <c r="M461" i="2"/>
  <c r="U460" i="2"/>
  <c r="T460" i="2"/>
  <c r="S460" i="2"/>
  <c r="R460" i="2"/>
  <c r="Q460" i="2"/>
  <c r="P460" i="2"/>
  <c r="O460" i="2"/>
  <c r="N460" i="2"/>
  <c r="M460" i="2"/>
  <c r="U459" i="2"/>
  <c r="T459" i="2"/>
  <c r="S459" i="2"/>
  <c r="R459" i="2"/>
  <c r="Q459" i="2"/>
  <c r="P459" i="2"/>
  <c r="O459" i="2"/>
  <c r="N459" i="2"/>
  <c r="M459" i="2"/>
  <c r="U458" i="2"/>
  <c r="T458" i="2"/>
  <c r="S458" i="2"/>
  <c r="R458" i="2"/>
  <c r="Q458" i="2"/>
  <c r="P458" i="2"/>
  <c r="O458" i="2"/>
  <c r="N458" i="2"/>
  <c r="M458" i="2"/>
  <c r="U457" i="2"/>
  <c r="T457" i="2"/>
  <c r="S457" i="2"/>
  <c r="R457" i="2"/>
  <c r="Q457" i="2"/>
  <c r="P457" i="2"/>
  <c r="O457" i="2"/>
  <c r="N457" i="2"/>
  <c r="M457" i="2"/>
  <c r="U456" i="2"/>
  <c r="T456" i="2"/>
  <c r="S456" i="2"/>
  <c r="R456" i="2"/>
  <c r="Q456" i="2"/>
  <c r="P456" i="2"/>
  <c r="O456" i="2"/>
  <c r="N456" i="2"/>
  <c r="M456" i="2"/>
  <c r="U455" i="2"/>
  <c r="T455" i="2"/>
  <c r="S455" i="2"/>
  <c r="R455" i="2"/>
  <c r="Q455" i="2"/>
  <c r="P455" i="2"/>
  <c r="O455" i="2"/>
  <c r="N455" i="2"/>
  <c r="M455" i="2"/>
  <c r="U454" i="2"/>
  <c r="T454" i="2"/>
  <c r="S454" i="2"/>
  <c r="R454" i="2"/>
  <c r="Q454" i="2"/>
  <c r="P454" i="2"/>
  <c r="O454" i="2"/>
  <c r="N454" i="2"/>
  <c r="M454" i="2"/>
  <c r="U453" i="2"/>
  <c r="T453" i="2"/>
  <c r="S453" i="2"/>
  <c r="R453" i="2"/>
  <c r="Q453" i="2"/>
  <c r="P453" i="2"/>
  <c r="O453" i="2"/>
  <c r="N453" i="2"/>
  <c r="M453" i="2"/>
  <c r="U452" i="2"/>
  <c r="T452" i="2"/>
  <c r="S452" i="2"/>
  <c r="R452" i="2"/>
  <c r="Q452" i="2"/>
  <c r="P452" i="2"/>
  <c r="O452" i="2"/>
  <c r="N452" i="2"/>
  <c r="M452" i="2"/>
  <c r="U451" i="2"/>
  <c r="T451" i="2"/>
  <c r="S451" i="2"/>
  <c r="R451" i="2"/>
  <c r="Q451" i="2"/>
  <c r="P451" i="2"/>
  <c r="O451" i="2"/>
  <c r="N451" i="2"/>
  <c r="M451" i="2"/>
  <c r="U450" i="2"/>
  <c r="T450" i="2"/>
  <c r="S450" i="2"/>
  <c r="R450" i="2"/>
  <c r="Q450" i="2"/>
  <c r="P450" i="2"/>
  <c r="O450" i="2"/>
  <c r="N450" i="2"/>
  <c r="M450" i="2"/>
  <c r="U449" i="2"/>
  <c r="T449" i="2"/>
  <c r="S449" i="2"/>
  <c r="R449" i="2"/>
  <c r="Q449" i="2"/>
  <c r="P449" i="2"/>
  <c r="O449" i="2"/>
  <c r="N449" i="2"/>
  <c r="M449" i="2"/>
  <c r="U448" i="2"/>
  <c r="T448" i="2"/>
  <c r="S448" i="2"/>
  <c r="R448" i="2"/>
  <c r="Q448" i="2"/>
  <c r="P448" i="2"/>
  <c r="O448" i="2"/>
  <c r="N448" i="2"/>
  <c r="M448" i="2"/>
  <c r="U447" i="2"/>
  <c r="T447" i="2"/>
  <c r="S447" i="2"/>
  <c r="R447" i="2"/>
  <c r="Q447" i="2"/>
  <c r="P447" i="2"/>
  <c r="O447" i="2"/>
  <c r="N447" i="2"/>
  <c r="M447" i="2"/>
  <c r="U446" i="2"/>
  <c r="T446" i="2"/>
  <c r="S446" i="2"/>
  <c r="R446" i="2"/>
  <c r="Q446" i="2"/>
  <c r="P446" i="2"/>
  <c r="O446" i="2"/>
  <c r="N446" i="2"/>
  <c r="M446" i="2"/>
  <c r="U445" i="2"/>
  <c r="T445" i="2"/>
  <c r="S445" i="2"/>
  <c r="R445" i="2"/>
  <c r="Q445" i="2"/>
  <c r="P445" i="2"/>
  <c r="O445" i="2"/>
  <c r="N445" i="2"/>
  <c r="M445" i="2"/>
  <c r="U444" i="2"/>
  <c r="T444" i="2"/>
  <c r="S444" i="2"/>
  <c r="R444" i="2"/>
  <c r="Q444" i="2"/>
  <c r="P444" i="2"/>
  <c r="O444" i="2"/>
  <c r="N444" i="2"/>
  <c r="M444" i="2"/>
  <c r="U443" i="2"/>
  <c r="T443" i="2"/>
  <c r="S443" i="2"/>
  <c r="R443" i="2"/>
  <c r="Q443" i="2"/>
  <c r="P443" i="2"/>
  <c r="O443" i="2"/>
  <c r="N443" i="2"/>
  <c r="M443" i="2"/>
  <c r="U442" i="2"/>
  <c r="T442" i="2"/>
  <c r="S442" i="2"/>
  <c r="R442" i="2"/>
  <c r="Q442" i="2"/>
  <c r="P442" i="2"/>
  <c r="O442" i="2"/>
  <c r="N442" i="2"/>
  <c r="M442" i="2"/>
  <c r="U441" i="2"/>
  <c r="T441" i="2"/>
  <c r="S441" i="2"/>
  <c r="R441" i="2"/>
  <c r="Q441" i="2"/>
  <c r="P441" i="2"/>
  <c r="O441" i="2"/>
  <c r="N441" i="2"/>
  <c r="M441" i="2"/>
  <c r="U440" i="2"/>
  <c r="T440" i="2"/>
  <c r="S440" i="2"/>
  <c r="R440" i="2"/>
  <c r="Q440" i="2"/>
  <c r="P440" i="2"/>
  <c r="O440" i="2"/>
  <c r="N440" i="2"/>
  <c r="M440" i="2"/>
  <c r="U439" i="2"/>
  <c r="T439" i="2"/>
  <c r="S439" i="2"/>
  <c r="R439" i="2"/>
  <c r="Q439" i="2"/>
  <c r="P439" i="2"/>
  <c r="O439" i="2"/>
  <c r="N439" i="2"/>
  <c r="M439" i="2"/>
  <c r="U438" i="2"/>
  <c r="T438" i="2"/>
  <c r="S438" i="2"/>
  <c r="R438" i="2"/>
  <c r="Q438" i="2"/>
  <c r="P438" i="2"/>
  <c r="O438" i="2"/>
  <c r="N438" i="2"/>
  <c r="M438" i="2"/>
  <c r="U437" i="2"/>
  <c r="T437" i="2"/>
  <c r="S437" i="2"/>
  <c r="R437" i="2"/>
  <c r="Q437" i="2"/>
  <c r="P437" i="2"/>
  <c r="O437" i="2"/>
  <c r="N437" i="2"/>
  <c r="M437" i="2"/>
  <c r="U436" i="2"/>
  <c r="T436" i="2"/>
  <c r="S436" i="2"/>
  <c r="R436" i="2"/>
  <c r="Q436" i="2"/>
  <c r="P436" i="2"/>
  <c r="O436" i="2"/>
  <c r="N436" i="2"/>
  <c r="M436" i="2"/>
  <c r="U435" i="2"/>
  <c r="T435" i="2"/>
  <c r="S435" i="2"/>
  <c r="R435" i="2"/>
  <c r="Q435" i="2"/>
  <c r="P435" i="2"/>
  <c r="O435" i="2"/>
  <c r="N435" i="2"/>
  <c r="M435" i="2"/>
  <c r="U434" i="2"/>
  <c r="T434" i="2"/>
  <c r="S434" i="2"/>
  <c r="R434" i="2"/>
  <c r="Q434" i="2"/>
  <c r="P434" i="2"/>
  <c r="O434" i="2"/>
  <c r="N434" i="2"/>
  <c r="M434" i="2"/>
  <c r="U433" i="2"/>
  <c r="T433" i="2"/>
  <c r="S433" i="2"/>
  <c r="R433" i="2"/>
  <c r="Q433" i="2"/>
  <c r="P433" i="2"/>
  <c r="O433" i="2"/>
  <c r="N433" i="2"/>
  <c r="M433" i="2"/>
  <c r="U432" i="2"/>
  <c r="T432" i="2"/>
  <c r="S432" i="2"/>
  <c r="R432" i="2"/>
  <c r="Q432" i="2"/>
  <c r="P432" i="2"/>
  <c r="O432" i="2"/>
  <c r="N432" i="2"/>
  <c r="M432" i="2"/>
  <c r="U431" i="2"/>
  <c r="T431" i="2"/>
  <c r="S431" i="2"/>
  <c r="R431" i="2"/>
  <c r="Q431" i="2"/>
  <c r="P431" i="2"/>
  <c r="O431" i="2"/>
  <c r="N431" i="2"/>
  <c r="M431" i="2"/>
  <c r="U430" i="2"/>
  <c r="T430" i="2"/>
  <c r="S430" i="2"/>
  <c r="R430" i="2"/>
  <c r="Q430" i="2"/>
  <c r="P430" i="2"/>
  <c r="O430" i="2"/>
  <c r="N430" i="2"/>
  <c r="M430" i="2"/>
  <c r="U429" i="2"/>
  <c r="T429" i="2"/>
  <c r="S429" i="2"/>
  <c r="R429" i="2"/>
  <c r="Q429" i="2"/>
  <c r="P429" i="2"/>
  <c r="O429" i="2"/>
  <c r="N429" i="2"/>
  <c r="M429" i="2"/>
  <c r="U428" i="2"/>
  <c r="T428" i="2"/>
  <c r="S428" i="2"/>
  <c r="R428" i="2"/>
  <c r="Q428" i="2"/>
  <c r="P428" i="2"/>
  <c r="O428" i="2"/>
  <c r="N428" i="2"/>
  <c r="M428" i="2"/>
  <c r="U427" i="2"/>
  <c r="T427" i="2"/>
  <c r="S427" i="2"/>
  <c r="R427" i="2"/>
  <c r="Q427" i="2"/>
  <c r="P427" i="2"/>
  <c r="O427" i="2"/>
  <c r="N427" i="2"/>
  <c r="M427" i="2"/>
  <c r="U426" i="2"/>
  <c r="T426" i="2"/>
  <c r="S426" i="2"/>
  <c r="R426" i="2"/>
  <c r="Q426" i="2"/>
  <c r="P426" i="2"/>
  <c r="O426" i="2"/>
  <c r="N426" i="2"/>
  <c r="M426" i="2"/>
  <c r="U425" i="2"/>
  <c r="T425" i="2"/>
  <c r="S425" i="2"/>
  <c r="R425" i="2"/>
  <c r="Q425" i="2"/>
  <c r="P425" i="2"/>
  <c r="O425" i="2"/>
  <c r="N425" i="2"/>
  <c r="M425" i="2"/>
  <c r="U424" i="2"/>
  <c r="T424" i="2"/>
  <c r="S424" i="2"/>
  <c r="R424" i="2"/>
  <c r="Q424" i="2"/>
  <c r="P424" i="2"/>
  <c r="O424" i="2"/>
  <c r="N424" i="2"/>
  <c r="M424" i="2"/>
  <c r="U423" i="2"/>
  <c r="T423" i="2"/>
  <c r="S423" i="2"/>
  <c r="R423" i="2"/>
  <c r="Q423" i="2"/>
  <c r="P423" i="2"/>
  <c r="O423" i="2"/>
  <c r="N423" i="2"/>
  <c r="M423" i="2"/>
  <c r="U422" i="2"/>
  <c r="T422" i="2"/>
  <c r="S422" i="2"/>
  <c r="R422" i="2"/>
  <c r="Q422" i="2"/>
  <c r="P422" i="2"/>
  <c r="O422" i="2"/>
  <c r="N422" i="2"/>
  <c r="M422" i="2"/>
  <c r="U421" i="2"/>
  <c r="T421" i="2"/>
  <c r="S421" i="2"/>
  <c r="R421" i="2"/>
  <c r="Q421" i="2"/>
  <c r="P421" i="2"/>
  <c r="O421" i="2"/>
  <c r="N421" i="2"/>
  <c r="M421" i="2"/>
  <c r="U420" i="2"/>
  <c r="T420" i="2"/>
  <c r="S420" i="2"/>
  <c r="R420" i="2"/>
  <c r="Q420" i="2"/>
  <c r="P420" i="2"/>
  <c r="O420" i="2"/>
  <c r="N420" i="2"/>
  <c r="M420" i="2"/>
  <c r="U419" i="2"/>
  <c r="T419" i="2"/>
  <c r="S419" i="2"/>
  <c r="R419" i="2"/>
  <c r="Q419" i="2"/>
  <c r="P419" i="2"/>
  <c r="O419" i="2"/>
  <c r="N419" i="2"/>
  <c r="M419" i="2"/>
  <c r="U418" i="2"/>
  <c r="T418" i="2"/>
  <c r="S418" i="2"/>
  <c r="R418" i="2"/>
  <c r="Q418" i="2"/>
  <c r="P418" i="2"/>
  <c r="O418" i="2"/>
  <c r="N418" i="2"/>
  <c r="M418" i="2"/>
  <c r="U417" i="2"/>
  <c r="T417" i="2"/>
  <c r="S417" i="2"/>
  <c r="R417" i="2"/>
  <c r="Q417" i="2"/>
  <c r="P417" i="2"/>
  <c r="O417" i="2"/>
  <c r="N417" i="2"/>
  <c r="M417" i="2"/>
  <c r="U416" i="2"/>
  <c r="T416" i="2"/>
  <c r="S416" i="2"/>
  <c r="R416" i="2"/>
  <c r="Q416" i="2"/>
  <c r="P416" i="2"/>
  <c r="O416" i="2"/>
  <c r="N416" i="2"/>
  <c r="M416" i="2"/>
  <c r="U415" i="2"/>
  <c r="T415" i="2"/>
  <c r="S415" i="2"/>
  <c r="R415" i="2"/>
  <c r="Q415" i="2"/>
  <c r="P415" i="2"/>
  <c r="O415" i="2"/>
  <c r="N415" i="2"/>
  <c r="M415" i="2"/>
  <c r="U414" i="2"/>
  <c r="T414" i="2"/>
  <c r="S414" i="2"/>
  <c r="R414" i="2"/>
  <c r="Q414" i="2"/>
  <c r="P414" i="2"/>
  <c r="O414" i="2"/>
  <c r="N414" i="2"/>
  <c r="M414" i="2"/>
  <c r="U413" i="2"/>
  <c r="T413" i="2"/>
  <c r="S413" i="2"/>
  <c r="R413" i="2"/>
  <c r="Q413" i="2"/>
  <c r="P413" i="2"/>
  <c r="O413" i="2"/>
  <c r="N413" i="2"/>
  <c r="M413" i="2"/>
  <c r="U412" i="2"/>
  <c r="T412" i="2"/>
  <c r="S412" i="2"/>
  <c r="R412" i="2"/>
  <c r="Q412" i="2"/>
  <c r="P412" i="2"/>
  <c r="O412" i="2"/>
  <c r="N412" i="2"/>
  <c r="M412" i="2"/>
  <c r="U411" i="2"/>
  <c r="T411" i="2"/>
  <c r="S411" i="2"/>
  <c r="R411" i="2"/>
  <c r="Q411" i="2"/>
  <c r="P411" i="2"/>
  <c r="O411" i="2"/>
  <c r="N411" i="2"/>
  <c r="M411" i="2"/>
  <c r="U410" i="2"/>
  <c r="T410" i="2"/>
  <c r="S410" i="2"/>
  <c r="R410" i="2"/>
  <c r="Q410" i="2"/>
  <c r="P410" i="2"/>
  <c r="O410" i="2"/>
  <c r="N410" i="2"/>
  <c r="M410" i="2"/>
  <c r="U409" i="2"/>
  <c r="T409" i="2"/>
  <c r="S409" i="2"/>
  <c r="R409" i="2"/>
  <c r="Q409" i="2"/>
  <c r="P409" i="2"/>
  <c r="O409" i="2"/>
  <c r="N409" i="2"/>
  <c r="M409" i="2"/>
  <c r="U408" i="2"/>
  <c r="T408" i="2"/>
  <c r="S408" i="2"/>
  <c r="R408" i="2"/>
  <c r="Q408" i="2"/>
  <c r="P408" i="2"/>
  <c r="O408" i="2"/>
  <c r="N408" i="2"/>
  <c r="M408" i="2"/>
  <c r="U407" i="2"/>
  <c r="T407" i="2"/>
  <c r="S407" i="2"/>
  <c r="R407" i="2"/>
  <c r="Q407" i="2"/>
  <c r="P407" i="2"/>
  <c r="O407" i="2"/>
  <c r="N407" i="2"/>
  <c r="M407" i="2"/>
  <c r="U406" i="2"/>
  <c r="T406" i="2"/>
  <c r="S406" i="2"/>
  <c r="R406" i="2"/>
  <c r="Q406" i="2"/>
  <c r="P406" i="2"/>
  <c r="O406" i="2"/>
  <c r="N406" i="2"/>
  <c r="M406" i="2"/>
  <c r="U405" i="2"/>
  <c r="T405" i="2"/>
  <c r="S405" i="2"/>
  <c r="R405" i="2"/>
  <c r="Q405" i="2"/>
  <c r="P405" i="2"/>
  <c r="O405" i="2"/>
  <c r="N405" i="2"/>
  <c r="M405" i="2"/>
  <c r="U404" i="2"/>
  <c r="T404" i="2"/>
  <c r="S404" i="2"/>
  <c r="R404" i="2"/>
  <c r="Q404" i="2"/>
  <c r="P404" i="2"/>
  <c r="O404" i="2"/>
  <c r="N404" i="2"/>
  <c r="M404" i="2"/>
  <c r="U403" i="2"/>
  <c r="T403" i="2"/>
  <c r="S403" i="2"/>
  <c r="R403" i="2"/>
  <c r="Q403" i="2"/>
  <c r="P403" i="2"/>
  <c r="O403" i="2"/>
  <c r="N403" i="2"/>
  <c r="M403" i="2"/>
  <c r="U402" i="2"/>
  <c r="T402" i="2"/>
  <c r="S402" i="2"/>
  <c r="R402" i="2"/>
  <c r="Q402" i="2"/>
  <c r="P402" i="2"/>
  <c r="O402" i="2"/>
  <c r="N402" i="2"/>
  <c r="M402" i="2"/>
  <c r="U401" i="2"/>
  <c r="T401" i="2"/>
  <c r="S401" i="2"/>
  <c r="R401" i="2"/>
  <c r="Q401" i="2"/>
  <c r="P401" i="2"/>
  <c r="O401" i="2"/>
  <c r="N401" i="2"/>
  <c r="M401" i="2"/>
  <c r="U400" i="2"/>
  <c r="T400" i="2"/>
  <c r="S400" i="2"/>
  <c r="R400" i="2"/>
  <c r="Q400" i="2"/>
  <c r="P400" i="2"/>
  <c r="O400" i="2"/>
  <c r="N400" i="2"/>
  <c r="M400" i="2"/>
  <c r="U399" i="2"/>
  <c r="T399" i="2"/>
  <c r="S399" i="2"/>
  <c r="R399" i="2"/>
  <c r="Q399" i="2"/>
  <c r="P399" i="2"/>
  <c r="O399" i="2"/>
  <c r="N399" i="2"/>
  <c r="M399" i="2"/>
  <c r="U398" i="2"/>
  <c r="T398" i="2"/>
  <c r="S398" i="2"/>
  <c r="R398" i="2"/>
  <c r="Q398" i="2"/>
  <c r="P398" i="2"/>
  <c r="O398" i="2"/>
  <c r="N398" i="2"/>
  <c r="M398" i="2"/>
  <c r="U397" i="2"/>
  <c r="T397" i="2"/>
  <c r="S397" i="2"/>
  <c r="R397" i="2"/>
  <c r="Q397" i="2"/>
  <c r="P397" i="2"/>
  <c r="O397" i="2"/>
  <c r="N397" i="2"/>
  <c r="M397" i="2"/>
  <c r="U396" i="2"/>
  <c r="T396" i="2"/>
  <c r="S396" i="2"/>
  <c r="R396" i="2"/>
  <c r="Q396" i="2"/>
  <c r="P396" i="2"/>
  <c r="O396" i="2"/>
  <c r="N396" i="2"/>
  <c r="M396" i="2"/>
  <c r="U395" i="2"/>
  <c r="T395" i="2"/>
  <c r="S395" i="2"/>
  <c r="R395" i="2"/>
  <c r="Q395" i="2"/>
  <c r="P395" i="2"/>
  <c r="O395" i="2"/>
  <c r="N395" i="2"/>
  <c r="M395" i="2"/>
  <c r="U394" i="2"/>
  <c r="T394" i="2"/>
  <c r="S394" i="2"/>
  <c r="R394" i="2"/>
  <c r="Q394" i="2"/>
  <c r="P394" i="2"/>
  <c r="O394" i="2"/>
  <c r="N394" i="2"/>
  <c r="M394" i="2"/>
  <c r="U393" i="2"/>
  <c r="T393" i="2"/>
  <c r="S393" i="2"/>
  <c r="R393" i="2"/>
  <c r="Q393" i="2"/>
  <c r="P393" i="2"/>
  <c r="O393" i="2"/>
  <c r="N393" i="2"/>
  <c r="M393" i="2"/>
  <c r="U392" i="2"/>
  <c r="T392" i="2"/>
  <c r="S392" i="2"/>
  <c r="R392" i="2"/>
  <c r="Q392" i="2"/>
  <c r="P392" i="2"/>
  <c r="O392" i="2"/>
  <c r="N392" i="2"/>
  <c r="M392" i="2"/>
  <c r="U391" i="2"/>
  <c r="T391" i="2"/>
  <c r="S391" i="2"/>
  <c r="R391" i="2"/>
  <c r="Q391" i="2"/>
  <c r="P391" i="2"/>
  <c r="O391" i="2"/>
  <c r="N391" i="2"/>
  <c r="M391" i="2"/>
  <c r="U390" i="2"/>
  <c r="T390" i="2"/>
  <c r="S390" i="2"/>
  <c r="R390" i="2"/>
  <c r="Q390" i="2"/>
  <c r="P390" i="2"/>
  <c r="O390" i="2"/>
  <c r="N390" i="2"/>
  <c r="M390" i="2"/>
  <c r="U389" i="2"/>
  <c r="T389" i="2"/>
  <c r="S389" i="2"/>
  <c r="R389" i="2"/>
  <c r="Q389" i="2"/>
  <c r="P389" i="2"/>
  <c r="O389" i="2"/>
  <c r="N389" i="2"/>
  <c r="M389" i="2"/>
  <c r="U388" i="2"/>
  <c r="T388" i="2"/>
  <c r="S388" i="2"/>
  <c r="R388" i="2"/>
  <c r="Q388" i="2"/>
  <c r="P388" i="2"/>
  <c r="O388" i="2"/>
  <c r="N388" i="2"/>
  <c r="M388" i="2"/>
  <c r="U387" i="2"/>
  <c r="T387" i="2"/>
  <c r="S387" i="2"/>
  <c r="R387" i="2"/>
  <c r="Q387" i="2"/>
  <c r="P387" i="2"/>
  <c r="O387" i="2"/>
  <c r="N387" i="2"/>
  <c r="M387" i="2"/>
  <c r="U386" i="2"/>
  <c r="T386" i="2"/>
  <c r="S386" i="2"/>
  <c r="R386" i="2"/>
  <c r="Q386" i="2"/>
  <c r="P386" i="2"/>
  <c r="O386" i="2"/>
  <c r="N386" i="2"/>
  <c r="M386" i="2"/>
  <c r="U385" i="2"/>
  <c r="T385" i="2"/>
  <c r="S385" i="2"/>
  <c r="R385" i="2"/>
  <c r="Q385" i="2"/>
  <c r="P385" i="2"/>
  <c r="O385" i="2"/>
  <c r="N385" i="2"/>
  <c r="M385" i="2"/>
  <c r="U384" i="2"/>
  <c r="T384" i="2"/>
  <c r="S384" i="2"/>
  <c r="R384" i="2"/>
  <c r="Q384" i="2"/>
  <c r="P384" i="2"/>
  <c r="O384" i="2"/>
  <c r="N384" i="2"/>
  <c r="M384" i="2"/>
  <c r="U383" i="2"/>
  <c r="T383" i="2"/>
  <c r="S383" i="2"/>
  <c r="R383" i="2"/>
  <c r="Q383" i="2"/>
  <c r="P383" i="2"/>
  <c r="O383" i="2"/>
  <c r="N383" i="2"/>
  <c r="M383" i="2"/>
  <c r="U382" i="2"/>
  <c r="T382" i="2"/>
  <c r="S382" i="2"/>
  <c r="R382" i="2"/>
  <c r="Q382" i="2"/>
  <c r="P382" i="2"/>
  <c r="O382" i="2"/>
  <c r="N382" i="2"/>
  <c r="M382" i="2"/>
  <c r="U381" i="2"/>
  <c r="T381" i="2"/>
  <c r="S381" i="2"/>
  <c r="R381" i="2"/>
  <c r="Q381" i="2"/>
  <c r="P381" i="2"/>
  <c r="O381" i="2"/>
  <c r="N381" i="2"/>
  <c r="M381" i="2"/>
  <c r="U380" i="2"/>
  <c r="T380" i="2"/>
  <c r="S380" i="2"/>
  <c r="R380" i="2"/>
  <c r="Q380" i="2"/>
  <c r="P380" i="2"/>
  <c r="O380" i="2"/>
  <c r="N380" i="2"/>
  <c r="M380" i="2"/>
  <c r="U379" i="2"/>
  <c r="T379" i="2"/>
  <c r="S379" i="2"/>
  <c r="R379" i="2"/>
  <c r="Q379" i="2"/>
  <c r="P379" i="2"/>
  <c r="O379" i="2"/>
  <c r="N379" i="2"/>
  <c r="M379" i="2"/>
  <c r="U378" i="2"/>
  <c r="T378" i="2"/>
  <c r="S378" i="2"/>
  <c r="R378" i="2"/>
  <c r="Q378" i="2"/>
  <c r="P378" i="2"/>
  <c r="O378" i="2"/>
  <c r="N378" i="2"/>
  <c r="M378" i="2"/>
  <c r="U377" i="2"/>
  <c r="T377" i="2"/>
  <c r="S377" i="2"/>
  <c r="R377" i="2"/>
  <c r="Q377" i="2"/>
  <c r="P377" i="2"/>
  <c r="O377" i="2"/>
  <c r="N377" i="2"/>
  <c r="M377" i="2"/>
  <c r="U376" i="2"/>
  <c r="T376" i="2"/>
  <c r="S376" i="2"/>
  <c r="R376" i="2"/>
  <c r="Q376" i="2"/>
  <c r="P376" i="2"/>
  <c r="O376" i="2"/>
  <c r="N376" i="2"/>
  <c r="M376" i="2"/>
  <c r="U375" i="2"/>
  <c r="T375" i="2"/>
  <c r="S375" i="2"/>
  <c r="R375" i="2"/>
  <c r="Q375" i="2"/>
  <c r="P375" i="2"/>
  <c r="O375" i="2"/>
  <c r="N375" i="2"/>
  <c r="M375" i="2"/>
  <c r="U374" i="2"/>
  <c r="T374" i="2"/>
  <c r="S374" i="2"/>
  <c r="R374" i="2"/>
  <c r="Q374" i="2"/>
  <c r="P374" i="2"/>
  <c r="O374" i="2"/>
  <c r="N374" i="2"/>
  <c r="M374" i="2"/>
  <c r="U373" i="2"/>
  <c r="T373" i="2"/>
  <c r="S373" i="2"/>
  <c r="R373" i="2"/>
  <c r="Q373" i="2"/>
  <c r="P373" i="2"/>
  <c r="O373" i="2"/>
  <c r="N373" i="2"/>
  <c r="M373" i="2"/>
  <c r="U372" i="2"/>
  <c r="T372" i="2"/>
  <c r="S372" i="2"/>
  <c r="R372" i="2"/>
  <c r="Q372" i="2"/>
  <c r="P372" i="2"/>
  <c r="O372" i="2"/>
  <c r="N372" i="2"/>
  <c r="M372" i="2"/>
  <c r="U371" i="2"/>
  <c r="T371" i="2"/>
  <c r="S371" i="2"/>
  <c r="R371" i="2"/>
  <c r="Q371" i="2"/>
  <c r="P371" i="2"/>
  <c r="O371" i="2"/>
  <c r="N371" i="2"/>
  <c r="M371" i="2"/>
  <c r="U370" i="2"/>
  <c r="T370" i="2"/>
  <c r="S370" i="2"/>
  <c r="R370" i="2"/>
  <c r="Q370" i="2"/>
  <c r="P370" i="2"/>
  <c r="O370" i="2"/>
  <c r="N370" i="2"/>
  <c r="M370" i="2"/>
  <c r="U369" i="2"/>
  <c r="T369" i="2"/>
  <c r="S369" i="2"/>
  <c r="R369" i="2"/>
  <c r="Q369" i="2"/>
  <c r="P369" i="2"/>
  <c r="O369" i="2"/>
  <c r="N369" i="2"/>
  <c r="M369" i="2"/>
  <c r="U368" i="2"/>
  <c r="T368" i="2"/>
  <c r="S368" i="2"/>
  <c r="R368" i="2"/>
  <c r="Q368" i="2"/>
  <c r="P368" i="2"/>
  <c r="O368" i="2"/>
  <c r="N368" i="2"/>
  <c r="M368" i="2"/>
  <c r="U367" i="2"/>
  <c r="T367" i="2"/>
  <c r="S367" i="2"/>
  <c r="R367" i="2"/>
  <c r="Q367" i="2"/>
  <c r="P367" i="2"/>
  <c r="O367" i="2"/>
  <c r="N367" i="2"/>
  <c r="M367" i="2"/>
  <c r="U366" i="2"/>
  <c r="T366" i="2"/>
  <c r="S366" i="2"/>
  <c r="R366" i="2"/>
  <c r="Q366" i="2"/>
  <c r="P366" i="2"/>
  <c r="O366" i="2"/>
  <c r="N366" i="2"/>
  <c r="M366" i="2"/>
  <c r="U365" i="2"/>
  <c r="T365" i="2"/>
  <c r="S365" i="2"/>
  <c r="R365" i="2"/>
  <c r="Q365" i="2"/>
  <c r="P365" i="2"/>
  <c r="O365" i="2"/>
  <c r="N365" i="2"/>
  <c r="M365" i="2"/>
  <c r="U364" i="2"/>
  <c r="T364" i="2"/>
  <c r="S364" i="2"/>
  <c r="R364" i="2"/>
  <c r="Q364" i="2"/>
  <c r="P364" i="2"/>
  <c r="O364" i="2"/>
  <c r="N364" i="2"/>
  <c r="M364" i="2"/>
  <c r="U363" i="2"/>
  <c r="T363" i="2"/>
  <c r="S363" i="2"/>
  <c r="R363" i="2"/>
  <c r="Q363" i="2"/>
  <c r="P363" i="2"/>
  <c r="O363" i="2"/>
  <c r="N363" i="2"/>
  <c r="M363" i="2"/>
  <c r="U362" i="2"/>
  <c r="T362" i="2"/>
  <c r="S362" i="2"/>
  <c r="R362" i="2"/>
  <c r="Q362" i="2"/>
  <c r="P362" i="2"/>
  <c r="O362" i="2"/>
  <c r="N362" i="2"/>
  <c r="M362" i="2"/>
  <c r="U361" i="2"/>
  <c r="T361" i="2"/>
  <c r="S361" i="2"/>
  <c r="R361" i="2"/>
  <c r="Q361" i="2"/>
  <c r="P361" i="2"/>
  <c r="O361" i="2"/>
  <c r="N361" i="2"/>
  <c r="M361" i="2"/>
  <c r="U360" i="2"/>
  <c r="T360" i="2"/>
  <c r="S360" i="2"/>
  <c r="R360" i="2"/>
  <c r="Q360" i="2"/>
  <c r="P360" i="2"/>
  <c r="O360" i="2"/>
  <c r="N360" i="2"/>
  <c r="M360" i="2"/>
  <c r="U359" i="2"/>
  <c r="T359" i="2"/>
  <c r="S359" i="2"/>
  <c r="R359" i="2"/>
  <c r="Q359" i="2"/>
  <c r="P359" i="2"/>
  <c r="O359" i="2"/>
  <c r="N359" i="2"/>
  <c r="M359" i="2"/>
  <c r="U358" i="2"/>
  <c r="T358" i="2"/>
  <c r="S358" i="2"/>
  <c r="R358" i="2"/>
  <c r="Q358" i="2"/>
  <c r="P358" i="2"/>
  <c r="O358" i="2"/>
  <c r="N358" i="2"/>
  <c r="M358" i="2"/>
  <c r="U357" i="2"/>
  <c r="T357" i="2"/>
  <c r="S357" i="2"/>
  <c r="R357" i="2"/>
  <c r="Q357" i="2"/>
  <c r="P357" i="2"/>
  <c r="O357" i="2"/>
  <c r="N357" i="2"/>
  <c r="M357" i="2"/>
  <c r="U356" i="2"/>
  <c r="T356" i="2"/>
  <c r="S356" i="2"/>
  <c r="R356" i="2"/>
  <c r="Q356" i="2"/>
  <c r="P356" i="2"/>
  <c r="O356" i="2"/>
  <c r="N356" i="2"/>
  <c r="M356" i="2"/>
  <c r="U355" i="2"/>
  <c r="T355" i="2"/>
  <c r="S355" i="2"/>
  <c r="R355" i="2"/>
  <c r="Q355" i="2"/>
  <c r="P355" i="2"/>
  <c r="O355" i="2"/>
  <c r="N355" i="2"/>
  <c r="M355" i="2"/>
  <c r="U354" i="2"/>
  <c r="T354" i="2"/>
  <c r="S354" i="2"/>
  <c r="R354" i="2"/>
  <c r="Q354" i="2"/>
  <c r="P354" i="2"/>
  <c r="O354" i="2"/>
  <c r="N354" i="2"/>
  <c r="M354" i="2"/>
  <c r="U353" i="2"/>
  <c r="T353" i="2"/>
  <c r="S353" i="2"/>
  <c r="R353" i="2"/>
  <c r="Q353" i="2"/>
  <c r="P353" i="2"/>
  <c r="O353" i="2"/>
  <c r="N353" i="2"/>
  <c r="M353" i="2"/>
  <c r="U352" i="2"/>
  <c r="T352" i="2"/>
  <c r="S352" i="2"/>
  <c r="R352" i="2"/>
  <c r="Q352" i="2"/>
  <c r="P352" i="2"/>
  <c r="O352" i="2"/>
  <c r="N352" i="2"/>
  <c r="M352" i="2"/>
  <c r="U351" i="2"/>
  <c r="T351" i="2"/>
  <c r="S351" i="2"/>
  <c r="R351" i="2"/>
  <c r="Q351" i="2"/>
  <c r="P351" i="2"/>
  <c r="O351" i="2"/>
  <c r="N351" i="2"/>
  <c r="M351" i="2"/>
  <c r="U350" i="2"/>
  <c r="T350" i="2"/>
  <c r="S350" i="2"/>
  <c r="R350" i="2"/>
  <c r="Q350" i="2"/>
  <c r="P350" i="2"/>
  <c r="O350" i="2"/>
  <c r="N350" i="2"/>
  <c r="M350" i="2"/>
  <c r="U349" i="2"/>
  <c r="T349" i="2"/>
  <c r="S349" i="2"/>
  <c r="R349" i="2"/>
  <c r="Q349" i="2"/>
  <c r="P349" i="2"/>
  <c r="O349" i="2"/>
  <c r="N349" i="2"/>
  <c r="M349" i="2"/>
  <c r="U348" i="2"/>
  <c r="T348" i="2"/>
  <c r="S348" i="2"/>
  <c r="R348" i="2"/>
  <c r="Q348" i="2"/>
  <c r="P348" i="2"/>
  <c r="O348" i="2"/>
  <c r="N348" i="2"/>
  <c r="M348" i="2"/>
  <c r="U347" i="2"/>
  <c r="T347" i="2"/>
  <c r="S347" i="2"/>
  <c r="R347" i="2"/>
  <c r="Q347" i="2"/>
  <c r="P347" i="2"/>
  <c r="O347" i="2"/>
  <c r="N347" i="2"/>
  <c r="M347" i="2"/>
  <c r="U346" i="2"/>
  <c r="T346" i="2"/>
  <c r="S346" i="2"/>
  <c r="R346" i="2"/>
  <c r="Q346" i="2"/>
  <c r="P346" i="2"/>
  <c r="O346" i="2"/>
  <c r="N346" i="2"/>
  <c r="M346" i="2"/>
  <c r="U345" i="2"/>
  <c r="T345" i="2"/>
  <c r="S345" i="2"/>
  <c r="R345" i="2"/>
  <c r="Q345" i="2"/>
  <c r="P345" i="2"/>
  <c r="O345" i="2"/>
  <c r="N345" i="2"/>
  <c r="M345" i="2"/>
  <c r="U344" i="2"/>
  <c r="T344" i="2"/>
  <c r="S344" i="2"/>
  <c r="R344" i="2"/>
  <c r="Q344" i="2"/>
  <c r="P344" i="2"/>
  <c r="O344" i="2"/>
  <c r="N344" i="2"/>
  <c r="M344" i="2"/>
  <c r="U343" i="2"/>
  <c r="T343" i="2"/>
  <c r="S343" i="2"/>
  <c r="R343" i="2"/>
  <c r="Q343" i="2"/>
  <c r="P343" i="2"/>
  <c r="O343" i="2"/>
  <c r="N343" i="2"/>
  <c r="M343" i="2"/>
  <c r="U342" i="2"/>
  <c r="T342" i="2"/>
  <c r="S342" i="2"/>
  <c r="R342" i="2"/>
  <c r="Q342" i="2"/>
  <c r="P342" i="2"/>
  <c r="O342" i="2"/>
  <c r="N342" i="2"/>
  <c r="M342" i="2"/>
  <c r="U341" i="2"/>
  <c r="T341" i="2"/>
  <c r="S341" i="2"/>
  <c r="R341" i="2"/>
  <c r="Q341" i="2"/>
  <c r="P341" i="2"/>
  <c r="O341" i="2"/>
  <c r="N341" i="2"/>
  <c r="M341" i="2"/>
  <c r="U340" i="2"/>
  <c r="T340" i="2"/>
  <c r="S340" i="2"/>
  <c r="R340" i="2"/>
  <c r="Q340" i="2"/>
  <c r="P340" i="2"/>
  <c r="O340" i="2"/>
  <c r="N340" i="2"/>
  <c r="M340" i="2"/>
  <c r="U339" i="2"/>
  <c r="T339" i="2"/>
  <c r="S339" i="2"/>
  <c r="R339" i="2"/>
  <c r="Q339" i="2"/>
  <c r="P339" i="2"/>
  <c r="O339" i="2"/>
  <c r="N339" i="2"/>
  <c r="M339" i="2"/>
  <c r="U338" i="2"/>
  <c r="T338" i="2"/>
  <c r="S338" i="2"/>
  <c r="R338" i="2"/>
  <c r="Q338" i="2"/>
  <c r="P338" i="2"/>
  <c r="O338" i="2"/>
  <c r="N338" i="2"/>
  <c r="M338" i="2"/>
  <c r="U337" i="2"/>
  <c r="T337" i="2"/>
  <c r="S337" i="2"/>
  <c r="R337" i="2"/>
  <c r="Q337" i="2"/>
  <c r="P337" i="2"/>
  <c r="O337" i="2"/>
  <c r="N337" i="2"/>
  <c r="M337" i="2"/>
  <c r="U336" i="2"/>
  <c r="T336" i="2"/>
  <c r="S336" i="2"/>
  <c r="R336" i="2"/>
  <c r="Q336" i="2"/>
  <c r="P336" i="2"/>
  <c r="O336" i="2"/>
  <c r="N336" i="2"/>
  <c r="M336" i="2"/>
  <c r="U335" i="2"/>
  <c r="T335" i="2"/>
  <c r="S335" i="2"/>
  <c r="R335" i="2"/>
  <c r="Q335" i="2"/>
  <c r="P335" i="2"/>
  <c r="O335" i="2"/>
  <c r="N335" i="2"/>
  <c r="M335" i="2"/>
  <c r="U334" i="2"/>
  <c r="T334" i="2"/>
  <c r="S334" i="2"/>
  <c r="R334" i="2"/>
  <c r="Q334" i="2"/>
  <c r="P334" i="2"/>
  <c r="O334" i="2"/>
  <c r="N334" i="2"/>
  <c r="M334" i="2"/>
  <c r="U333" i="2"/>
  <c r="T333" i="2"/>
  <c r="S333" i="2"/>
  <c r="R333" i="2"/>
  <c r="Q333" i="2"/>
  <c r="P333" i="2"/>
  <c r="O333" i="2"/>
  <c r="N333" i="2"/>
  <c r="M333" i="2"/>
  <c r="U332" i="2"/>
  <c r="T332" i="2"/>
  <c r="S332" i="2"/>
  <c r="R332" i="2"/>
  <c r="Q332" i="2"/>
  <c r="P332" i="2"/>
  <c r="O332" i="2"/>
  <c r="N332" i="2"/>
  <c r="M332" i="2"/>
  <c r="U331" i="2"/>
  <c r="T331" i="2"/>
  <c r="S331" i="2"/>
  <c r="R331" i="2"/>
  <c r="Q331" i="2"/>
  <c r="P331" i="2"/>
  <c r="O331" i="2"/>
  <c r="N331" i="2"/>
  <c r="M331" i="2"/>
  <c r="U330" i="2"/>
  <c r="T330" i="2"/>
  <c r="S330" i="2"/>
  <c r="R330" i="2"/>
  <c r="Q330" i="2"/>
  <c r="P330" i="2"/>
  <c r="O330" i="2"/>
  <c r="N330" i="2"/>
  <c r="M330" i="2"/>
  <c r="U329" i="2"/>
  <c r="T329" i="2"/>
  <c r="S329" i="2"/>
  <c r="R329" i="2"/>
  <c r="Q329" i="2"/>
  <c r="P329" i="2"/>
  <c r="O329" i="2"/>
  <c r="N329" i="2"/>
  <c r="M329" i="2"/>
  <c r="U328" i="2"/>
  <c r="T328" i="2"/>
  <c r="S328" i="2"/>
  <c r="R328" i="2"/>
  <c r="Q328" i="2"/>
  <c r="P328" i="2"/>
  <c r="O328" i="2"/>
  <c r="N328" i="2"/>
  <c r="M328" i="2"/>
  <c r="U327" i="2"/>
  <c r="T327" i="2"/>
  <c r="S327" i="2"/>
  <c r="R327" i="2"/>
  <c r="Q327" i="2"/>
  <c r="P327" i="2"/>
  <c r="O327" i="2"/>
  <c r="N327" i="2"/>
  <c r="M327" i="2"/>
  <c r="U326" i="2"/>
  <c r="T326" i="2"/>
  <c r="S326" i="2"/>
  <c r="R326" i="2"/>
  <c r="Q326" i="2"/>
  <c r="P326" i="2"/>
  <c r="O326" i="2"/>
  <c r="N326" i="2"/>
  <c r="M326" i="2"/>
  <c r="U325" i="2"/>
  <c r="T325" i="2"/>
  <c r="S325" i="2"/>
  <c r="R325" i="2"/>
  <c r="Q325" i="2"/>
  <c r="P325" i="2"/>
  <c r="O325" i="2"/>
  <c r="N325" i="2"/>
  <c r="M325" i="2"/>
  <c r="U324" i="2"/>
  <c r="T324" i="2"/>
  <c r="S324" i="2"/>
  <c r="R324" i="2"/>
  <c r="Q324" i="2"/>
  <c r="P324" i="2"/>
  <c r="O324" i="2"/>
  <c r="N324" i="2"/>
  <c r="M324" i="2"/>
  <c r="U323" i="2"/>
  <c r="T323" i="2"/>
  <c r="S323" i="2"/>
  <c r="R323" i="2"/>
  <c r="Q323" i="2"/>
  <c r="P323" i="2"/>
  <c r="O323" i="2"/>
  <c r="N323" i="2"/>
  <c r="M323" i="2"/>
  <c r="U322" i="2"/>
  <c r="T322" i="2"/>
  <c r="S322" i="2"/>
  <c r="R322" i="2"/>
  <c r="Q322" i="2"/>
  <c r="P322" i="2"/>
  <c r="O322" i="2"/>
  <c r="N322" i="2"/>
  <c r="M322" i="2"/>
  <c r="U321" i="2"/>
  <c r="T321" i="2"/>
  <c r="S321" i="2"/>
  <c r="R321" i="2"/>
  <c r="Q321" i="2"/>
  <c r="P321" i="2"/>
  <c r="O321" i="2"/>
  <c r="N321" i="2"/>
  <c r="M321" i="2"/>
  <c r="U320" i="2"/>
  <c r="T320" i="2"/>
  <c r="S320" i="2"/>
  <c r="R320" i="2"/>
  <c r="Q320" i="2"/>
  <c r="P320" i="2"/>
  <c r="O320" i="2"/>
  <c r="N320" i="2"/>
  <c r="M320" i="2"/>
  <c r="U319" i="2"/>
  <c r="T319" i="2"/>
  <c r="S319" i="2"/>
  <c r="R319" i="2"/>
  <c r="Q319" i="2"/>
  <c r="P319" i="2"/>
  <c r="O319" i="2"/>
  <c r="N319" i="2"/>
  <c r="M319" i="2"/>
  <c r="U318" i="2"/>
  <c r="T318" i="2"/>
  <c r="S318" i="2"/>
  <c r="R318" i="2"/>
  <c r="Q318" i="2"/>
  <c r="P318" i="2"/>
  <c r="O318" i="2"/>
  <c r="N318" i="2"/>
  <c r="M318" i="2"/>
  <c r="U317" i="2"/>
  <c r="T317" i="2"/>
  <c r="S317" i="2"/>
  <c r="R317" i="2"/>
  <c r="Q317" i="2"/>
  <c r="P317" i="2"/>
  <c r="O317" i="2"/>
  <c r="N317" i="2"/>
  <c r="M317" i="2"/>
  <c r="U316" i="2"/>
  <c r="T316" i="2"/>
  <c r="S316" i="2"/>
  <c r="R316" i="2"/>
  <c r="Q316" i="2"/>
  <c r="P316" i="2"/>
  <c r="O316" i="2"/>
  <c r="N316" i="2"/>
  <c r="M316" i="2"/>
  <c r="U315" i="2"/>
  <c r="T315" i="2"/>
  <c r="S315" i="2"/>
  <c r="R315" i="2"/>
  <c r="Q315" i="2"/>
  <c r="P315" i="2"/>
  <c r="O315" i="2"/>
  <c r="N315" i="2"/>
  <c r="M315" i="2"/>
  <c r="U314" i="2"/>
  <c r="T314" i="2"/>
  <c r="S314" i="2"/>
  <c r="R314" i="2"/>
  <c r="Q314" i="2"/>
  <c r="P314" i="2"/>
  <c r="O314" i="2"/>
  <c r="N314" i="2"/>
  <c r="M314" i="2"/>
  <c r="U313" i="2"/>
  <c r="T313" i="2"/>
  <c r="S313" i="2"/>
  <c r="R313" i="2"/>
  <c r="Q313" i="2"/>
  <c r="P313" i="2"/>
  <c r="O313" i="2"/>
  <c r="N313" i="2"/>
  <c r="M313" i="2"/>
  <c r="U312" i="2"/>
  <c r="T312" i="2"/>
  <c r="S312" i="2"/>
  <c r="R312" i="2"/>
  <c r="Q312" i="2"/>
  <c r="P312" i="2"/>
  <c r="O312" i="2"/>
  <c r="N312" i="2"/>
  <c r="M312" i="2"/>
  <c r="U311" i="2"/>
  <c r="T311" i="2"/>
  <c r="S311" i="2"/>
  <c r="R311" i="2"/>
  <c r="Q311" i="2"/>
  <c r="P311" i="2"/>
  <c r="O311" i="2"/>
  <c r="N311" i="2"/>
  <c r="M311" i="2"/>
  <c r="U310" i="2"/>
  <c r="T310" i="2"/>
  <c r="S310" i="2"/>
  <c r="R310" i="2"/>
  <c r="Q310" i="2"/>
  <c r="P310" i="2"/>
  <c r="O310" i="2"/>
  <c r="N310" i="2"/>
  <c r="M310" i="2"/>
  <c r="U309" i="2"/>
  <c r="T309" i="2"/>
  <c r="S309" i="2"/>
  <c r="R309" i="2"/>
  <c r="Q309" i="2"/>
  <c r="P309" i="2"/>
  <c r="O309" i="2"/>
  <c r="N309" i="2"/>
  <c r="M309" i="2"/>
  <c r="U308" i="2"/>
  <c r="T308" i="2"/>
  <c r="S308" i="2"/>
  <c r="R308" i="2"/>
  <c r="Q308" i="2"/>
  <c r="P308" i="2"/>
  <c r="O308" i="2"/>
  <c r="N308" i="2"/>
  <c r="M308" i="2"/>
  <c r="U307" i="2"/>
  <c r="T307" i="2"/>
  <c r="S307" i="2"/>
  <c r="R307" i="2"/>
  <c r="Q307" i="2"/>
  <c r="P307" i="2"/>
  <c r="O307" i="2"/>
  <c r="N307" i="2"/>
  <c r="M307" i="2"/>
  <c r="U306" i="2"/>
  <c r="T306" i="2"/>
  <c r="S306" i="2"/>
  <c r="R306" i="2"/>
  <c r="Q306" i="2"/>
  <c r="P306" i="2"/>
  <c r="O306" i="2"/>
  <c r="N306" i="2"/>
  <c r="M306" i="2"/>
  <c r="U305" i="2"/>
  <c r="T305" i="2"/>
  <c r="S305" i="2"/>
  <c r="R305" i="2"/>
  <c r="Q305" i="2"/>
  <c r="P305" i="2"/>
  <c r="O305" i="2"/>
  <c r="N305" i="2"/>
  <c r="M305" i="2"/>
  <c r="U304" i="2"/>
  <c r="T304" i="2"/>
  <c r="S304" i="2"/>
  <c r="R304" i="2"/>
  <c r="Q304" i="2"/>
  <c r="P304" i="2"/>
  <c r="O304" i="2"/>
  <c r="N304" i="2"/>
  <c r="M304" i="2"/>
  <c r="U303" i="2"/>
  <c r="T303" i="2"/>
  <c r="S303" i="2"/>
  <c r="R303" i="2"/>
  <c r="Q303" i="2"/>
  <c r="P303" i="2"/>
  <c r="O303" i="2"/>
  <c r="N303" i="2"/>
  <c r="M303" i="2"/>
  <c r="U302" i="2"/>
  <c r="T302" i="2"/>
  <c r="S302" i="2"/>
  <c r="R302" i="2"/>
  <c r="Q302" i="2"/>
  <c r="P302" i="2"/>
  <c r="O302" i="2"/>
  <c r="N302" i="2"/>
  <c r="M302" i="2"/>
  <c r="U301" i="2"/>
  <c r="T301" i="2"/>
  <c r="S301" i="2"/>
  <c r="R301" i="2"/>
  <c r="Q301" i="2"/>
  <c r="P301" i="2"/>
  <c r="O301" i="2"/>
  <c r="N301" i="2"/>
  <c r="M301" i="2"/>
  <c r="U300" i="2"/>
  <c r="T300" i="2"/>
  <c r="S300" i="2"/>
  <c r="R300" i="2"/>
  <c r="Q300" i="2"/>
  <c r="P300" i="2"/>
  <c r="O300" i="2"/>
  <c r="N300" i="2"/>
  <c r="M300" i="2"/>
  <c r="U299" i="2"/>
  <c r="T299" i="2"/>
  <c r="S299" i="2"/>
  <c r="R299" i="2"/>
  <c r="Q299" i="2"/>
  <c r="P299" i="2"/>
  <c r="O299" i="2"/>
  <c r="N299" i="2"/>
  <c r="M299" i="2"/>
  <c r="U298" i="2"/>
  <c r="T298" i="2"/>
  <c r="S298" i="2"/>
  <c r="R298" i="2"/>
  <c r="Q298" i="2"/>
  <c r="P298" i="2"/>
  <c r="O298" i="2"/>
  <c r="N298" i="2"/>
  <c r="M298" i="2"/>
  <c r="U297" i="2"/>
  <c r="T297" i="2"/>
  <c r="S297" i="2"/>
  <c r="R297" i="2"/>
  <c r="Q297" i="2"/>
  <c r="P297" i="2"/>
  <c r="O297" i="2"/>
  <c r="N297" i="2"/>
  <c r="M297" i="2"/>
  <c r="U296" i="2"/>
  <c r="T296" i="2"/>
  <c r="S296" i="2"/>
  <c r="R296" i="2"/>
  <c r="Q296" i="2"/>
  <c r="P296" i="2"/>
  <c r="O296" i="2"/>
  <c r="N296" i="2"/>
  <c r="M296" i="2"/>
  <c r="U295" i="2"/>
  <c r="T295" i="2"/>
  <c r="S295" i="2"/>
  <c r="R295" i="2"/>
  <c r="Q295" i="2"/>
  <c r="P295" i="2"/>
  <c r="O295" i="2"/>
  <c r="N295" i="2"/>
  <c r="M295" i="2"/>
  <c r="U294" i="2"/>
  <c r="T294" i="2"/>
  <c r="S294" i="2"/>
  <c r="R294" i="2"/>
  <c r="Q294" i="2"/>
  <c r="P294" i="2"/>
  <c r="O294" i="2"/>
  <c r="N294" i="2"/>
  <c r="M294" i="2"/>
  <c r="U293" i="2"/>
  <c r="T293" i="2"/>
  <c r="S293" i="2"/>
  <c r="R293" i="2"/>
  <c r="Q293" i="2"/>
  <c r="P293" i="2"/>
  <c r="O293" i="2"/>
  <c r="N293" i="2"/>
  <c r="M293" i="2"/>
  <c r="U292" i="2"/>
  <c r="T292" i="2"/>
  <c r="S292" i="2"/>
  <c r="R292" i="2"/>
  <c r="Q292" i="2"/>
  <c r="P292" i="2"/>
  <c r="O292" i="2"/>
  <c r="N292" i="2"/>
  <c r="M292" i="2"/>
  <c r="U291" i="2"/>
  <c r="T291" i="2"/>
  <c r="S291" i="2"/>
  <c r="R291" i="2"/>
  <c r="Q291" i="2"/>
  <c r="P291" i="2"/>
  <c r="O291" i="2"/>
  <c r="N291" i="2"/>
  <c r="M291" i="2"/>
  <c r="U290" i="2"/>
  <c r="T290" i="2"/>
  <c r="S290" i="2"/>
  <c r="R290" i="2"/>
  <c r="Q290" i="2"/>
  <c r="P290" i="2"/>
  <c r="O290" i="2"/>
  <c r="N290" i="2"/>
  <c r="M290" i="2"/>
  <c r="U289" i="2"/>
  <c r="T289" i="2"/>
  <c r="S289" i="2"/>
  <c r="R289" i="2"/>
  <c r="Q289" i="2"/>
  <c r="P289" i="2"/>
  <c r="O289" i="2"/>
  <c r="N289" i="2"/>
  <c r="M289" i="2"/>
  <c r="U288" i="2"/>
  <c r="T288" i="2"/>
  <c r="S288" i="2"/>
  <c r="R288" i="2"/>
  <c r="Q288" i="2"/>
  <c r="P288" i="2"/>
  <c r="O288" i="2"/>
  <c r="N288" i="2"/>
  <c r="M288" i="2"/>
  <c r="U287" i="2"/>
  <c r="T287" i="2"/>
  <c r="S287" i="2"/>
  <c r="R287" i="2"/>
  <c r="Q287" i="2"/>
  <c r="P287" i="2"/>
  <c r="O287" i="2"/>
  <c r="N287" i="2"/>
  <c r="M287" i="2"/>
  <c r="U286" i="2"/>
  <c r="T286" i="2"/>
  <c r="S286" i="2"/>
  <c r="R286" i="2"/>
  <c r="Q286" i="2"/>
  <c r="P286" i="2"/>
  <c r="O286" i="2"/>
  <c r="N286" i="2"/>
  <c r="M286" i="2"/>
  <c r="U285" i="2"/>
  <c r="T285" i="2"/>
  <c r="S285" i="2"/>
  <c r="R285" i="2"/>
  <c r="Q285" i="2"/>
  <c r="P285" i="2"/>
  <c r="O285" i="2"/>
  <c r="N285" i="2"/>
  <c r="M285" i="2"/>
  <c r="U284" i="2"/>
  <c r="T284" i="2"/>
  <c r="S284" i="2"/>
  <c r="R284" i="2"/>
  <c r="Q284" i="2"/>
  <c r="P284" i="2"/>
  <c r="O284" i="2"/>
  <c r="N284" i="2"/>
  <c r="M284" i="2"/>
  <c r="U283" i="2"/>
  <c r="T283" i="2"/>
  <c r="S283" i="2"/>
  <c r="R283" i="2"/>
  <c r="Q283" i="2"/>
  <c r="P283" i="2"/>
  <c r="O283" i="2"/>
  <c r="N283" i="2"/>
  <c r="M283" i="2"/>
  <c r="U282" i="2"/>
  <c r="T282" i="2"/>
  <c r="S282" i="2"/>
  <c r="R282" i="2"/>
  <c r="Q282" i="2"/>
  <c r="P282" i="2"/>
  <c r="O282" i="2"/>
  <c r="N282" i="2"/>
  <c r="M282" i="2"/>
  <c r="U281" i="2"/>
  <c r="T281" i="2"/>
  <c r="S281" i="2"/>
  <c r="R281" i="2"/>
  <c r="Q281" i="2"/>
  <c r="P281" i="2"/>
  <c r="O281" i="2"/>
  <c r="N281" i="2"/>
  <c r="M281" i="2"/>
  <c r="U280" i="2"/>
  <c r="T280" i="2"/>
  <c r="S280" i="2"/>
  <c r="R280" i="2"/>
  <c r="Q280" i="2"/>
  <c r="P280" i="2"/>
  <c r="O280" i="2"/>
  <c r="N280" i="2"/>
  <c r="M280" i="2"/>
  <c r="U279" i="2"/>
  <c r="T279" i="2"/>
  <c r="S279" i="2"/>
  <c r="R279" i="2"/>
  <c r="Q279" i="2"/>
  <c r="P279" i="2"/>
  <c r="O279" i="2"/>
  <c r="N279" i="2"/>
  <c r="M279" i="2"/>
  <c r="U278" i="2"/>
  <c r="T278" i="2"/>
  <c r="S278" i="2"/>
  <c r="R278" i="2"/>
  <c r="Q278" i="2"/>
  <c r="P278" i="2"/>
  <c r="O278" i="2"/>
  <c r="N278" i="2"/>
  <c r="M278" i="2"/>
  <c r="U277" i="2"/>
  <c r="T277" i="2"/>
  <c r="S277" i="2"/>
  <c r="R277" i="2"/>
  <c r="Q277" i="2"/>
  <c r="P277" i="2"/>
  <c r="O277" i="2"/>
  <c r="N277" i="2"/>
  <c r="M277" i="2"/>
  <c r="U276" i="2"/>
  <c r="T276" i="2"/>
  <c r="S276" i="2"/>
  <c r="R276" i="2"/>
  <c r="Q276" i="2"/>
  <c r="P276" i="2"/>
  <c r="O276" i="2"/>
  <c r="N276" i="2"/>
  <c r="M276" i="2"/>
  <c r="U275" i="2"/>
  <c r="T275" i="2"/>
  <c r="S275" i="2"/>
  <c r="R275" i="2"/>
  <c r="Q275" i="2"/>
  <c r="P275" i="2"/>
  <c r="O275" i="2"/>
  <c r="N275" i="2"/>
  <c r="M275" i="2"/>
  <c r="U274" i="2"/>
  <c r="T274" i="2"/>
  <c r="S274" i="2"/>
  <c r="R274" i="2"/>
  <c r="Q274" i="2"/>
  <c r="P274" i="2"/>
  <c r="O274" i="2"/>
  <c r="N274" i="2"/>
  <c r="M274" i="2"/>
  <c r="U273" i="2"/>
  <c r="T273" i="2"/>
  <c r="S273" i="2"/>
  <c r="R273" i="2"/>
  <c r="Q273" i="2"/>
  <c r="P273" i="2"/>
  <c r="O273" i="2"/>
  <c r="N273" i="2"/>
  <c r="M273" i="2"/>
  <c r="U272" i="2"/>
  <c r="T272" i="2"/>
  <c r="S272" i="2"/>
  <c r="R272" i="2"/>
  <c r="Q272" i="2"/>
  <c r="P272" i="2"/>
  <c r="O272" i="2"/>
  <c r="N272" i="2"/>
  <c r="M272" i="2"/>
  <c r="U271" i="2"/>
  <c r="T271" i="2"/>
  <c r="S271" i="2"/>
  <c r="R271" i="2"/>
  <c r="Q271" i="2"/>
  <c r="P271" i="2"/>
  <c r="O271" i="2"/>
  <c r="N271" i="2"/>
  <c r="M271" i="2"/>
  <c r="U270" i="2"/>
  <c r="T270" i="2"/>
  <c r="S270" i="2"/>
  <c r="R270" i="2"/>
  <c r="Q270" i="2"/>
  <c r="P270" i="2"/>
  <c r="O270" i="2"/>
  <c r="N270" i="2"/>
  <c r="M270" i="2"/>
  <c r="U269" i="2"/>
  <c r="T269" i="2"/>
  <c r="S269" i="2"/>
  <c r="R269" i="2"/>
  <c r="Q269" i="2"/>
  <c r="P269" i="2"/>
  <c r="O269" i="2"/>
  <c r="N269" i="2"/>
  <c r="M269" i="2"/>
  <c r="U268" i="2"/>
  <c r="T268" i="2"/>
  <c r="S268" i="2"/>
  <c r="R268" i="2"/>
  <c r="Q268" i="2"/>
  <c r="P268" i="2"/>
  <c r="O268" i="2"/>
  <c r="N268" i="2"/>
  <c r="M268" i="2"/>
  <c r="U267" i="2"/>
  <c r="T267" i="2"/>
  <c r="S267" i="2"/>
  <c r="R267" i="2"/>
  <c r="Q267" i="2"/>
  <c r="P267" i="2"/>
  <c r="O267" i="2"/>
  <c r="N267" i="2"/>
  <c r="M267" i="2"/>
  <c r="U266" i="2"/>
  <c r="T266" i="2"/>
  <c r="S266" i="2"/>
  <c r="R266" i="2"/>
  <c r="Q266" i="2"/>
  <c r="P266" i="2"/>
  <c r="O266" i="2"/>
  <c r="N266" i="2"/>
  <c r="M266" i="2"/>
  <c r="U265" i="2"/>
  <c r="T265" i="2"/>
  <c r="S265" i="2"/>
  <c r="R265" i="2"/>
  <c r="Q265" i="2"/>
  <c r="P265" i="2"/>
  <c r="O265" i="2"/>
  <c r="N265" i="2"/>
  <c r="M265" i="2"/>
  <c r="U264" i="2"/>
  <c r="T264" i="2"/>
  <c r="S264" i="2"/>
  <c r="R264" i="2"/>
  <c r="Q264" i="2"/>
  <c r="P264" i="2"/>
  <c r="O264" i="2"/>
  <c r="N264" i="2"/>
  <c r="M264" i="2"/>
  <c r="U263" i="2"/>
  <c r="T263" i="2"/>
  <c r="S263" i="2"/>
  <c r="R263" i="2"/>
  <c r="Q263" i="2"/>
  <c r="P263" i="2"/>
  <c r="O263" i="2"/>
  <c r="N263" i="2"/>
  <c r="M263" i="2"/>
  <c r="U262" i="2"/>
  <c r="T262" i="2"/>
  <c r="S262" i="2"/>
  <c r="R262" i="2"/>
  <c r="Q262" i="2"/>
  <c r="P262" i="2"/>
  <c r="O262" i="2"/>
  <c r="N262" i="2"/>
  <c r="M262" i="2"/>
  <c r="U261" i="2"/>
  <c r="T261" i="2"/>
  <c r="S261" i="2"/>
  <c r="R261" i="2"/>
  <c r="Q261" i="2"/>
  <c r="P261" i="2"/>
  <c r="O261" i="2"/>
  <c r="N261" i="2"/>
  <c r="M261" i="2"/>
  <c r="U260" i="2"/>
  <c r="T260" i="2"/>
  <c r="S260" i="2"/>
  <c r="R260" i="2"/>
  <c r="Q260" i="2"/>
  <c r="P260" i="2"/>
  <c r="O260" i="2"/>
  <c r="N260" i="2"/>
  <c r="M260" i="2"/>
  <c r="U259" i="2"/>
  <c r="T259" i="2"/>
  <c r="S259" i="2"/>
  <c r="R259" i="2"/>
  <c r="Q259" i="2"/>
  <c r="P259" i="2"/>
  <c r="O259" i="2"/>
  <c r="N259" i="2"/>
  <c r="M259" i="2"/>
  <c r="U258" i="2"/>
  <c r="T258" i="2"/>
  <c r="S258" i="2"/>
  <c r="R258" i="2"/>
  <c r="Q258" i="2"/>
  <c r="P258" i="2"/>
  <c r="O258" i="2"/>
  <c r="N258" i="2"/>
  <c r="M258" i="2"/>
  <c r="U257" i="2"/>
  <c r="T257" i="2"/>
  <c r="S257" i="2"/>
  <c r="R257" i="2"/>
  <c r="Q257" i="2"/>
  <c r="P257" i="2"/>
  <c r="O257" i="2"/>
  <c r="N257" i="2"/>
  <c r="M257" i="2"/>
  <c r="U256" i="2"/>
  <c r="T256" i="2"/>
  <c r="S256" i="2"/>
  <c r="R256" i="2"/>
  <c r="Q256" i="2"/>
  <c r="P256" i="2"/>
  <c r="O256" i="2"/>
  <c r="N256" i="2"/>
  <c r="M256" i="2"/>
  <c r="U255" i="2"/>
  <c r="T255" i="2"/>
  <c r="S255" i="2"/>
  <c r="R255" i="2"/>
  <c r="Q255" i="2"/>
  <c r="P255" i="2"/>
  <c r="O255" i="2"/>
  <c r="N255" i="2"/>
  <c r="M255" i="2"/>
  <c r="U254" i="2"/>
  <c r="T254" i="2"/>
  <c r="S254" i="2"/>
  <c r="R254" i="2"/>
  <c r="Q254" i="2"/>
  <c r="P254" i="2"/>
  <c r="O254" i="2"/>
  <c r="N254" i="2"/>
  <c r="M254" i="2"/>
  <c r="U253" i="2"/>
  <c r="T253" i="2"/>
  <c r="S253" i="2"/>
  <c r="R253" i="2"/>
  <c r="Q253" i="2"/>
  <c r="P253" i="2"/>
  <c r="O253" i="2"/>
  <c r="N253" i="2"/>
  <c r="M253" i="2"/>
  <c r="U252" i="2"/>
  <c r="T252" i="2"/>
  <c r="S252" i="2"/>
  <c r="R252" i="2"/>
  <c r="Q252" i="2"/>
  <c r="P252" i="2"/>
  <c r="O252" i="2"/>
  <c r="N252" i="2"/>
  <c r="M252" i="2"/>
  <c r="U251" i="2"/>
  <c r="T251" i="2"/>
  <c r="S251" i="2"/>
  <c r="R251" i="2"/>
  <c r="Q251" i="2"/>
  <c r="P251" i="2"/>
  <c r="O251" i="2"/>
  <c r="N251" i="2"/>
  <c r="M251" i="2"/>
  <c r="U250" i="2"/>
  <c r="T250" i="2"/>
  <c r="S250" i="2"/>
  <c r="R250" i="2"/>
  <c r="Q250" i="2"/>
  <c r="P250" i="2"/>
  <c r="O250" i="2"/>
  <c r="N250" i="2"/>
  <c r="M250" i="2"/>
  <c r="U249" i="2"/>
  <c r="T249" i="2"/>
  <c r="S249" i="2"/>
  <c r="R249" i="2"/>
  <c r="Q249" i="2"/>
  <c r="P249" i="2"/>
  <c r="O249" i="2"/>
  <c r="N249" i="2"/>
  <c r="M249" i="2"/>
  <c r="U248" i="2"/>
  <c r="T248" i="2"/>
  <c r="S248" i="2"/>
  <c r="R248" i="2"/>
  <c r="Q248" i="2"/>
  <c r="P248" i="2"/>
  <c r="O248" i="2"/>
  <c r="N248" i="2"/>
  <c r="M248" i="2"/>
  <c r="U247" i="2"/>
  <c r="T247" i="2"/>
  <c r="S247" i="2"/>
  <c r="R247" i="2"/>
  <c r="Q247" i="2"/>
  <c r="P247" i="2"/>
  <c r="O247" i="2"/>
  <c r="N247" i="2"/>
  <c r="M247" i="2"/>
  <c r="U246" i="2"/>
  <c r="T246" i="2"/>
  <c r="S246" i="2"/>
  <c r="R246" i="2"/>
  <c r="Q246" i="2"/>
  <c r="P246" i="2"/>
  <c r="O246" i="2"/>
  <c r="N246" i="2"/>
  <c r="M246" i="2"/>
  <c r="U245" i="2"/>
  <c r="T245" i="2"/>
  <c r="S245" i="2"/>
  <c r="R245" i="2"/>
  <c r="Q245" i="2"/>
  <c r="P245" i="2"/>
  <c r="O245" i="2"/>
  <c r="N245" i="2"/>
  <c r="M245" i="2"/>
  <c r="U244" i="2"/>
  <c r="T244" i="2"/>
  <c r="S244" i="2"/>
  <c r="R244" i="2"/>
  <c r="Q244" i="2"/>
  <c r="P244" i="2"/>
  <c r="O244" i="2"/>
  <c r="N244" i="2"/>
  <c r="M244" i="2"/>
  <c r="U243" i="2"/>
  <c r="T243" i="2"/>
  <c r="S243" i="2"/>
  <c r="R243" i="2"/>
  <c r="Q243" i="2"/>
  <c r="P243" i="2"/>
  <c r="O243" i="2"/>
  <c r="N243" i="2"/>
  <c r="M243" i="2"/>
  <c r="U242" i="2"/>
  <c r="T242" i="2"/>
  <c r="S242" i="2"/>
  <c r="R242" i="2"/>
  <c r="Q242" i="2"/>
  <c r="P242" i="2"/>
  <c r="O242" i="2"/>
  <c r="N242" i="2"/>
  <c r="M242" i="2"/>
  <c r="U241" i="2"/>
  <c r="T241" i="2"/>
  <c r="S241" i="2"/>
  <c r="R241" i="2"/>
  <c r="Q241" i="2"/>
  <c r="P241" i="2"/>
  <c r="O241" i="2"/>
  <c r="N241" i="2"/>
  <c r="M241" i="2"/>
  <c r="U240" i="2"/>
  <c r="T240" i="2"/>
  <c r="S240" i="2"/>
  <c r="R240" i="2"/>
  <c r="Q240" i="2"/>
  <c r="P240" i="2"/>
  <c r="O240" i="2"/>
  <c r="N240" i="2"/>
  <c r="M240" i="2"/>
  <c r="U239" i="2"/>
  <c r="T239" i="2"/>
  <c r="S239" i="2"/>
  <c r="R239" i="2"/>
  <c r="Q239" i="2"/>
  <c r="P239" i="2"/>
  <c r="O239" i="2"/>
  <c r="N239" i="2"/>
  <c r="M239" i="2"/>
  <c r="U238" i="2"/>
  <c r="T238" i="2"/>
  <c r="S238" i="2"/>
  <c r="R238" i="2"/>
  <c r="Q238" i="2"/>
  <c r="P238" i="2"/>
  <c r="O238" i="2"/>
  <c r="N238" i="2"/>
  <c r="M238" i="2"/>
  <c r="U237" i="2"/>
  <c r="T237" i="2"/>
  <c r="S237" i="2"/>
  <c r="R237" i="2"/>
  <c r="Q237" i="2"/>
  <c r="P237" i="2"/>
  <c r="O237" i="2"/>
  <c r="N237" i="2"/>
  <c r="M237" i="2"/>
  <c r="U236" i="2"/>
  <c r="T236" i="2"/>
  <c r="S236" i="2"/>
  <c r="R236" i="2"/>
  <c r="Q236" i="2"/>
  <c r="P236" i="2"/>
  <c r="O236" i="2"/>
  <c r="N236" i="2"/>
  <c r="M236" i="2"/>
  <c r="U235" i="2"/>
  <c r="T235" i="2"/>
  <c r="S235" i="2"/>
  <c r="R235" i="2"/>
  <c r="Q235" i="2"/>
  <c r="P235" i="2"/>
  <c r="O235" i="2"/>
  <c r="N235" i="2"/>
  <c r="M235" i="2"/>
  <c r="U234" i="2"/>
  <c r="T234" i="2"/>
  <c r="S234" i="2"/>
  <c r="R234" i="2"/>
  <c r="Q234" i="2"/>
  <c r="P234" i="2"/>
  <c r="O234" i="2"/>
  <c r="N234" i="2"/>
  <c r="M234" i="2"/>
  <c r="U233" i="2"/>
  <c r="T233" i="2"/>
  <c r="S233" i="2"/>
  <c r="R233" i="2"/>
  <c r="Q233" i="2"/>
  <c r="P233" i="2"/>
  <c r="O233" i="2"/>
  <c r="N233" i="2"/>
  <c r="M233" i="2"/>
  <c r="U232" i="2"/>
  <c r="T232" i="2"/>
  <c r="S232" i="2"/>
  <c r="R232" i="2"/>
  <c r="Q232" i="2"/>
  <c r="P232" i="2"/>
  <c r="O232" i="2"/>
  <c r="N232" i="2"/>
  <c r="M232" i="2"/>
  <c r="U231" i="2"/>
  <c r="T231" i="2"/>
  <c r="S231" i="2"/>
  <c r="R231" i="2"/>
  <c r="Q231" i="2"/>
  <c r="P231" i="2"/>
  <c r="O231" i="2"/>
  <c r="N231" i="2"/>
  <c r="M231" i="2"/>
  <c r="U230" i="2"/>
  <c r="T230" i="2"/>
  <c r="S230" i="2"/>
  <c r="R230" i="2"/>
  <c r="Q230" i="2"/>
  <c r="P230" i="2"/>
  <c r="O230" i="2"/>
  <c r="N230" i="2"/>
  <c r="M230" i="2"/>
  <c r="U229" i="2"/>
  <c r="T229" i="2"/>
  <c r="S229" i="2"/>
  <c r="R229" i="2"/>
  <c r="Q229" i="2"/>
  <c r="P229" i="2"/>
  <c r="O229" i="2"/>
  <c r="N229" i="2"/>
  <c r="M229" i="2"/>
  <c r="U228" i="2"/>
  <c r="T228" i="2"/>
  <c r="S228" i="2"/>
  <c r="R228" i="2"/>
  <c r="Q228" i="2"/>
  <c r="P228" i="2"/>
  <c r="O228" i="2"/>
  <c r="N228" i="2"/>
  <c r="M228" i="2"/>
  <c r="U227" i="2"/>
  <c r="T227" i="2"/>
  <c r="S227" i="2"/>
  <c r="R227" i="2"/>
  <c r="Q227" i="2"/>
  <c r="P227" i="2"/>
  <c r="O227" i="2"/>
  <c r="N227" i="2"/>
  <c r="M227" i="2"/>
  <c r="U226" i="2"/>
  <c r="T226" i="2"/>
  <c r="S226" i="2"/>
  <c r="R226" i="2"/>
  <c r="Q226" i="2"/>
  <c r="P226" i="2"/>
  <c r="O226" i="2"/>
  <c r="N226" i="2"/>
  <c r="M226" i="2"/>
  <c r="U225" i="2"/>
  <c r="T225" i="2"/>
  <c r="S225" i="2"/>
  <c r="R225" i="2"/>
  <c r="Q225" i="2"/>
  <c r="P225" i="2"/>
  <c r="O225" i="2"/>
  <c r="N225" i="2"/>
  <c r="M225" i="2"/>
  <c r="U224" i="2"/>
  <c r="T224" i="2"/>
  <c r="S224" i="2"/>
  <c r="R224" i="2"/>
  <c r="Q224" i="2"/>
  <c r="P224" i="2"/>
  <c r="O224" i="2"/>
  <c r="N224" i="2"/>
  <c r="M224" i="2"/>
  <c r="U223" i="2"/>
  <c r="T223" i="2"/>
  <c r="S223" i="2"/>
  <c r="R223" i="2"/>
  <c r="Q223" i="2"/>
  <c r="P223" i="2"/>
  <c r="O223" i="2"/>
  <c r="N223" i="2"/>
  <c r="M223" i="2"/>
  <c r="U222" i="2"/>
  <c r="T222" i="2"/>
  <c r="S222" i="2"/>
  <c r="R222" i="2"/>
  <c r="Q222" i="2"/>
  <c r="P222" i="2"/>
  <c r="O222" i="2"/>
  <c r="N222" i="2"/>
  <c r="M222" i="2"/>
  <c r="U221" i="2"/>
  <c r="T221" i="2"/>
  <c r="S221" i="2"/>
  <c r="R221" i="2"/>
  <c r="Q221" i="2"/>
  <c r="P221" i="2"/>
  <c r="O221" i="2"/>
  <c r="N221" i="2"/>
  <c r="M221" i="2"/>
  <c r="U220" i="2"/>
  <c r="T220" i="2"/>
  <c r="S220" i="2"/>
  <c r="R220" i="2"/>
  <c r="Q220" i="2"/>
  <c r="P220" i="2"/>
  <c r="O220" i="2"/>
  <c r="N220" i="2"/>
  <c r="M220" i="2"/>
  <c r="U219" i="2"/>
  <c r="T219" i="2"/>
  <c r="S219" i="2"/>
  <c r="R219" i="2"/>
  <c r="Q219" i="2"/>
  <c r="P219" i="2"/>
  <c r="O219" i="2"/>
  <c r="N219" i="2"/>
  <c r="M219" i="2"/>
  <c r="U218" i="2"/>
  <c r="T218" i="2"/>
  <c r="S218" i="2"/>
  <c r="R218" i="2"/>
  <c r="Q218" i="2"/>
  <c r="P218" i="2"/>
  <c r="O218" i="2"/>
  <c r="N218" i="2"/>
  <c r="M218" i="2"/>
  <c r="U217" i="2"/>
  <c r="T217" i="2"/>
  <c r="S217" i="2"/>
  <c r="R217" i="2"/>
  <c r="Q217" i="2"/>
  <c r="P217" i="2"/>
  <c r="O217" i="2"/>
  <c r="N217" i="2"/>
  <c r="M217" i="2"/>
  <c r="U216" i="2"/>
  <c r="T216" i="2"/>
  <c r="S216" i="2"/>
  <c r="R216" i="2"/>
  <c r="Q216" i="2"/>
  <c r="P216" i="2"/>
  <c r="O216" i="2"/>
  <c r="N216" i="2"/>
  <c r="M216" i="2"/>
  <c r="U215" i="2"/>
  <c r="T215" i="2"/>
  <c r="S215" i="2"/>
  <c r="R215" i="2"/>
  <c r="Q215" i="2"/>
  <c r="P215" i="2"/>
  <c r="O215" i="2"/>
  <c r="N215" i="2"/>
  <c r="M215" i="2"/>
  <c r="U214" i="2"/>
  <c r="T214" i="2"/>
  <c r="S214" i="2"/>
  <c r="R214" i="2"/>
  <c r="Q214" i="2"/>
  <c r="P214" i="2"/>
  <c r="O214" i="2"/>
  <c r="N214" i="2"/>
  <c r="M214" i="2"/>
  <c r="U213" i="2"/>
  <c r="T213" i="2"/>
  <c r="S213" i="2"/>
  <c r="R213" i="2"/>
  <c r="Q213" i="2"/>
  <c r="P213" i="2"/>
  <c r="O213" i="2"/>
  <c r="N213" i="2"/>
  <c r="M213" i="2"/>
  <c r="U212" i="2"/>
  <c r="T212" i="2"/>
  <c r="S212" i="2"/>
  <c r="R212" i="2"/>
  <c r="Q212" i="2"/>
  <c r="P212" i="2"/>
  <c r="O212" i="2"/>
  <c r="N212" i="2"/>
  <c r="M212" i="2"/>
  <c r="U211" i="2"/>
  <c r="T211" i="2"/>
  <c r="S211" i="2"/>
  <c r="R211" i="2"/>
  <c r="Q211" i="2"/>
  <c r="P211" i="2"/>
  <c r="O211" i="2"/>
  <c r="N211" i="2"/>
  <c r="M211" i="2"/>
  <c r="U210" i="2"/>
  <c r="T210" i="2"/>
  <c r="S210" i="2"/>
  <c r="R210" i="2"/>
  <c r="Q210" i="2"/>
  <c r="P210" i="2"/>
  <c r="O210" i="2"/>
  <c r="N210" i="2"/>
  <c r="M210" i="2"/>
  <c r="U209" i="2"/>
  <c r="T209" i="2"/>
  <c r="S209" i="2"/>
  <c r="R209" i="2"/>
  <c r="Q209" i="2"/>
  <c r="P209" i="2"/>
  <c r="O209" i="2"/>
  <c r="N209" i="2"/>
  <c r="M209" i="2"/>
  <c r="U208" i="2"/>
  <c r="T208" i="2"/>
  <c r="S208" i="2"/>
  <c r="R208" i="2"/>
  <c r="Q208" i="2"/>
  <c r="P208" i="2"/>
  <c r="O208" i="2"/>
  <c r="N208" i="2"/>
  <c r="M208" i="2"/>
  <c r="U207" i="2"/>
  <c r="T207" i="2"/>
  <c r="S207" i="2"/>
  <c r="R207" i="2"/>
  <c r="Q207" i="2"/>
  <c r="P207" i="2"/>
  <c r="O207" i="2"/>
  <c r="N207" i="2"/>
  <c r="M207" i="2"/>
  <c r="U206" i="2"/>
  <c r="T206" i="2"/>
  <c r="S206" i="2"/>
  <c r="R206" i="2"/>
  <c r="Q206" i="2"/>
  <c r="P206" i="2"/>
  <c r="O206" i="2"/>
  <c r="N206" i="2"/>
  <c r="M206" i="2"/>
  <c r="U205" i="2"/>
  <c r="T205" i="2"/>
  <c r="S205" i="2"/>
  <c r="R205" i="2"/>
  <c r="Q205" i="2"/>
  <c r="P205" i="2"/>
  <c r="O205" i="2"/>
  <c r="N205" i="2"/>
  <c r="M205" i="2"/>
  <c r="U204" i="2"/>
  <c r="T204" i="2"/>
  <c r="S204" i="2"/>
  <c r="R204" i="2"/>
  <c r="Q204" i="2"/>
  <c r="P204" i="2"/>
  <c r="O204" i="2"/>
  <c r="N204" i="2"/>
  <c r="M204" i="2"/>
  <c r="U203" i="2"/>
  <c r="T203" i="2"/>
  <c r="S203" i="2"/>
  <c r="R203" i="2"/>
  <c r="Q203" i="2"/>
  <c r="P203" i="2"/>
  <c r="O203" i="2"/>
  <c r="N203" i="2"/>
  <c r="M203" i="2"/>
  <c r="U202" i="2"/>
  <c r="T202" i="2"/>
  <c r="S202" i="2"/>
  <c r="R202" i="2"/>
  <c r="Q202" i="2"/>
  <c r="P202" i="2"/>
  <c r="O202" i="2"/>
  <c r="N202" i="2"/>
  <c r="M202" i="2"/>
  <c r="U201" i="2"/>
  <c r="T201" i="2"/>
  <c r="S201" i="2"/>
  <c r="R201" i="2"/>
  <c r="Q201" i="2"/>
  <c r="P201" i="2"/>
  <c r="O201" i="2"/>
  <c r="N201" i="2"/>
  <c r="M201" i="2"/>
  <c r="U200" i="2"/>
  <c r="T200" i="2"/>
  <c r="S200" i="2"/>
  <c r="R200" i="2"/>
  <c r="Q200" i="2"/>
  <c r="P200" i="2"/>
  <c r="O200" i="2"/>
  <c r="N200" i="2"/>
  <c r="M200" i="2"/>
  <c r="U199" i="2"/>
  <c r="T199" i="2"/>
  <c r="S199" i="2"/>
  <c r="R199" i="2"/>
  <c r="Q199" i="2"/>
  <c r="P199" i="2"/>
  <c r="O199" i="2"/>
  <c r="N199" i="2"/>
  <c r="M199" i="2"/>
  <c r="U198" i="2"/>
  <c r="T198" i="2"/>
  <c r="S198" i="2"/>
  <c r="R198" i="2"/>
  <c r="Q198" i="2"/>
  <c r="P198" i="2"/>
  <c r="O198" i="2"/>
  <c r="N198" i="2"/>
  <c r="M198" i="2"/>
  <c r="U197" i="2"/>
  <c r="T197" i="2"/>
  <c r="S197" i="2"/>
  <c r="R197" i="2"/>
  <c r="Q197" i="2"/>
  <c r="P197" i="2"/>
  <c r="O197" i="2"/>
  <c r="N197" i="2"/>
  <c r="M197" i="2"/>
  <c r="U196" i="2"/>
  <c r="T196" i="2"/>
  <c r="S196" i="2"/>
  <c r="R196" i="2"/>
  <c r="Q196" i="2"/>
  <c r="P196" i="2"/>
  <c r="O196" i="2"/>
  <c r="N196" i="2"/>
  <c r="M196" i="2"/>
  <c r="U195" i="2"/>
  <c r="T195" i="2"/>
  <c r="S195" i="2"/>
  <c r="R195" i="2"/>
  <c r="Q195" i="2"/>
  <c r="P195" i="2"/>
  <c r="O195" i="2"/>
  <c r="N195" i="2"/>
  <c r="M195" i="2"/>
  <c r="U194" i="2"/>
  <c r="T194" i="2"/>
  <c r="S194" i="2"/>
  <c r="R194" i="2"/>
  <c r="Q194" i="2"/>
  <c r="P194" i="2"/>
  <c r="O194" i="2"/>
  <c r="N194" i="2"/>
  <c r="M194" i="2"/>
  <c r="U193" i="2"/>
  <c r="T193" i="2"/>
  <c r="S193" i="2"/>
  <c r="R193" i="2"/>
  <c r="Q193" i="2"/>
  <c r="P193" i="2"/>
  <c r="O193" i="2"/>
  <c r="N193" i="2"/>
  <c r="M193" i="2"/>
  <c r="U192" i="2"/>
  <c r="T192" i="2"/>
  <c r="S192" i="2"/>
  <c r="R192" i="2"/>
  <c r="Q192" i="2"/>
  <c r="P192" i="2"/>
  <c r="O192" i="2"/>
  <c r="N192" i="2"/>
  <c r="M192" i="2"/>
  <c r="U191" i="2"/>
  <c r="T191" i="2"/>
  <c r="S191" i="2"/>
  <c r="R191" i="2"/>
  <c r="Q191" i="2"/>
  <c r="P191" i="2"/>
  <c r="O191" i="2"/>
  <c r="N191" i="2"/>
  <c r="M191" i="2"/>
  <c r="U190" i="2"/>
  <c r="T190" i="2"/>
  <c r="S190" i="2"/>
  <c r="R190" i="2"/>
  <c r="Q190" i="2"/>
  <c r="P190" i="2"/>
  <c r="O190" i="2"/>
  <c r="N190" i="2"/>
  <c r="M190" i="2"/>
  <c r="U189" i="2"/>
  <c r="T189" i="2"/>
  <c r="S189" i="2"/>
  <c r="R189" i="2"/>
  <c r="Q189" i="2"/>
  <c r="P189" i="2"/>
  <c r="O189" i="2"/>
  <c r="N189" i="2"/>
  <c r="M189" i="2"/>
  <c r="U188" i="2"/>
  <c r="T188" i="2"/>
  <c r="S188" i="2"/>
  <c r="R188" i="2"/>
  <c r="Q188" i="2"/>
  <c r="P188" i="2"/>
  <c r="O188" i="2"/>
  <c r="N188" i="2"/>
  <c r="M188" i="2"/>
  <c r="U187" i="2"/>
  <c r="T187" i="2"/>
  <c r="S187" i="2"/>
  <c r="R187" i="2"/>
  <c r="Q187" i="2"/>
  <c r="P187" i="2"/>
  <c r="O187" i="2"/>
  <c r="N187" i="2"/>
  <c r="M187" i="2"/>
  <c r="U186" i="2"/>
  <c r="T186" i="2"/>
  <c r="S186" i="2"/>
  <c r="R186" i="2"/>
  <c r="Q186" i="2"/>
  <c r="P186" i="2"/>
  <c r="O186" i="2"/>
  <c r="N186" i="2"/>
  <c r="M186" i="2"/>
  <c r="U185" i="2"/>
  <c r="T185" i="2"/>
  <c r="S185" i="2"/>
  <c r="R185" i="2"/>
  <c r="Q185" i="2"/>
  <c r="P185" i="2"/>
  <c r="O185" i="2"/>
  <c r="N185" i="2"/>
  <c r="M185" i="2"/>
  <c r="U184" i="2"/>
  <c r="T184" i="2"/>
  <c r="S184" i="2"/>
  <c r="R184" i="2"/>
  <c r="Q184" i="2"/>
  <c r="P184" i="2"/>
  <c r="O184" i="2"/>
  <c r="N184" i="2"/>
  <c r="M184" i="2"/>
  <c r="U183" i="2"/>
  <c r="T183" i="2"/>
  <c r="S183" i="2"/>
  <c r="R183" i="2"/>
  <c r="Q183" i="2"/>
  <c r="P183" i="2"/>
  <c r="O183" i="2"/>
  <c r="N183" i="2"/>
  <c r="M183" i="2"/>
  <c r="U182" i="2"/>
  <c r="T182" i="2"/>
  <c r="S182" i="2"/>
  <c r="R182" i="2"/>
  <c r="Q182" i="2"/>
  <c r="P182" i="2"/>
  <c r="O182" i="2"/>
  <c r="N182" i="2"/>
  <c r="M182" i="2"/>
  <c r="U181" i="2"/>
  <c r="T181" i="2"/>
  <c r="S181" i="2"/>
  <c r="R181" i="2"/>
  <c r="Q181" i="2"/>
  <c r="P181" i="2"/>
  <c r="O181" i="2"/>
  <c r="N181" i="2"/>
  <c r="M181" i="2"/>
  <c r="U180" i="2"/>
  <c r="T180" i="2"/>
  <c r="S180" i="2"/>
  <c r="R180" i="2"/>
  <c r="Q180" i="2"/>
  <c r="P180" i="2"/>
  <c r="O180" i="2"/>
  <c r="N180" i="2"/>
  <c r="M180" i="2"/>
  <c r="U179" i="2"/>
  <c r="T179" i="2"/>
  <c r="S179" i="2"/>
  <c r="R179" i="2"/>
  <c r="Q179" i="2"/>
  <c r="P179" i="2"/>
  <c r="O179" i="2"/>
  <c r="N179" i="2"/>
  <c r="M179" i="2"/>
  <c r="U178" i="2"/>
  <c r="T178" i="2"/>
  <c r="S178" i="2"/>
  <c r="R178" i="2"/>
  <c r="Q178" i="2"/>
  <c r="P178" i="2"/>
  <c r="O178" i="2"/>
  <c r="N178" i="2"/>
  <c r="M178" i="2"/>
  <c r="U177" i="2"/>
  <c r="T177" i="2"/>
  <c r="S177" i="2"/>
  <c r="R177" i="2"/>
  <c r="Q177" i="2"/>
  <c r="P177" i="2"/>
  <c r="O177" i="2"/>
  <c r="N177" i="2"/>
  <c r="M177" i="2"/>
  <c r="U176" i="2"/>
  <c r="T176" i="2"/>
  <c r="S176" i="2"/>
  <c r="R176" i="2"/>
  <c r="Q176" i="2"/>
  <c r="P176" i="2"/>
  <c r="O176" i="2"/>
  <c r="N176" i="2"/>
  <c r="M176" i="2"/>
  <c r="U175" i="2"/>
  <c r="T175" i="2"/>
  <c r="S175" i="2"/>
  <c r="R175" i="2"/>
  <c r="Q175" i="2"/>
  <c r="P175" i="2"/>
  <c r="O175" i="2"/>
  <c r="N175" i="2"/>
  <c r="M175" i="2"/>
  <c r="U174" i="2"/>
  <c r="T174" i="2"/>
  <c r="S174" i="2"/>
  <c r="R174" i="2"/>
  <c r="Q174" i="2"/>
  <c r="P174" i="2"/>
  <c r="O174" i="2"/>
  <c r="N174" i="2"/>
  <c r="M174" i="2"/>
  <c r="U173" i="2"/>
  <c r="T173" i="2"/>
  <c r="S173" i="2"/>
  <c r="R173" i="2"/>
  <c r="Q173" i="2"/>
  <c r="P173" i="2"/>
  <c r="O173" i="2"/>
  <c r="N173" i="2"/>
  <c r="M173" i="2"/>
  <c r="U172" i="2"/>
  <c r="T172" i="2"/>
  <c r="S172" i="2"/>
  <c r="R172" i="2"/>
  <c r="Q172" i="2"/>
  <c r="P172" i="2"/>
  <c r="O172" i="2"/>
  <c r="N172" i="2"/>
  <c r="M172" i="2"/>
  <c r="U171" i="2"/>
  <c r="T171" i="2"/>
  <c r="S171" i="2"/>
  <c r="R171" i="2"/>
  <c r="Q171" i="2"/>
  <c r="P171" i="2"/>
  <c r="O171" i="2"/>
  <c r="N171" i="2"/>
  <c r="M171" i="2"/>
  <c r="U170" i="2"/>
  <c r="T170" i="2"/>
  <c r="S170" i="2"/>
  <c r="R170" i="2"/>
  <c r="Q170" i="2"/>
  <c r="P170" i="2"/>
  <c r="O170" i="2"/>
  <c r="N170" i="2"/>
  <c r="M170" i="2"/>
  <c r="U169" i="2"/>
  <c r="T169" i="2"/>
  <c r="S169" i="2"/>
  <c r="R169" i="2"/>
  <c r="Q169" i="2"/>
  <c r="P169" i="2"/>
  <c r="O169" i="2"/>
  <c r="N169" i="2"/>
  <c r="M169" i="2"/>
  <c r="U168" i="2"/>
  <c r="T168" i="2"/>
  <c r="S168" i="2"/>
  <c r="R168" i="2"/>
  <c r="Q168" i="2"/>
  <c r="P168" i="2"/>
  <c r="O168" i="2"/>
  <c r="N168" i="2"/>
  <c r="M168" i="2"/>
  <c r="U167" i="2"/>
  <c r="T167" i="2"/>
  <c r="S167" i="2"/>
  <c r="R167" i="2"/>
  <c r="Q167" i="2"/>
  <c r="P167" i="2"/>
  <c r="O167" i="2"/>
  <c r="N167" i="2"/>
  <c r="M167" i="2"/>
  <c r="U166" i="2"/>
  <c r="T166" i="2"/>
  <c r="S166" i="2"/>
  <c r="R166" i="2"/>
  <c r="Q166" i="2"/>
  <c r="P166" i="2"/>
  <c r="O166" i="2"/>
  <c r="N166" i="2"/>
  <c r="M166" i="2"/>
  <c r="U165" i="2"/>
  <c r="T165" i="2"/>
  <c r="S165" i="2"/>
  <c r="R165" i="2"/>
  <c r="Q165" i="2"/>
  <c r="P165" i="2"/>
  <c r="O165" i="2"/>
  <c r="N165" i="2"/>
  <c r="M165" i="2"/>
  <c r="U164" i="2"/>
  <c r="T164" i="2"/>
  <c r="S164" i="2"/>
  <c r="R164" i="2"/>
  <c r="Q164" i="2"/>
  <c r="P164" i="2"/>
  <c r="O164" i="2"/>
  <c r="N164" i="2"/>
  <c r="M164" i="2"/>
  <c r="U163" i="2"/>
  <c r="T163" i="2"/>
  <c r="S163" i="2"/>
  <c r="R163" i="2"/>
  <c r="Q163" i="2"/>
  <c r="P163" i="2"/>
  <c r="O163" i="2"/>
  <c r="N163" i="2"/>
  <c r="M163" i="2"/>
  <c r="U162" i="2"/>
  <c r="T162" i="2"/>
  <c r="S162" i="2"/>
  <c r="R162" i="2"/>
  <c r="Q162" i="2"/>
  <c r="P162" i="2"/>
  <c r="O162" i="2"/>
  <c r="N162" i="2"/>
  <c r="M162" i="2"/>
  <c r="U161" i="2"/>
  <c r="T161" i="2"/>
  <c r="S161" i="2"/>
  <c r="R161" i="2"/>
  <c r="Q161" i="2"/>
  <c r="P161" i="2"/>
  <c r="O161" i="2"/>
  <c r="N161" i="2"/>
  <c r="M161" i="2"/>
  <c r="U160" i="2"/>
  <c r="T160" i="2"/>
  <c r="S160" i="2"/>
  <c r="R160" i="2"/>
  <c r="Q160" i="2"/>
  <c r="P160" i="2"/>
  <c r="O160" i="2"/>
  <c r="N160" i="2"/>
  <c r="M160" i="2"/>
  <c r="U159" i="2"/>
  <c r="T159" i="2"/>
  <c r="S159" i="2"/>
  <c r="R159" i="2"/>
  <c r="Q159" i="2"/>
  <c r="P159" i="2"/>
  <c r="O159" i="2"/>
  <c r="N159" i="2"/>
  <c r="M159" i="2"/>
  <c r="U158" i="2"/>
  <c r="T158" i="2"/>
  <c r="S158" i="2"/>
  <c r="R158" i="2"/>
  <c r="Q158" i="2"/>
  <c r="P158" i="2"/>
  <c r="O158" i="2"/>
  <c r="N158" i="2"/>
  <c r="M158" i="2"/>
  <c r="U157" i="2"/>
  <c r="T157" i="2"/>
  <c r="S157" i="2"/>
  <c r="R157" i="2"/>
  <c r="Q157" i="2"/>
  <c r="P157" i="2"/>
  <c r="O157" i="2"/>
  <c r="N157" i="2"/>
  <c r="M157" i="2"/>
  <c r="U156" i="2"/>
  <c r="T156" i="2"/>
  <c r="S156" i="2"/>
  <c r="R156" i="2"/>
  <c r="Q156" i="2"/>
  <c r="P156" i="2"/>
  <c r="O156" i="2"/>
  <c r="N156" i="2"/>
  <c r="M156" i="2"/>
  <c r="U155" i="2"/>
  <c r="T155" i="2"/>
  <c r="S155" i="2"/>
  <c r="R155" i="2"/>
  <c r="Q155" i="2"/>
  <c r="P155" i="2"/>
  <c r="O155" i="2"/>
  <c r="N155" i="2"/>
  <c r="M155" i="2"/>
  <c r="U154" i="2"/>
  <c r="T154" i="2"/>
  <c r="S154" i="2"/>
  <c r="R154" i="2"/>
  <c r="Q154" i="2"/>
  <c r="P154" i="2"/>
  <c r="O154" i="2"/>
  <c r="N154" i="2"/>
  <c r="M154" i="2"/>
  <c r="U153" i="2"/>
  <c r="T153" i="2"/>
  <c r="S153" i="2"/>
  <c r="R153" i="2"/>
  <c r="Q153" i="2"/>
  <c r="P153" i="2"/>
  <c r="O153" i="2"/>
  <c r="N153" i="2"/>
  <c r="M153" i="2"/>
  <c r="U152" i="2"/>
  <c r="T152" i="2"/>
  <c r="S152" i="2"/>
  <c r="R152" i="2"/>
  <c r="Q152" i="2"/>
  <c r="P152" i="2"/>
  <c r="O152" i="2"/>
  <c r="N152" i="2"/>
  <c r="M152" i="2"/>
  <c r="U151" i="2"/>
  <c r="T151" i="2"/>
  <c r="S151" i="2"/>
  <c r="R151" i="2"/>
  <c r="Q151" i="2"/>
  <c r="P151" i="2"/>
  <c r="O151" i="2"/>
  <c r="N151" i="2"/>
  <c r="M151" i="2"/>
  <c r="U150" i="2"/>
  <c r="T150" i="2"/>
  <c r="S150" i="2"/>
  <c r="R150" i="2"/>
  <c r="Q150" i="2"/>
  <c r="P150" i="2"/>
  <c r="O150" i="2"/>
  <c r="N150" i="2"/>
  <c r="M150" i="2"/>
  <c r="U149" i="2"/>
  <c r="T149" i="2"/>
  <c r="S149" i="2"/>
  <c r="R149" i="2"/>
  <c r="Q149" i="2"/>
  <c r="P149" i="2"/>
  <c r="O149" i="2"/>
  <c r="N149" i="2"/>
  <c r="M149" i="2"/>
  <c r="U148" i="2"/>
  <c r="T148" i="2"/>
  <c r="S148" i="2"/>
  <c r="R148" i="2"/>
  <c r="Q148" i="2"/>
  <c r="P148" i="2"/>
  <c r="O148" i="2"/>
  <c r="N148" i="2"/>
  <c r="M148" i="2"/>
  <c r="U147" i="2"/>
  <c r="T147" i="2"/>
  <c r="S147" i="2"/>
  <c r="R147" i="2"/>
  <c r="Q147" i="2"/>
  <c r="P147" i="2"/>
  <c r="O147" i="2"/>
  <c r="N147" i="2"/>
  <c r="M147" i="2"/>
  <c r="U146" i="2"/>
  <c r="T146" i="2"/>
  <c r="S146" i="2"/>
  <c r="R146" i="2"/>
  <c r="Q146" i="2"/>
  <c r="P146" i="2"/>
  <c r="O146" i="2"/>
  <c r="N146" i="2"/>
  <c r="M146" i="2"/>
  <c r="U145" i="2"/>
  <c r="T145" i="2"/>
  <c r="S145" i="2"/>
  <c r="R145" i="2"/>
  <c r="Q145" i="2"/>
  <c r="P145" i="2"/>
  <c r="O145" i="2"/>
  <c r="N145" i="2"/>
  <c r="M145" i="2"/>
  <c r="U144" i="2"/>
  <c r="T144" i="2"/>
  <c r="S144" i="2"/>
  <c r="R144" i="2"/>
  <c r="Q144" i="2"/>
  <c r="P144" i="2"/>
  <c r="O144" i="2"/>
  <c r="N144" i="2"/>
  <c r="M144" i="2"/>
  <c r="U143" i="2"/>
  <c r="T143" i="2"/>
  <c r="S143" i="2"/>
  <c r="R143" i="2"/>
  <c r="Q143" i="2"/>
  <c r="P143" i="2"/>
  <c r="O143" i="2"/>
  <c r="N143" i="2"/>
  <c r="M143" i="2"/>
  <c r="U142" i="2"/>
  <c r="T142" i="2"/>
  <c r="S142" i="2"/>
  <c r="R142" i="2"/>
  <c r="Q142" i="2"/>
  <c r="P142" i="2"/>
  <c r="O142" i="2"/>
  <c r="N142" i="2"/>
  <c r="M142" i="2"/>
  <c r="U141" i="2"/>
  <c r="T141" i="2"/>
  <c r="S141" i="2"/>
  <c r="R141" i="2"/>
  <c r="Q141" i="2"/>
  <c r="P141" i="2"/>
  <c r="O141" i="2"/>
  <c r="N141" i="2"/>
  <c r="M141" i="2"/>
  <c r="U140" i="2"/>
  <c r="T140" i="2"/>
  <c r="S140" i="2"/>
  <c r="R140" i="2"/>
  <c r="Q140" i="2"/>
  <c r="P140" i="2"/>
  <c r="O140" i="2"/>
  <c r="N140" i="2"/>
  <c r="M140" i="2"/>
  <c r="U139" i="2"/>
  <c r="T139" i="2"/>
  <c r="S139" i="2"/>
  <c r="R139" i="2"/>
  <c r="Q139" i="2"/>
  <c r="P139" i="2"/>
  <c r="O139" i="2"/>
  <c r="N139" i="2"/>
  <c r="M139" i="2"/>
  <c r="U138" i="2"/>
  <c r="T138" i="2"/>
  <c r="S138" i="2"/>
  <c r="R138" i="2"/>
  <c r="Q138" i="2"/>
  <c r="P138" i="2"/>
  <c r="O138" i="2"/>
  <c r="N138" i="2"/>
  <c r="M138" i="2"/>
  <c r="U137" i="2"/>
  <c r="T137" i="2"/>
  <c r="S137" i="2"/>
  <c r="R137" i="2"/>
  <c r="Q137" i="2"/>
  <c r="P137" i="2"/>
  <c r="O137" i="2"/>
  <c r="N137" i="2"/>
  <c r="M137" i="2"/>
  <c r="U136" i="2"/>
  <c r="T136" i="2"/>
  <c r="S136" i="2"/>
  <c r="R136" i="2"/>
  <c r="Q136" i="2"/>
  <c r="P136" i="2"/>
  <c r="O136" i="2"/>
  <c r="N136" i="2"/>
  <c r="M136" i="2"/>
  <c r="U135" i="2"/>
  <c r="T135" i="2"/>
  <c r="S135" i="2"/>
  <c r="R135" i="2"/>
  <c r="Q135" i="2"/>
  <c r="P135" i="2"/>
  <c r="O135" i="2"/>
  <c r="N135" i="2"/>
  <c r="M135" i="2"/>
  <c r="U134" i="2"/>
  <c r="T134" i="2"/>
  <c r="S134" i="2"/>
  <c r="R134" i="2"/>
  <c r="Q134" i="2"/>
  <c r="P134" i="2"/>
  <c r="O134" i="2"/>
  <c r="N134" i="2"/>
  <c r="M134" i="2"/>
  <c r="U133" i="2"/>
  <c r="T133" i="2"/>
  <c r="S133" i="2"/>
  <c r="R133" i="2"/>
  <c r="Q133" i="2"/>
  <c r="P133" i="2"/>
  <c r="O133" i="2"/>
  <c r="N133" i="2"/>
  <c r="M133" i="2"/>
  <c r="U132" i="2"/>
  <c r="T132" i="2"/>
  <c r="S132" i="2"/>
  <c r="R132" i="2"/>
  <c r="Q132" i="2"/>
  <c r="P132" i="2"/>
  <c r="O132" i="2"/>
  <c r="N132" i="2"/>
  <c r="M132" i="2"/>
  <c r="U131" i="2"/>
  <c r="T131" i="2"/>
  <c r="S131" i="2"/>
  <c r="R131" i="2"/>
  <c r="Q131" i="2"/>
  <c r="P131" i="2"/>
  <c r="O131" i="2"/>
  <c r="N131" i="2"/>
  <c r="M131" i="2"/>
  <c r="U130" i="2"/>
  <c r="T130" i="2"/>
  <c r="S130" i="2"/>
  <c r="R130" i="2"/>
  <c r="Q130" i="2"/>
  <c r="P130" i="2"/>
  <c r="O130" i="2"/>
  <c r="N130" i="2"/>
  <c r="M130" i="2"/>
  <c r="U129" i="2"/>
  <c r="T129" i="2"/>
  <c r="S129" i="2"/>
  <c r="R129" i="2"/>
  <c r="Q129" i="2"/>
  <c r="P129" i="2"/>
  <c r="O129" i="2"/>
  <c r="N129" i="2"/>
  <c r="M129" i="2"/>
  <c r="U128" i="2"/>
  <c r="T128" i="2"/>
  <c r="S128" i="2"/>
  <c r="R128" i="2"/>
  <c r="Q128" i="2"/>
  <c r="P128" i="2"/>
  <c r="O128" i="2"/>
  <c r="N128" i="2"/>
  <c r="M128" i="2"/>
  <c r="U127" i="2"/>
  <c r="T127" i="2"/>
  <c r="S127" i="2"/>
  <c r="R127" i="2"/>
  <c r="Q127" i="2"/>
  <c r="P127" i="2"/>
  <c r="O127" i="2"/>
  <c r="N127" i="2"/>
  <c r="M127" i="2"/>
  <c r="U126" i="2"/>
  <c r="T126" i="2"/>
  <c r="S126" i="2"/>
  <c r="R126" i="2"/>
  <c r="Q126" i="2"/>
  <c r="P126" i="2"/>
  <c r="O126" i="2"/>
  <c r="N126" i="2"/>
  <c r="M126" i="2"/>
  <c r="U125" i="2"/>
  <c r="T125" i="2"/>
  <c r="S125" i="2"/>
  <c r="R125" i="2"/>
  <c r="Q125" i="2"/>
  <c r="P125" i="2"/>
  <c r="O125" i="2"/>
  <c r="N125" i="2"/>
  <c r="M125" i="2"/>
  <c r="U124" i="2"/>
  <c r="T124" i="2"/>
  <c r="S124" i="2"/>
  <c r="R124" i="2"/>
  <c r="Q124" i="2"/>
  <c r="P124" i="2"/>
  <c r="O124" i="2"/>
  <c r="N124" i="2"/>
  <c r="M124" i="2"/>
  <c r="U123" i="2"/>
  <c r="T123" i="2"/>
  <c r="S123" i="2"/>
  <c r="R123" i="2"/>
  <c r="Q123" i="2"/>
  <c r="P123" i="2"/>
  <c r="O123" i="2"/>
  <c r="N123" i="2"/>
  <c r="M123" i="2"/>
  <c r="U122" i="2"/>
  <c r="T122" i="2"/>
  <c r="S122" i="2"/>
  <c r="R122" i="2"/>
  <c r="Q122" i="2"/>
  <c r="P122" i="2"/>
  <c r="O122" i="2"/>
  <c r="N122" i="2"/>
  <c r="M122" i="2"/>
  <c r="U121" i="2"/>
  <c r="T121" i="2"/>
  <c r="S121" i="2"/>
  <c r="R121" i="2"/>
  <c r="Q121" i="2"/>
  <c r="P121" i="2"/>
  <c r="O121" i="2"/>
  <c r="N121" i="2"/>
  <c r="M121" i="2"/>
  <c r="U120" i="2"/>
  <c r="T120" i="2"/>
  <c r="S120" i="2"/>
  <c r="R120" i="2"/>
  <c r="Q120" i="2"/>
  <c r="P120" i="2"/>
  <c r="O120" i="2"/>
  <c r="N120" i="2"/>
  <c r="M120" i="2"/>
  <c r="U119" i="2"/>
  <c r="T119" i="2"/>
  <c r="S119" i="2"/>
  <c r="R119" i="2"/>
  <c r="Q119" i="2"/>
  <c r="P119" i="2"/>
  <c r="O119" i="2"/>
  <c r="N119" i="2"/>
  <c r="M119" i="2"/>
  <c r="U118" i="2"/>
  <c r="T118" i="2"/>
  <c r="S118" i="2"/>
  <c r="R118" i="2"/>
  <c r="Q118" i="2"/>
  <c r="P118" i="2"/>
  <c r="O118" i="2"/>
  <c r="N118" i="2"/>
  <c r="M118" i="2"/>
  <c r="U117" i="2"/>
  <c r="T117" i="2"/>
  <c r="S117" i="2"/>
  <c r="R117" i="2"/>
  <c r="Q117" i="2"/>
  <c r="P117" i="2"/>
  <c r="O117" i="2"/>
  <c r="N117" i="2"/>
  <c r="M117" i="2"/>
  <c r="U116" i="2"/>
  <c r="T116" i="2"/>
  <c r="S116" i="2"/>
  <c r="R116" i="2"/>
  <c r="Q116" i="2"/>
  <c r="P116" i="2"/>
  <c r="O116" i="2"/>
  <c r="N116" i="2"/>
  <c r="M116" i="2"/>
  <c r="U115" i="2"/>
  <c r="T115" i="2"/>
  <c r="S115" i="2"/>
  <c r="R115" i="2"/>
  <c r="Q115" i="2"/>
  <c r="P115" i="2"/>
  <c r="O115" i="2"/>
  <c r="N115" i="2"/>
  <c r="M115" i="2"/>
  <c r="U114" i="2"/>
  <c r="T114" i="2"/>
  <c r="S114" i="2"/>
  <c r="R114" i="2"/>
  <c r="Q114" i="2"/>
  <c r="P114" i="2"/>
  <c r="O114" i="2"/>
  <c r="N114" i="2"/>
  <c r="M114" i="2"/>
  <c r="U113" i="2"/>
  <c r="T113" i="2"/>
  <c r="S113" i="2"/>
  <c r="R113" i="2"/>
  <c r="Q113" i="2"/>
  <c r="P113" i="2"/>
  <c r="O113" i="2"/>
  <c r="N113" i="2"/>
  <c r="M113" i="2"/>
  <c r="U112" i="2"/>
  <c r="T112" i="2"/>
  <c r="S112" i="2"/>
  <c r="R112" i="2"/>
  <c r="Q112" i="2"/>
  <c r="P112" i="2"/>
  <c r="O112" i="2"/>
  <c r="N112" i="2"/>
  <c r="M112" i="2"/>
  <c r="U111" i="2"/>
  <c r="T111" i="2"/>
  <c r="S111" i="2"/>
  <c r="R111" i="2"/>
  <c r="Q111" i="2"/>
  <c r="P111" i="2"/>
  <c r="O111" i="2"/>
  <c r="N111" i="2"/>
  <c r="M111" i="2"/>
  <c r="U110" i="2"/>
  <c r="T110" i="2"/>
  <c r="S110" i="2"/>
  <c r="R110" i="2"/>
  <c r="Q110" i="2"/>
  <c r="P110" i="2"/>
  <c r="O110" i="2"/>
  <c r="N110" i="2"/>
  <c r="M110" i="2"/>
  <c r="U109" i="2"/>
  <c r="T109" i="2"/>
  <c r="S109" i="2"/>
  <c r="R109" i="2"/>
  <c r="Q109" i="2"/>
  <c r="P109" i="2"/>
  <c r="O109" i="2"/>
  <c r="N109" i="2"/>
  <c r="M109" i="2"/>
  <c r="U108" i="2"/>
  <c r="T108" i="2"/>
  <c r="S108" i="2"/>
  <c r="R108" i="2"/>
  <c r="Q108" i="2"/>
  <c r="P108" i="2"/>
  <c r="O108" i="2"/>
  <c r="N108" i="2"/>
  <c r="M108" i="2"/>
  <c r="U107" i="2"/>
  <c r="T107" i="2"/>
  <c r="S107" i="2"/>
  <c r="R107" i="2"/>
  <c r="Q107" i="2"/>
  <c r="P107" i="2"/>
  <c r="O107" i="2"/>
  <c r="N107" i="2"/>
  <c r="M107" i="2"/>
  <c r="U106" i="2"/>
  <c r="T106" i="2"/>
  <c r="S106" i="2"/>
  <c r="R106" i="2"/>
  <c r="Q106" i="2"/>
  <c r="P106" i="2"/>
  <c r="O106" i="2"/>
  <c r="N106" i="2"/>
  <c r="M106" i="2"/>
  <c r="U105" i="2"/>
  <c r="T105" i="2"/>
  <c r="S105" i="2"/>
  <c r="R105" i="2"/>
  <c r="Q105" i="2"/>
  <c r="P105" i="2"/>
  <c r="O105" i="2"/>
  <c r="N105" i="2"/>
  <c r="M105" i="2"/>
  <c r="U104" i="2"/>
  <c r="T104" i="2"/>
  <c r="S104" i="2"/>
  <c r="R104" i="2"/>
  <c r="Q104" i="2"/>
  <c r="P104" i="2"/>
  <c r="O104" i="2"/>
  <c r="N104" i="2"/>
  <c r="M104" i="2"/>
  <c r="U103" i="2"/>
  <c r="T103" i="2"/>
  <c r="S103" i="2"/>
  <c r="R103" i="2"/>
  <c r="Q103" i="2"/>
  <c r="P103" i="2"/>
  <c r="O103" i="2"/>
  <c r="N103" i="2"/>
  <c r="M103" i="2"/>
  <c r="U102" i="2"/>
  <c r="T102" i="2"/>
  <c r="S102" i="2"/>
  <c r="R102" i="2"/>
  <c r="Q102" i="2"/>
  <c r="P102" i="2"/>
  <c r="O102" i="2"/>
  <c r="N102" i="2"/>
  <c r="M102" i="2"/>
  <c r="U101" i="2"/>
  <c r="T101" i="2"/>
  <c r="S101" i="2"/>
  <c r="R101" i="2"/>
  <c r="Q101" i="2"/>
  <c r="P101" i="2"/>
  <c r="O101" i="2"/>
  <c r="N101" i="2"/>
  <c r="M101" i="2"/>
  <c r="U100" i="2"/>
  <c r="T100" i="2"/>
  <c r="S100" i="2"/>
  <c r="R100" i="2"/>
  <c r="Q100" i="2"/>
  <c r="P100" i="2"/>
  <c r="O100" i="2"/>
  <c r="N100" i="2"/>
  <c r="M100" i="2"/>
  <c r="U99" i="2"/>
  <c r="T99" i="2"/>
  <c r="S99" i="2"/>
  <c r="R99" i="2"/>
  <c r="Q99" i="2"/>
  <c r="P99" i="2"/>
  <c r="O99" i="2"/>
  <c r="N99" i="2"/>
  <c r="M99" i="2"/>
  <c r="U98" i="2"/>
  <c r="T98" i="2"/>
  <c r="S98" i="2"/>
  <c r="R98" i="2"/>
  <c r="Q98" i="2"/>
  <c r="P98" i="2"/>
  <c r="O98" i="2"/>
  <c r="N98" i="2"/>
  <c r="M98" i="2"/>
  <c r="U97" i="2"/>
  <c r="T97" i="2"/>
  <c r="S97" i="2"/>
  <c r="R97" i="2"/>
  <c r="Q97" i="2"/>
  <c r="P97" i="2"/>
  <c r="O97" i="2"/>
  <c r="N97" i="2"/>
  <c r="M97" i="2"/>
  <c r="U96" i="2"/>
  <c r="T96" i="2"/>
  <c r="S96" i="2"/>
  <c r="R96" i="2"/>
  <c r="Q96" i="2"/>
  <c r="P96" i="2"/>
  <c r="O96" i="2"/>
  <c r="N96" i="2"/>
  <c r="M96" i="2"/>
  <c r="U95" i="2"/>
  <c r="T95" i="2"/>
  <c r="S95" i="2"/>
  <c r="R95" i="2"/>
  <c r="Q95" i="2"/>
  <c r="P95" i="2"/>
  <c r="O95" i="2"/>
  <c r="N95" i="2"/>
  <c r="M95" i="2"/>
  <c r="U94" i="2"/>
  <c r="T94" i="2"/>
  <c r="S94" i="2"/>
  <c r="R94" i="2"/>
  <c r="Q94" i="2"/>
  <c r="P94" i="2"/>
  <c r="O94" i="2"/>
  <c r="N94" i="2"/>
  <c r="M94" i="2"/>
  <c r="U93" i="2"/>
  <c r="T93" i="2"/>
  <c r="S93" i="2"/>
  <c r="R93" i="2"/>
  <c r="Q93" i="2"/>
  <c r="P93" i="2"/>
  <c r="O93" i="2"/>
  <c r="N93" i="2"/>
  <c r="M93" i="2"/>
  <c r="U92" i="2"/>
  <c r="T92" i="2"/>
  <c r="S92" i="2"/>
  <c r="R92" i="2"/>
  <c r="Q92" i="2"/>
  <c r="P92" i="2"/>
  <c r="O92" i="2"/>
  <c r="N92" i="2"/>
  <c r="M92" i="2"/>
  <c r="U91" i="2"/>
  <c r="T91" i="2"/>
  <c r="S91" i="2"/>
  <c r="R91" i="2"/>
  <c r="Q91" i="2"/>
  <c r="P91" i="2"/>
  <c r="O91" i="2"/>
  <c r="N91" i="2"/>
  <c r="M91" i="2"/>
  <c r="U90" i="2"/>
  <c r="T90" i="2"/>
  <c r="S90" i="2"/>
  <c r="R90" i="2"/>
  <c r="Q90" i="2"/>
  <c r="P90" i="2"/>
  <c r="O90" i="2"/>
  <c r="N90" i="2"/>
  <c r="M90" i="2"/>
  <c r="U89" i="2"/>
  <c r="T89" i="2"/>
  <c r="S89" i="2"/>
  <c r="R89" i="2"/>
  <c r="Q89" i="2"/>
  <c r="P89" i="2"/>
  <c r="O89" i="2"/>
  <c r="N89" i="2"/>
  <c r="M89" i="2"/>
  <c r="U88" i="2"/>
  <c r="T88" i="2"/>
  <c r="S88" i="2"/>
  <c r="R88" i="2"/>
  <c r="Q88" i="2"/>
  <c r="P88" i="2"/>
  <c r="O88" i="2"/>
  <c r="N88" i="2"/>
  <c r="M88" i="2"/>
  <c r="U87" i="2"/>
  <c r="T87" i="2"/>
  <c r="S87" i="2"/>
  <c r="R87" i="2"/>
  <c r="Q87" i="2"/>
  <c r="P87" i="2"/>
  <c r="O87" i="2"/>
  <c r="N87" i="2"/>
  <c r="M87" i="2"/>
  <c r="U86" i="2"/>
  <c r="T86" i="2"/>
  <c r="S86" i="2"/>
  <c r="R86" i="2"/>
  <c r="Q86" i="2"/>
  <c r="P86" i="2"/>
  <c r="O86" i="2"/>
  <c r="N86" i="2"/>
  <c r="M86" i="2"/>
  <c r="U85" i="2"/>
  <c r="T85" i="2"/>
  <c r="S85" i="2"/>
  <c r="R85" i="2"/>
  <c r="Q85" i="2"/>
  <c r="P85" i="2"/>
  <c r="O85" i="2"/>
  <c r="N85" i="2"/>
  <c r="M85" i="2"/>
  <c r="U84" i="2"/>
  <c r="T84" i="2"/>
  <c r="S84" i="2"/>
  <c r="R84" i="2"/>
  <c r="Q84" i="2"/>
  <c r="P84" i="2"/>
  <c r="O84" i="2"/>
  <c r="N84" i="2"/>
  <c r="M84" i="2"/>
  <c r="U83" i="2"/>
  <c r="T83" i="2"/>
  <c r="S83" i="2"/>
  <c r="R83" i="2"/>
  <c r="Q83" i="2"/>
  <c r="P83" i="2"/>
  <c r="O83" i="2"/>
  <c r="N83" i="2"/>
  <c r="M83" i="2"/>
  <c r="U82" i="2"/>
  <c r="T82" i="2"/>
  <c r="S82" i="2"/>
  <c r="R82" i="2"/>
  <c r="Q82" i="2"/>
  <c r="P82" i="2"/>
  <c r="O82" i="2"/>
  <c r="N82" i="2"/>
  <c r="M82" i="2"/>
  <c r="U81" i="2"/>
  <c r="T81" i="2"/>
  <c r="S81" i="2"/>
  <c r="R81" i="2"/>
  <c r="Q81" i="2"/>
  <c r="P81" i="2"/>
  <c r="O81" i="2"/>
  <c r="N81" i="2"/>
  <c r="M81" i="2"/>
  <c r="U80" i="2"/>
  <c r="T80" i="2"/>
  <c r="S80" i="2"/>
  <c r="R80" i="2"/>
  <c r="Q80" i="2"/>
  <c r="P80" i="2"/>
  <c r="O80" i="2"/>
  <c r="N80" i="2"/>
  <c r="M80" i="2"/>
  <c r="U79" i="2"/>
  <c r="T79" i="2"/>
  <c r="S79" i="2"/>
  <c r="R79" i="2"/>
  <c r="Q79" i="2"/>
  <c r="P79" i="2"/>
  <c r="O79" i="2"/>
  <c r="N79" i="2"/>
  <c r="M79" i="2"/>
  <c r="U78" i="2"/>
  <c r="T78" i="2"/>
  <c r="S78" i="2"/>
  <c r="R78" i="2"/>
  <c r="Q78" i="2"/>
  <c r="P78" i="2"/>
  <c r="O78" i="2"/>
  <c r="N78" i="2"/>
  <c r="M78" i="2"/>
  <c r="U77" i="2"/>
  <c r="T77" i="2"/>
  <c r="S77" i="2"/>
  <c r="R77" i="2"/>
  <c r="Q77" i="2"/>
  <c r="P77" i="2"/>
  <c r="O77" i="2"/>
  <c r="N77" i="2"/>
  <c r="M77" i="2"/>
  <c r="U76" i="2"/>
  <c r="T76" i="2"/>
  <c r="S76" i="2"/>
  <c r="R76" i="2"/>
  <c r="Q76" i="2"/>
  <c r="P76" i="2"/>
  <c r="O76" i="2"/>
  <c r="N76" i="2"/>
  <c r="M76" i="2"/>
  <c r="U75" i="2"/>
  <c r="T75" i="2"/>
  <c r="S75" i="2"/>
  <c r="R75" i="2"/>
  <c r="Q75" i="2"/>
  <c r="P75" i="2"/>
  <c r="O75" i="2"/>
  <c r="N75" i="2"/>
  <c r="M75" i="2"/>
  <c r="U74" i="2"/>
  <c r="T74" i="2"/>
  <c r="S74" i="2"/>
  <c r="R74" i="2"/>
  <c r="Q74" i="2"/>
  <c r="P74" i="2"/>
  <c r="O74" i="2"/>
  <c r="N74" i="2"/>
  <c r="M74" i="2"/>
  <c r="U73" i="2"/>
  <c r="T73" i="2"/>
  <c r="S73" i="2"/>
  <c r="R73" i="2"/>
  <c r="Q73" i="2"/>
  <c r="P73" i="2"/>
  <c r="O73" i="2"/>
  <c r="N73" i="2"/>
  <c r="M73" i="2"/>
  <c r="U72" i="2"/>
  <c r="T72" i="2"/>
  <c r="S72" i="2"/>
  <c r="R72" i="2"/>
  <c r="Q72" i="2"/>
  <c r="P72" i="2"/>
  <c r="O72" i="2"/>
  <c r="N72" i="2"/>
  <c r="M72" i="2"/>
  <c r="U71" i="2"/>
  <c r="T71" i="2"/>
  <c r="S71" i="2"/>
  <c r="R71" i="2"/>
  <c r="Q71" i="2"/>
  <c r="P71" i="2"/>
  <c r="O71" i="2"/>
  <c r="N71" i="2"/>
  <c r="M71" i="2"/>
  <c r="U70" i="2"/>
  <c r="T70" i="2"/>
  <c r="S70" i="2"/>
  <c r="R70" i="2"/>
  <c r="Q70" i="2"/>
  <c r="P70" i="2"/>
  <c r="O70" i="2"/>
  <c r="N70" i="2"/>
  <c r="M70" i="2"/>
  <c r="U69" i="2"/>
  <c r="T69" i="2"/>
  <c r="S69" i="2"/>
  <c r="R69" i="2"/>
  <c r="Q69" i="2"/>
  <c r="P69" i="2"/>
  <c r="O69" i="2"/>
  <c r="N69" i="2"/>
  <c r="M69" i="2"/>
  <c r="U68" i="2"/>
  <c r="T68" i="2"/>
  <c r="S68" i="2"/>
  <c r="R68" i="2"/>
  <c r="Q68" i="2"/>
  <c r="P68" i="2"/>
  <c r="O68" i="2"/>
  <c r="N68" i="2"/>
  <c r="M68" i="2"/>
  <c r="U67" i="2"/>
  <c r="T67" i="2"/>
  <c r="S67" i="2"/>
  <c r="R67" i="2"/>
  <c r="Q67" i="2"/>
  <c r="P67" i="2"/>
  <c r="O67" i="2"/>
  <c r="N67" i="2"/>
  <c r="M67" i="2"/>
  <c r="U66" i="2"/>
  <c r="T66" i="2"/>
  <c r="S66" i="2"/>
  <c r="R66" i="2"/>
  <c r="Q66" i="2"/>
  <c r="P66" i="2"/>
  <c r="O66" i="2"/>
  <c r="N66" i="2"/>
  <c r="M66" i="2"/>
  <c r="U65" i="2"/>
  <c r="T65" i="2"/>
  <c r="S65" i="2"/>
  <c r="R65" i="2"/>
  <c r="Q65" i="2"/>
  <c r="P65" i="2"/>
  <c r="O65" i="2"/>
  <c r="N65" i="2"/>
  <c r="M65" i="2"/>
  <c r="U64" i="2"/>
  <c r="T64" i="2"/>
  <c r="S64" i="2"/>
  <c r="R64" i="2"/>
  <c r="Q64" i="2"/>
  <c r="P64" i="2"/>
  <c r="O64" i="2"/>
  <c r="N64" i="2"/>
  <c r="M64" i="2"/>
  <c r="U63" i="2"/>
  <c r="T63" i="2"/>
  <c r="S63" i="2"/>
  <c r="R63" i="2"/>
  <c r="Q63" i="2"/>
  <c r="P63" i="2"/>
  <c r="O63" i="2"/>
  <c r="N63" i="2"/>
  <c r="M63" i="2"/>
  <c r="U62" i="2"/>
  <c r="T62" i="2"/>
  <c r="S62" i="2"/>
  <c r="R62" i="2"/>
  <c r="Q62" i="2"/>
  <c r="P62" i="2"/>
  <c r="O62" i="2"/>
  <c r="N62" i="2"/>
  <c r="M62" i="2"/>
  <c r="U61" i="2"/>
  <c r="T61" i="2"/>
  <c r="S61" i="2"/>
  <c r="R61" i="2"/>
  <c r="Q61" i="2"/>
  <c r="P61" i="2"/>
  <c r="O61" i="2"/>
  <c r="N61" i="2"/>
  <c r="M61" i="2"/>
  <c r="U60" i="2"/>
  <c r="T60" i="2"/>
  <c r="S60" i="2"/>
  <c r="R60" i="2"/>
  <c r="Q60" i="2"/>
  <c r="P60" i="2"/>
  <c r="O60" i="2"/>
  <c r="N60" i="2"/>
  <c r="M60" i="2"/>
  <c r="U59" i="2"/>
  <c r="T59" i="2"/>
  <c r="S59" i="2"/>
  <c r="R59" i="2"/>
  <c r="Q59" i="2"/>
  <c r="P59" i="2"/>
  <c r="O59" i="2"/>
  <c r="N59" i="2"/>
  <c r="M59" i="2"/>
  <c r="U58" i="2"/>
  <c r="T58" i="2"/>
  <c r="S58" i="2"/>
  <c r="R58" i="2"/>
  <c r="Q58" i="2"/>
  <c r="P58" i="2"/>
  <c r="O58" i="2"/>
  <c r="N58" i="2"/>
  <c r="M58" i="2"/>
  <c r="U57" i="2"/>
  <c r="T57" i="2"/>
  <c r="S57" i="2"/>
  <c r="R57" i="2"/>
  <c r="Q57" i="2"/>
  <c r="P57" i="2"/>
  <c r="O57" i="2"/>
  <c r="N57" i="2"/>
  <c r="M57" i="2"/>
  <c r="U56" i="2"/>
  <c r="T56" i="2"/>
  <c r="S56" i="2"/>
  <c r="R56" i="2"/>
  <c r="Q56" i="2"/>
  <c r="P56" i="2"/>
  <c r="O56" i="2"/>
  <c r="N56" i="2"/>
  <c r="M56" i="2"/>
  <c r="U55" i="2"/>
  <c r="T55" i="2"/>
  <c r="S55" i="2"/>
  <c r="R55" i="2"/>
  <c r="Q55" i="2"/>
  <c r="P55" i="2"/>
  <c r="O55" i="2"/>
  <c r="N55" i="2"/>
  <c r="M55" i="2"/>
  <c r="U54" i="2"/>
  <c r="T54" i="2"/>
  <c r="S54" i="2"/>
  <c r="R54" i="2"/>
  <c r="Q54" i="2"/>
  <c r="P54" i="2"/>
  <c r="O54" i="2"/>
  <c r="N54" i="2"/>
  <c r="M54" i="2"/>
  <c r="U53" i="2"/>
  <c r="T53" i="2"/>
  <c r="S53" i="2"/>
  <c r="R53" i="2"/>
  <c r="Q53" i="2"/>
  <c r="P53" i="2"/>
  <c r="O53" i="2"/>
  <c r="N53" i="2"/>
  <c r="M53" i="2"/>
  <c r="U52" i="2"/>
  <c r="T52" i="2"/>
  <c r="S52" i="2"/>
  <c r="R52" i="2"/>
  <c r="Q52" i="2"/>
  <c r="P52" i="2"/>
  <c r="O52" i="2"/>
  <c r="N52" i="2"/>
  <c r="M52" i="2"/>
  <c r="U51" i="2"/>
  <c r="T51" i="2"/>
  <c r="S51" i="2"/>
  <c r="R51" i="2"/>
  <c r="Q51" i="2"/>
  <c r="P51" i="2"/>
  <c r="O51" i="2"/>
  <c r="N51" i="2"/>
  <c r="M51" i="2"/>
  <c r="U50" i="2"/>
  <c r="T50" i="2"/>
  <c r="S50" i="2"/>
  <c r="R50" i="2"/>
  <c r="Q50" i="2"/>
  <c r="P50" i="2"/>
  <c r="O50" i="2"/>
  <c r="N50" i="2"/>
  <c r="M50" i="2"/>
  <c r="U49" i="2"/>
  <c r="T49" i="2"/>
  <c r="S49" i="2"/>
  <c r="R49" i="2"/>
  <c r="Q49" i="2"/>
  <c r="P49" i="2"/>
  <c r="O49" i="2"/>
  <c r="N49" i="2"/>
  <c r="M49" i="2"/>
  <c r="U48" i="2"/>
  <c r="T48" i="2"/>
  <c r="S48" i="2"/>
  <c r="R48" i="2"/>
  <c r="Q48" i="2"/>
  <c r="P48" i="2"/>
  <c r="O48" i="2"/>
  <c r="N48" i="2"/>
  <c r="M48" i="2"/>
  <c r="U47" i="2"/>
  <c r="T47" i="2"/>
  <c r="S47" i="2"/>
  <c r="R47" i="2"/>
  <c r="Q47" i="2"/>
  <c r="P47" i="2"/>
  <c r="O47" i="2"/>
  <c r="N47" i="2"/>
  <c r="M47" i="2"/>
  <c r="U46" i="2"/>
  <c r="T46" i="2"/>
  <c r="S46" i="2"/>
  <c r="R46" i="2"/>
  <c r="Q46" i="2"/>
  <c r="P46" i="2"/>
  <c r="O46" i="2"/>
  <c r="N46" i="2"/>
  <c r="M46" i="2"/>
  <c r="U45" i="2"/>
  <c r="T45" i="2"/>
  <c r="S45" i="2"/>
  <c r="R45" i="2"/>
  <c r="Q45" i="2"/>
  <c r="P45" i="2"/>
  <c r="O45" i="2"/>
  <c r="N45" i="2"/>
  <c r="M45" i="2"/>
  <c r="U44" i="2"/>
  <c r="T44" i="2"/>
  <c r="S44" i="2"/>
  <c r="R44" i="2"/>
  <c r="Q44" i="2"/>
  <c r="P44" i="2"/>
  <c r="O44" i="2"/>
  <c r="N44" i="2"/>
  <c r="M44" i="2"/>
  <c r="U43" i="2"/>
  <c r="T43" i="2"/>
  <c r="S43" i="2"/>
  <c r="R43" i="2"/>
  <c r="Q43" i="2"/>
  <c r="P43" i="2"/>
  <c r="O43" i="2"/>
  <c r="N43" i="2"/>
  <c r="M43" i="2"/>
  <c r="U42" i="2"/>
  <c r="T42" i="2"/>
  <c r="S42" i="2"/>
  <c r="R42" i="2"/>
  <c r="Q42" i="2"/>
  <c r="P42" i="2"/>
  <c r="O42" i="2"/>
  <c r="N42" i="2"/>
  <c r="M42" i="2"/>
  <c r="U41" i="2"/>
  <c r="T41" i="2"/>
  <c r="S41" i="2"/>
  <c r="R41" i="2"/>
  <c r="Q41" i="2"/>
  <c r="P41" i="2"/>
  <c r="O41" i="2"/>
  <c r="N41" i="2"/>
  <c r="M41" i="2"/>
  <c r="U40" i="2"/>
  <c r="T40" i="2"/>
  <c r="S40" i="2"/>
  <c r="R40" i="2"/>
  <c r="Q40" i="2"/>
  <c r="P40" i="2"/>
  <c r="O40" i="2"/>
  <c r="N40" i="2"/>
  <c r="M40" i="2"/>
  <c r="U39" i="2"/>
  <c r="T39" i="2"/>
  <c r="S39" i="2"/>
  <c r="R39" i="2"/>
  <c r="Q39" i="2"/>
  <c r="P39" i="2"/>
  <c r="O39" i="2"/>
  <c r="N39" i="2"/>
  <c r="M39" i="2"/>
  <c r="U38" i="2"/>
  <c r="T38" i="2"/>
  <c r="S38" i="2"/>
  <c r="R38" i="2"/>
  <c r="Q38" i="2"/>
  <c r="P38" i="2"/>
  <c r="O38" i="2"/>
  <c r="N38" i="2"/>
  <c r="M38" i="2"/>
  <c r="U37" i="2"/>
  <c r="T37" i="2"/>
  <c r="S37" i="2"/>
  <c r="R37" i="2"/>
  <c r="Q37" i="2"/>
  <c r="P37" i="2"/>
  <c r="O37" i="2"/>
  <c r="N37" i="2"/>
  <c r="M37" i="2"/>
  <c r="U36" i="2"/>
  <c r="T36" i="2"/>
  <c r="S36" i="2"/>
  <c r="R36" i="2"/>
  <c r="Q36" i="2"/>
  <c r="P36" i="2"/>
  <c r="O36" i="2"/>
  <c r="N36" i="2"/>
  <c r="M36" i="2"/>
  <c r="U35" i="2"/>
  <c r="T35" i="2"/>
  <c r="S35" i="2"/>
  <c r="R35" i="2"/>
  <c r="Q35" i="2"/>
  <c r="P35" i="2"/>
  <c r="O35" i="2"/>
  <c r="N35" i="2"/>
  <c r="M35" i="2"/>
  <c r="U34" i="2"/>
  <c r="T34" i="2"/>
  <c r="S34" i="2"/>
  <c r="R34" i="2"/>
  <c r="Q34" i="2"/>
  <c r="P34" i="2"/>
  <c r="O34" i="2"/>
  <c r="N34" i="2"/>
  <c r="M34" i="2"/>
  <c r="U33" i="2"/>
  <c r="T33" i="2"/>
  <c r="S33" i="2"/>
  <c r="R33" i="2"/>
  <c r="Q33" i="2"/>
  <c r="P33" i="2"/>
  <c r="O33" i="2"/>
  <c r="N33" i="2"/>
  <c r="M33" i="2"/>
  <c r="U32" i="2"/>
  <c r="T32" i="2"/>
  <c r="S32" i="2"/>
  <c r="R32" i="2"/>
  <c r="Q32" i="2"/>
  <c r="P32" i="2"/>
  <c r="O32" i="2"/>
  <c r="N32" i="2"/>
  <c r="M32" i="2"/>
  <c r="U31" i="2"/>
  <c r="T31" i="2"/>
  <c r="S31" i="2"/>
  <c r="R31" i="2"/>
  <c r="Q31" i="2"/>
  <c r="P31" i="2"/>
  <c r="O31" i="2"/>
  <c r="N31" i="2"/>
  <c r="M31" i="2"/>
  <c r="U30" i="2"/>
  <c r="T30" i="2"/>
  <c r="S30" i="2"/>
  <c r="R30" i="2"/>
  <c r="Q30" i="2"/>
  <c r="P30" i="2"/>
  <c r="O30" i="2"/>
  <c r="N30" i="2"/>
  <c r="M30" i="2"/>
  <c r="U29" i="2"/>
  <c r="T29" i="2"/>
  <c r="S29" i="2"/>
  <c r="R29" i="2"/>
  <c r="Q29" i="2"/>
  <c r="P29" i="2"/>
  <c r="O29" i="2"/>
  <c r="N29" i="2"/>
  <c r="M29" i="2"/>
  <c r="U28" i="2"/>
  <c r="T28" i="2"/>
  <c r="S28" i="2"/>
  <c r="R28" i="2"/>
  <c r="Q28" i="2"/>
  <c r="P28" i="2"/>
  <c r="O28" i="2"/>
  <c r="N28" i="2"/>
  <c r="M28" i="2"/>
  <c r="U27" i="2"/>
  <c r="T27" i="2"/>
  <c r="S27" i="2"/>
  <c r="R27" i="2"/>
  <c r="Q27" i="2"/>
  <c r="P27" i="2"/>
  <c r="O27" i="2"/>
  <c r="N27" i="2"/>
  <c r="M27" i="2"/>
  <c r="U26" i="2"/>
  <c r="T26" i="2"/>
  <c r="S26" i="2"/>
  <c r="R26" i="2"/>
  <c r="Q26" i="2"/>
  <c r="P26" i="2"/>
  <c r="O26" i="2"/>
  <c r="N26" i="2"/>
  <c r="M26" i="2"/>
  <c r="U25" i="2"/>
  <c r="T25" i="2"/>
  <c r="S25" i="2"/>
  <c r="R25" i="2"/>
  <c r="Q25" i="2"/>
  <c r="P25" i="2"/>
  <c r="O25" i="2"/>
  <c r="N25" i="2"/>
  <c r="M25" i="2"/>
  <c r="U24" i="2"/>
  <c r="T24" i="2"/>
  <c r="S24" i="2"/>
  <c r="R24" i="2"/>
  <c r="Q24" i="2"/>
  <c r="P24" i="2"/>
  <c r="O24" i="2"/>
  <c r="N24" i="2"/>
  <c r="M24" i="2"/>
  <c r="U23" i="2"/>
  <c r="T23" i="2"/>
  <c r="S23" i="2"/>
  <c r="R23" i="2"/>
  <c r="Q23" i="2"/>
  <c r="P23" i="2"/>
  <c r="O23" i="2"/>
  <c r="N23" i="2"/>
  <c r="M23" i="2"/>
  <c r="U22" i="2"/>
  <c r="T22" i="2"/>
  <c r="S22" i="2"/>
  <c r="R22" i="2"/>
  <c r="Q22" i="2"/>
  <c r="P22" i="2"/>
  <c r="O22" i="2"/>
  <c r="N22" i="2"/>
  <c r="M22" i="2"/>
  <c r="U21" i="2"/>
  <c r="T21" i="2"/>
  <c r="S21" i="2"/>
  <c r="R21" i="2"/>
  <c r="Q21" i="2"/>
  <c r="P21" i="2"/>
  <c r="O21" i="2"/>
  <c r="N21" i="2"/>
  <c r="M21" i="2"/>
  <c r="U20" i="2"/>
  <c r="T20" i="2"/>
  <c r="S20" i="2"/>
  <c r="R20" i="2"/>
  <c r="Q20" i="2"/>
  <c r="P20" i="2"/>
  <c r="O20" i="2"/>
  <c r="N20" i="2"/>
  <c r="M20" i="2"/>
  <c r="U19" i="2"/>
  <c r="T19" i="2"/>
  <c r="S19" i="2"/>
  <c r="R19" i="2"/>
  <c r="Q19" i="2"/>
  <c r="P19" i="2"/>
  <c r="O19" i="2"/>
  <c r="N19" i="2"/>
  <c r="M19" i="2"/>
  <c r="U18" i="2"/>
  <c r="T18" i="2"/>
  <c r="S18" i="2"/>
  <c r="R18" i="2"/>
  <c r="Q18" i="2"/>
  <c r="P18" i="2"/>
  <c r="O18" i="2"/>
  <c r="N18" i="2"/>
  <c r="M18" i="2"/>
  <c r="U17" i="2"/>
  <c r="T17" i="2"/>
  <c r="S17" i="2"/>
  <c r="R17" i="2"/>
  <c r="Q17" i="2"/>
  <c r="P17" i="2"/>
  <c r="O17" i="2"/>
  <c r="N17" i="2"/>
  <c r="M17" i="2"/>
  <c r="U16" i="2"/>
  <c r="T16" i="2"/>
  <c r="S16" i="2"/>
  <c r="R16" i="2"/>
  <c r="Q16" i="2"/>
  <c r="P16" i="2"/>
  <c r="O16" i="2"/>
  <c r="N16" i="2"/>
  <c r="M16" i="2"/>
  <c r="U15" i="2"/>
  <c r="T15" i="2"/>
  <c r="S15" i="2"/>
  <c r="R15" i="2"/>
  <c r="Q15" i="2"/>
  <c r="P15" i="2"/>
  <c r="O15" i="2"/>
  <c r="N15" i="2"/>
  <c r="M15" i="2"/>
  <c r="U14" i="2"/>
  <c r="T14" i="2"/>
  <c r="S14" i="2"/>
  <c r="R14" i="2"/>
  <c r="Q14" i="2"/>
  <c r="P14" i="2"/>
  <c r="O14" i="2"/>
  <c r="N14" i="2"/>
  <c r="M14" i="2"/>
  <c r="U13" i="2"/>
  <c r="T13" i="2"/>
  <c r="S13" i="2"/>
  <c r="R13" i="2"/>
  <c r="Q13" i="2"/>
  <c r="P13" i="2"/>
  <c r="O13" i="2"/>
  <c r="N13" i="2"/>
  <c r="M13" i="2"/>
  <c r="U12" i="2"/>
  <c r="T12" i="2"/>
  <c r="S12" i="2"/>
  <c r="R12" i="2"/>
  <c r="Q12" i="2"/>
  <c r="P12" i="2"/>
  <c r="O12" i="2"/>
  <c r="N12" i="2"/>
  <c r="M12" i="2"/>
  <c r="U11" i="2"/>
  <c r="T11" i="2"/>
  <c r="S11" i="2"/>
  <c r="R11" i="2"/>
  <c r="Q11" i="2"/>
  <c r="P11" i="2"/>
  <c r="O11" i="2"/>
  <c r="N11" i="2"/>
  <c r="M11" i="2"/>
  <c r="U10" i="2"/>
  <c r="T10" i="2"/>
  <c r="S10" i="2"/>
  <c r="R10" i="2"/>
  <c r="Q10" i="2"/>
  <c r="P10" i="2"/>
  <c r="O10" i="2"/>
  <c r="N10" i="2"/>
  <c r="M10" i="2"/>
  <c r="U9" i="2"/>
  <c r="T9" i="2"/>
  <c r="S9" i="2"/>
  <c r="R9" i="2"/>
  <c r="Q9" i="2"/>
  <c r="P9" i="2"/>
  <c r="O9" i="2"/>
  <c r="N9" i="2"/>
  <c r="M9" i="2"/>
  <c r="U8" i="2"/>
  <c r="T8" i="2"/>
  <c r="S8" i="2"/>
  <c r="R8" i="2"/>
  <c r="Q8" i="2"/>
  <c r="P8" i="2"/>
  <c r="O8" i="2"/>
  <c r="N8" i="2"/>
  <c r="M8" i="2"/>
  <c r="U7" i="2"/>
  <c r="T7" i="2"/>
  <c r="S7" i="2"/>
  <c r="R7" i="2"/>
  <c r="Q7" i="2"/>
  <c r="P7" i="2"/>
  <c r="O7" i="2"/>
  <c r="N7" i="2"/>
  <c r="M7" i="2"/>
  <c r="U6" i="2"/>
  <c r="T6" i="2"/>
  <c r="S6" i="2"/>
  <c r="R6" i="2"/>
  <c r="Q6" i="2"/>
  <c r="P6" i="2"/>
  <c r="O6" i="2"/>
  <c r="N6" i="2"/>
  <c r="M6" i="2"/>
  <c r="U5" i="2"/>
  <c r="T5" i="2"/>
  <c r="S5" i="2"/>
  <c r="R5" i="2"/>
  <c r="Q5" i="2"/>
  <c r="P5" i="2"/>
  <c r="O5" i="2"/>
  <c r="N5" i="2"/>
  <c r="M5" i="2"/>
  <c r="U4" i="2"/>
  <c r="T4" i="2"/>
  <c r="S4" i="2"/>
  <c r="R4" i="2"/>
  <c r="Q4" i="2"/>
  <c r="P4" i="2"/>
  <c r="O4" i="2"/>
  <c r="N4" i="2"/>
  <c r="M4" i="2"/>
  <c r="O893" i="1"/>
  <c r="O892" i="1"/>
  <c r="O890" i="1"/>
  <c r="O889" i="1"/>
  <c r="O888" i="1"/>
  <c r="O887" i="1"/>
  <c r="O886" i="1"/>
  <c r="O885" i="1"/>
  <c r="O884" i="1"/>
  <c r="O883" i="1"/>
  <c r="O882" i="1"/>
  <c r="O880" i="1"/>
  <c r="O879" i="1"/>
  <c r="O878" i="1"/>
  <c r="O877" i="1"/>
  <c r="O876" i="1"/>
  <c r="O875" i="1"/>
  <c r="O874" i="1"/>
  <c r="O873" i="1"/>
  <c r="O872" i="1"/>
  <c r="O870" i="1"/>
  <c r="O869" i="1"/>
  <c r="O868" i="1"/>
  <c r="O867" i="1"/>
  <c r="O865" i="1"/>
  <c r="O864" i="1"/>
  <c r="O863" i="1"/>
  <c r="O861" i="1"/>
  <c r="O860" i="1"/>
  <c r="O859" i="1"/>
  <c r="O858" i="1"/>
  <c r="O857" i="1"/>
  <c r="O856" i="1"/>
  <c r="O855" i="1"/>
  <c r="O854" i="1"/>
  <c r="O853" i="1"/>
  <c r="O851" i="1"/>
  <c r="O850" i="1"/>
  <c r="O848" i="1"/>
  <c r="O847" i="1"/>
  <c r="O846" i="1"/>
  <c r="O845" i="1"/>
  <c r="O844" i="1"/>
  <c r="O843" i="1"/>
  <c r="O841" i="1"/>
  <c r="O839" i="1"/>
  <c r="O838" i="1"/>
  <c r="O837" i="1"/>
  <c r="O836" i="1"/>
  <c r="O834" i="1"/>
  <c r="O833" i="1"/>
  <c r="O830" i="1"/>
  <c r="O827" i="1"/>
  <c r="O826" i="1"/>
  <c r="O825" i="1"/>
  <c r="O824" i="1"/>
  <c r="O823" i="1"/>
  <c r="O822" i="1"/>
  <c r="O821" i="1"/>
  <c r="O820" i="1"/>
  <c r="O819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4" i="1"/>
  <c r="O792" i="1"/>
  <c r="O791" i="1"/>
  <c r="O790" i="1"/>
  <c r="O789" i="1"/>
  <c r="O788" i="1"/>
  <c r="O787" i="1"/>
  <c r="O785" i="1"/>
  <c r="O784" i="1"/>
  <c r="O783" i="1"/>
  <c r="O782" i="1"/>
  <c r="O780" i="1"/>
  <c r="O778" i="1"/>
  <c r="O777" i="1"/>
  <c r="O775" i="1"/>
  <c r="O774" i="1"/>
  <c r="O773" i="1"/>
  <c r="O772" i="1"/>
  <c r="O770" i="1"/>
  <c r="O768" i="1"/>
  <c r="O767" i="1"/>
  <c r="O766" i="1"/>
  <c r="O765" i="1"/>
  <c r="O764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0" i="1"/>
  <c r="O739" i="1"/>
  <c r="O738" i="1"/>
  <c r="O737" i="1"/>
  <c r="O736" i="1"/>
  <c r="O734" i="1"/>
  <c r="O733" i="1"/>
  <c r="O732" i="1"/>
  <c r="O731" i="1"/>
  <c r="O729" i="1"/>
  <c r="O728" i="1"/>
  <c r="O727" i="1"/>
  <c r="O726" i="1"/>
  <c r="O725" i="1"/>
  <c r="O724" i="1"/>
  <c r="O723" i="1"/>
  <c r="O722" i="1"/>
  <c r="O720" i="1"/>
  <c r="O719" i="1"/>
  <c r="O718" i="1"/>
  <c r="O717" i="1"/>
  <c r="O716" i="1"/>
  <c r="O715" i="1"/>
  <c r="O713" i="1"/>
  <c r="O711" i="1"/>
  <c r="O710" i="1"/>
  <c r="O709" i="1"/>
  <c r="O708" i="1"/>
  <c r="O707" i="1"/>
  <c r="O706" i="1"/>
  <c r="O705" i="1"/>
  <c r="O704" i="1"/>
  <c r="O703" i="1"/>
  <c r="O702" i="1"/>
  <c r="O701" i="1"/>
  <c r="O699" i="1"/>
  <c r="O698" i="1"/>
  <c r="O697" i="1"/>
  <c r="O696" i="1"/>
  <c r="O694" i="1"/>
  <c r="O693" i="1"/>
  <c r="O692" i="1"/>
  <c r="O691" i="1"/>
  <c r="O690" i="1"/>
  <c r="O689" i="1"/>
  <c r="O688" i="1"/>
  <c r="O687" i="1"/>
  <c r="O686" i="1"/>
  <c r="O685" i="1"/>
  <c r="O684" i="1"/>
  <c r="O682" i="1"/>
  <c r="O681" i="1"/>
  <c r="O680" i="1"/>
  <c r="O679" i="1"/>
  <c r="O678" i="1"/>
  <c r="O676" i="1"/>
  <c r="O675" i="1"/>
  <c r="O674" i="1"/>
  <c r="O673" i="1"/>
  <c r="O671" i="1"/>
  <c r="O669" i="1"/>
  <c r="O668" i="1"/>
  <c r="O667" i="1"/>
  <c r="O666" i="1"/>
  <c r="O665" i="1"/>
  <c r="O664" i="1"/>
  <c r="O663" i="1"/>
  <c r="O662" i="1"/>
  <c r="O661" i="1"/>
  <c r="O660" i="1"/>
  <c r="O658" i="1"/>
  <c r="O657" i="1"/>
  <c r="O655" i="1"/>
  <c r="O654" i="1"/>
  <c r="O652" i="1"/>
  <c r="O650" i="1"/>
  <c r="O649" i="1"/>
  <c r="O648" i="1"/>
  <c r="O647" i="1"/>
  <c r="O645" i="1"/>
  <c r="O644" i="1"/>
  <c r="O643" i="1"/>
  <c r="O641" i="1"/>
  <c r="O640" i="1"/>
  <c r="O639" i="1"/>
  <c r="O638" i="1"/>
  <c r="O637" i="1"/>
  <c r="O635" i="1"/>
  <c r="O634" i="1"/>
  <c r="O633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3" i="1"/>
  <c r="O612" i="1"/>
  <c r="O611" i="1"/>
  <c r="O610" i="1"/>
  <c r="O609" i="1"/>
  <c r="O608" i="1"/>
  <c r="O607" i="1"/>
  <c r="O606" i="1"/>
  <c r="O603" i="1"/>
  <c r="O602" i="1"/>
  <c r="O600" i="1"/>
  <c r="O598" i="1"/>
  <c r="O597" i="1"/>
  <c r="O595" i="1"/>
  <c r="O594" i="1"/>
  <c r="O593" i="1"/>
  <c r="O591" i="1"/>
  <c r="O590" i="1"/>
  <c r="O589" i="1"/>
  <c r="O588" i="1"/>
  <c r="O586" i="1"/>
  <c r="O585" i="1"/>
  <c r="O584" i="1"/>
  <c r="O583" i="1"/>
  <c r="O582" i="1"/>
  <c r="O580" i="1"/>
  <c r="O579" i="1"/>
  <c r="O578" i="1"/>
  <c r="O577" i="1"/>
  <c r="O575" i="1"/>
  <c r="O574" i="1"/>
  <c r="O573" i="1"/>
  <c r="O572" i="1"/>
  <c r="O570" i="1"/>
  <c r="O569" i="1"/>
  <c r="O568" i="1"/>
  <c r="O565" i="1"/>
  <c r="O564" i="1"/>
  <c r="O562" i="1"/>
  <c r="O561" i="1"/>
  <c r="O559" i="1"/>
  <c r="O558" i="1"/>
  <c r="O557" i="1"/>
  <c r="O556" i="1"/>
  <c r="O554" i="1"/>
  <c r="O553" i="1"/>
  <c r="O552" i="1"/>
  <c r="O551" i="1"/>
  <c r="O549" i="1"/>
  <c r="O548" i="1"/>
  <c r="O547" i="1"/>
  <c r="O546" i="1"/>
  <c r="O545" i="1"/>
  <c r="O544" i="1"/>
  <c r="O543" i="1"/>
  <c r="O542" i="1"/>
  <c r="O540" i="1"/>
  <c r="O539" i="1"/>
  <c r="O538" i="1"/>
  <c r="O537" i="1"/>
  <c r="O535" i="1"/>
  <c r="O533" i="1"/>
  <c r="O532" i="1"/>
  <c r="O531" i="1"/>
  <c r="O529" i="1"/>
  <c r="O528" i="1"/>
  <c r="O526" i="1"/>
  <c r="O524" i="1"/>
  <c r="O523" i="1"/>
  <c r="O522" i="1"/>
  <c r="O521" i="1"/>
  <c r="O519" i="1"/>
  <c r="O518" i="1"/>
  <c r="O517" i="1"/>
  <c r="O516" i="1"/>
  <c r="O515" i="1"/>
  <c r="O513" i="1"/>
  <c r="O512" i="1"/>
  <c r="O511" i="1"/>
  <c r="O509" i="1"/>
  <c r="O508" i="1"/>
  <c r="O507" i="1"/>
  <c r="O506" i="1"/>
  <c r="O504" i="1"/>
  <c r="O503" i="1"/>
  <c r="O502" i="1"/>
  <c r="O501" i="1"/>
  <c r="O499" i="1"/>
  <c r="O497" i="1"/>
  <c r="O496" i="1"/>
  <c r="O495" i="1"/>
  <c r="O494" i="1"/>
  <c r="O492" i="1"/>
  <c r="O491" i="1"/>
  <c r="O490" i="1"/>
  <c r="O489" i="1"/>
  <c r="O487" i="1"/>
  <c r="O486" i="1"/>
  <c r="O485" i="1"/>
  <c r="O483" i="1"/>
  <c r="O482" i="1"/>
  <c r="O481" i="1"/>
  <c r="O480" i="1"/>
  <c r="O479" i="1"/>
  <c r="O477" i="1"/>
  <c r="O476" i="1"/>
  <c r="O475" i="1"/>
  <c r="O474" i="1"/>
  <c r="O472" i="1"/>
  <c r="O470" i="1"/>
  <c r="O468" i="1"/>
  <c r="O466" i="1"/>
  <c r="O465" i="1"/>
  <c r="O464" i="1"/>
  <c r="O463" i="1"/>
  <c r="O461" i="1"/>
  <c r="O459" i="1"/>
  <c r="O458" i="1"/>
  <c r="O456" i="1"/>
  <c r="O455" i="1"/>
  <c r="O453" i="1"/>
  <c r="O452" i="1"/>
  <c r="O451" i="1"/>
  <c r="O450" i="1"/>
  <c r="O449" i="1"/>
  <c r="O448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3" i="1"/>
  <c r="O432" i="1"/>
  <c r="O430" i="1"/>
  <c r="O429" i="1"/>
  <c r="O427" i="1"/>
  <c r="O426" i="1"/>
  <c r="O425" i="1"/>
  <c r="O424" i="1"/>
  <c r="O422" i="1"/>
  <c r="O421" i="1"/>
  <c r="O420" i="1"/>
  <c r="O419" i="1"/>
  <c r="O417" i="1"/>
  <c r="O415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0" i="1"/>
  <c r="O389" i="1"/>
  <c r="O388" i="1"/>
  <c r="O386" i="1"/>
  <c r="O385" i="1"/>
  <c r="O384" i="1"/>
  <c r="O383" i="1"/>
  <c r="O382" i="1"/>
  <c r="O381" i="1"/>
  <c r="O380" i="1"/>
  <c r="O379" i="1"/>
  <c r="O377" i="1"/>
  <c r="O376" i="1"/>
  <c r="O375" i="1"/>
  <c r="O374" i="1"/>
  <c r="O373" i="1"/>
  <c r="O372" i="1"/>
  <c r="O369" i="1"/>
  <c r="O368" i="1"/>
  <c r="O366" i="1"/>
  <c r="O365" i="1"/>
  <c r="O364" i="1"/>
  <c r="O363" i="1"/>
  <c r="O360" i="1"/>
  <c r="O359" i="1"/>
  <c r="O358" i="1"/>
  <c r="O356" i="1"/>
  <c r="O355" i="1"/>
  <c r="O353" i="1"/>
  <c r="O352" i="1"/>
  <c r="O351" i="1"/>
  <c r="O349" i="1"/>
  <c r="O348" i="1"/>
  <c r="O347" i="1"/>
  <c r="O346" i="1"/>
  <c r="O345" i="1"/>
  <c r="O344" i="1"/>
  <c r="O343" i="1"/>
  <c r="O342" i="1"/>
  <c r="O341" i="1"/>
  <c r="O340" i="1"/>
  <c r="O339" i="1"/>
  <c r="O336" i="1"/>
  <c r="O335" i="1"/>
  <c r="O334" i="1"/>
  <c r="O332" i="1"/>
  <c r="O331" i="1"/>
  <c r="O330" i="1"/>
  <c r="O329" i="1"/>
  <c r="O328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8" i="1"/>
  <c r="O305" i="1"/>
  <c r="O302" i="1"/>
  <c r="O300" i="1"/>
  <c r="O299" i="1"/>
  <c r="O297" i="1"/>
  <c r="O296" i="1"/>
  <c r="O295" i="1"/>
  <c r="O294" i="1"/>
  <c r="O293" i="1"/>
  <c r="O292" i="1"/>
  <c r="O291" i="1"/>
  <c r="O290" i="1"/>
  <c r="O289" i="1"/>
  <c r="O288" i="1"/>
  <c r="O286" i="1"/>
  <c r="O285" i="1"/>
  <c r="O284" i="1"/>
  <c r="O283" i="1"/>
  <c r="O282" i="1"/>
  <c r="O281" i="1"/>
  <c r="O279" i="1"/>
  <c r="O278" i="1"/>
  <c r="O276" i="1"/>
  <c r="O275" i="1"/>
  <c r="O274" i="1"/>
  <c r="O272" i="1"/>
  <c r="O271" i="1"/>
  <c r="O270" i="1"/>
  <c r="O269" i="1"/>
  <c r="O268" i="1"/>
  <c r="O266" i="1"/>
  <c r="O265" i="1"/>
  <c r="O264" i="1"/>
  <c r="O262" i="1"/>
  <c r="O261" i="1"/>
  <c r="O260" i="1"/>
  <c r="O258" i="1"/>
  <c r="O257" i="1"/>
  <c r="O256" i="1"/>
  <c r="O255" i="1"/>
  <c r="O254" i="1"/>
  <c r="O252" i="1"/>
  <c r="O251" i="1"/>
  <c r="O250" i="1"/>
  <c r="O249" i="1"/>
  <c r="O248" i="1"/>
  <c r="O247" i="1"/>
  <c r="O246" i="1"/>
  <c r="O245" i="1"/>
  <c r="O242" i="1"/>
  <c r="O241" i="1"/>
  <c r="O240" i="1"/>
  <c r="O239" i="1"/>
  <c r="O237" i="1"/>
  <c r="O236" i="1"/>
  <c r="O235" i="1"/>
  <c r="O234" i="1"/>
  <c r="O233" i="1"/>
  <c r="O231" i="1"/>
  <c r="O230" i="1"/>
  <c r="O229" i="1"/>
  <c r="O228" i="1"/>
  <c r="O227" i="1"/>
  <c r="O225" i="1"/>
  <c r="O224" i="1"/>
  <c r="O223" i="1"/>
  <c r="O222" i="1"/>
  <c r="O221" i="1"/>
  <c r="O220" i="1"/>
  <c r="O219" i="1"/>
  <c r="O218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3" i="1"/>
  <c r="O202" i="1"/>
  <c r="O200" i="1"/>
  <c r="O198" i="1"/>
  <c r="O197" i="1"/>
  <c r="O196" i="1"/>
  <c r="O195" i="1"/>
  <c r="O194" i="1"/>
  <c r="O193" i="1"/>
  <c r="O192" i="1"/>
  <c r="O191" i="1"/>
  <c r="O190" i="1"/>
  <c r="O187" i="1"/>
  <c r="O186" i="1"/>
  <c r="O185" i="1"/>
  <c r="O182" i="1"/>
  <c r="O181" i="1"/>
  <c r="O180" i="1"/>
  <c r="O178" i="1"/>
  <c r="O177" i="1"/>
  <c r="O176" i="1"/>
  <c r="O175" i="1"/>
  <c r="O174" i="1"/>
  <c r="O173" i="1"/>
  <c r="O172" i="1"/>
  <c r="O170" i="1"/>
  <c r="O168" i="1"/>
  <c r="O167" i="1"/>
  <c r="O166" i="1"/>
  <c r="O165" i="1"/>
  <c r="O164" i="1"/>
  <c r="O163" i="1"/>
  <c r="O160" i="1"/>
  <c r="O159" i="1"/>
  <c r="O158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2" i="1"/>
  <c r="O141" i="1"/>
  <c r="O140" i="1"/>
  <c r="O139" i="1"/>
  <c r="O138" i="1"/>
  <c r="O137" i="1"/>
  <c r="O136" i="1"/>
  <c r="O135" i="1"/>
  <c r="O134" i="1"/>
  <c r="O133" i="1"/>
  <c r="O132" i="1"/>
  <c r="O130" i="1"/>
  <c r="O128" i="1"/>
  <c r="O127" i="1"/>
  <c r="O126" i="1"/>
  <c r="O125" i="1"/>
  <c r="O123" i="1"/>
  <c r="O122" i="1"/>
  <c r="O121" i="1"/>
  <c r="O120" i="1"/>
  <c r="O119" i="1"/>
  <c r="O118" i="1"/>
  <c r="O117" i="1"/>
  <c r="O116" i="1"/>
  <c r="O115" i="1"/>
  <c r="O114" i="1"/>
  <c r="O113" i="1"/>
  <c r="O111" i="1"/>
  <c r="O109" i="1"/>
  <c r="O108" i="1"/>
  <c r="O107" i="1"/>
  <c r="O106" i="1"/>
  <c r="O105" i="1"/>
  <c r="O103" i="1"/>
  <c r="O102" i="1"/>
  <c r="O101" i="1"/>
  <c r="O100" i="1"/>
  <c r="O99" i="1"/>
  <c r="O97" i="1"/>
  <c r="O96" i="1"/>
  <c r="O95" i="1"/>
  <c r="O94" i="1"/>
  <c r="O93" i="1"/>
  <c r="O92" i="1"/>
  <c r="O91" i="1"/>
  <c r="O89" i="1"/>
  <c r="O88" i="1"/>
  <c r="O87" i="1"/>
  <c r="O86" i="1"/>
  <c r="O84" i="1"/>
  <c r="O83" i="1"/>
  <c r="O82" i="1"/>
  <c r="O81" i="1"/>
  <c r="O78" i="1"/>
  <c r="O77" i="1"/>
  <c r="O76" i="1"/>
  <c r="O75" i="1"/>
  <c r="O74" i="1"/>
  <c r="O73" i="1"/>
  <c r="O72" i="1"/>
  <c r="O71" i="1"/>
  <c r="O70" i="1"/>
  <c r="O69" i="1"/>
  <c r="O66" i="1"/>
  <c r="O65" i="1"/>
  <c r="O64" i="1"/>
  <c r="O63" i="1"/>
  <c r="O62" i="1"/>
  <c r="O61" i="1"/>
  <c r="O60" i="1"/>
  <c r="O58" i="1"/>
  <c r="O57" i="1"/>
  <c r="O56" i="1"/>
  <c r="O55" i="1"/>
  <c r="O54" i="1"/>
  <c r="O53" i="1"/>
  <c r="O48" i="1"/>
  <c r="O47" i="1"/>
  <c r="O45" i="1"/>
  <c r="O44" i="1"/>
  <c r="O43" i="1"/>
  <c r="O42" i="1"/>
  <c r="O41" i="1"/>
  <c r="O39" i="1"/>
  <c r="O38" i="1"/>
  <c r="O37" i="1"/>
  <c r="O34" i="1"/>
  <c r="O31" i="1"/>
  <c r="O29" i="1"/>
  <c r="O28" i="1"/>
  <c r="O27" i="1"/>
  <c r="O26" i="1"/>
  <c r="O25" i="1"/>
  <c r="O24" i="1"/>
  <c r="O22" i="1"/>
  <c r="O20" i="1"/>
  <c r="O19" i="1"/>
  <c r="O18" i="1"/>
  <c r="O17" i="1"/>
  <c r="O16" i="1"/>
  <c r="O15" i="1"/>
  <c r="O14" i="1"/>
  <c r="O13" i="1"/>
  <c r="O12" i="1"/>
  <c r="O11" i="1"/>
  <c r="O10" i="1"/>
  <c r="O8" i="1"/>
  <c r="O7" i="1"/>
  <c r="O6" i="1"/>
  <c r="O5" i="1"/>
  <c r="P893" i="1"/>
  <c r="P892" i="1"/>
  <c r="P890" i="1"/>
  <c r="P889" i="1"/>
  <c r="P888" i="1"/>
  <c r="P887" i="1"/>
  <c r="P886" i="1"/>
  <c r="P885" i="1"/>
  <c r="P884" i="1"/>
  <c r="P883" i="1"/>
  <c r="P882" i="1"/>
  <c r="P880" i="1"/>
  <c r="P879" i="1"/>
  <c r="P878" i="1"/>
  <c r="P877" i="1"/>
  <c r="P876" i="1"/>
  <c r="P875" i="1"/>
  <c r="P874" i="1"/>
  <c r="P873" i="1"/>
  <c r="P872" i="1"/>
  <c r="P870" i="1"/>
  <c r="P869" i="1"/>
  <c r="P868" i="1"/>
  <c r="P867" i="1"/>
  <c r="P865" i="1"/>
  <c r="P864" i="1"/>
  <c r="P863" i="1"/>
  <c r="P861" i="1"/>
  <c r="P860" i="1"/>
  <c r="P859" i="1"/>
  <c r="P858" i="1"/>
  <c r="P857" i="1"/>
  <c r="P856" i="1"/>
  <c r="P855" i="1"/>
  <c r="P854" i="1"/>
  <c r="P853" i="1"/>
  <c r="P851" i="1"/>
  <c r="P850" i="1"/>
  <c r="P848" i="1"/>
  <c r="P847" i="1"/>
  <c r="P846" i="1"/>
  <c r="P845" i="1"/>
  <c r="P844" i="1"/>
  <c r="P843" i="1"/>
  <c r="P841" i="1"/>
  <c r="P839" i="1"/>
  <c r="P838" i="1"/>
  <c r="P837" i="1"/>
  <c r="P836" i="1"/>
  <c r="P834" i="1"/>
  <c r="P833" i="1"/>
  <c r="P830" i="1"/>
  <c r="P827" i="1"/>
  <c r="P826" i="1"/>
  <c r="P825" i="1"/>
  <c r="P824" i="1"/>
  <c r="P823" i="1"/>
  <c r="P822" i="1"/>
  <c r="P821" i="1"/>
  <c r="P820" i="1"/>
  <c r="P819" i="1"/>
  <c r="P817" i="1"/>
  <c r="P816" i="1"/>
  <c r="P815" i="1"/>
  <c r="P814" i="1"/>
  <c r="P813" i="1"/>
  <c r="P812" i="1"/>
  <c r="P811" i="1"/>
  <c r="P810" i="1"/>
  <c r="P809" i="1"/>
  <c r="P808" i="1"/>
  <c r="P807" i="1"/>
  <c r="P806" i="1"/>
  <c r="P805" i="1"/>
  <c r="P804" i="1"/>
  <c r="P803" i="1"/>
  <c r="P802" i="1"/>
  <c r="P801" i="1"/>
  <c r="P800" i="1"/>
  <c r="P799" i="1"/>
  <c r="P798" i="1"/>
  <c r="P797" i="1"/>
  <c r="P794" i="1"/>
  <c r="P792" i="1"/>
  <c r="P791" i="1"/>
  <c r="P790" i="1"/>
  <c r="P789" i="1"/>
  <c r="P788" i="1"/>
  <c r="P787" i="1"/>
  <c r="P785" i="1"/>
  <c r="P784" i="1"/>
  <c r="P783" i="1"/>
  <c r="P782" i="1"/>
  <c r="P780" i="1"/>
  <c r="P778" i="1"/>
  <c r="P777" i="1"/>
  <c r="P775" i="1"/>
  <c r="P774" i="1"/>
  <c r="P773" i="1"/>
  <c r="P772" i="1"/>
  <c r="P770" i="1"/>
  <c r="P768" i="1"/>
  <c r="P767" i="1"/>
  <c r="P766" i="1"/>
  <c r="P765" i="1"/>
  <c r="P764" i="1"/>
  <c r="P762" i="1"/>
  <c r="P761" i="1"/>
  <c r="P760" i="1"/>
  <c r="P759" i="1"/>
  <c r="P758" i="1"/>
  <c r="P757" i="1"/>
  <c r="P756" i="1"/>
  <c r="P755" i="1"/>
  <c r="P754" i="1"/>
  <c r="P753" i="1"/>
  <c r="P752" i="1"/>
  <c r="P751" i="1"/>
  <c r="P750" i="1"/>
  <c r="P749" i="1"/>
  <c r="P748" i="1"/>
  <c r="P747" i="1"/>
  <c r="P746" i="1"/>
  <c r="P745" i="1"/>
  <c r="P744" i="1"/>
  <c r="P740" i="1"/>
  <c r="P739" i="1"/>
  <c r="P738" i="1"/>
  <c r="P737" i="1"/>
  <c r="P736" i="1"/>
  <c r="P734" i="1"/>
  <c r="P733" i="1"/>
  <c r="P732" i="1"/>
  <c r="P731" i="1"/>
  <c r="P729" i="1"/>
  <c r="P728" i="1"/>
  <c r="P727" i="1"/>
  <c r="P726" i="1"/>
  <c r="P725" i="1"/>
  <c r="P724" i="1"/>
  <c r="P723" i="1"/>
  <c r="P722" i="1"/>
  <c r="P720" i="1"/>
  <c r="P719" i="1"/>
  <c r="P718" i="1"/>
  <c r="P717" i="1"/>
  <c r="P716" i="1"/>
  <c r="P715" i="1"/>
  <c r="P713" i="1"/>
  <c r="P711" i="1"/>
  <c r="P710" i="1"/>
  <c r="P709" i="1"/>
  <c r="P708" i="1"/>
  <c r="P707" i="1"/>
  <c r="P706" i="1"/>
  <c r="P705" i="1"/>
  <c r="P704" i="1"/>
  <c r="P703" i="1"/>
  <c r="P702" i="1"/>
  <c r="P701" i="1"/>
  <c r="P699" i="1"/>
  <c r="P698" i="1"/>
  <c r="P697" i="1"/>
  <c r="P696" i="1"/>
  <c r="P694" i="1"/>
  <c r="P693" i="1"/>
  <c r="P692" i="1"/>
  <c r="P691" i="1"/>
  <c r="P690" i="1"/>
  <c r="P689" i="1"/>
  <c r="P688" i="1"/>
  <c r="P687" i="1"/>
  <c r="P686" i="1"/>
  <c r="P685" i="1"/>
  <c r="P684" i="1"/>
  <c r="P682" i="1"/>
  <c r="P681" i="1"/>
  <c r="P680" i="1"/>
  <c r="P679" i="1"/>
  <c r="P678" i="1"/>
  <c r="P676" i="1"/>
  <c r="P675" i="1"/>
  <c r="P674" i="1"/>
  <c r="P673" i="1"/>
  <c r="P671" i="1"/>
  <c r="P669" i="1"/>
  <c r="P668" i="1"/>
  <c r="P667" i="1"/>
  <c r="P666" i="1"/>
  <c r="P665" i="1"/>
  <c r="P664" i="1"/>
  <c r="P663" i="1"/>
  <c r="P662" i="1"/>
  <c r="P661" i="1"/>
  <c r="P660" i="1"/>
  <c r="P658" i="1"/>
  <c r="P657" i="1"/>
  <c r="P655" i="1"/>
  <c r="P654" i="1"/>
  <c r="P652" i="1"/>
  <c r="P650" i="1"/>
  <c r="P649" i="1"/>
  <c r="P648" i="1"/>
  <c r="P647" i="1"/>
  <c r="P645" i="1"/>
  <c r="P644" i="1"/>
  <c r="P643" i="1"/>
  <c r="P641" i="1"/>
  <c r="P640" i="1"/>
  <c r="P639" i="1"/>
  <c r="P638" i="1"/>
  <c r="P637" i="1"/>
  <c r="P635" i="1"/>
  <c r="P634" i="1"/>
  <c r="P633" i="1"/>
  <c r="P631" i="1"/>
  <c r="P630" i="1"/>
  <c r="P629" i="1"/>
  <c r="P628" i="1"/>
  <c r="P627" i="1"/>
  <c r="P626" i="1"/>
  <c r="P625" i="1"/>
  <c r="P624" i="1"/>
  <c r="P623" i="1"/>
  <c r="P622" i="1"/>
  <c r="P621" i="1"/>
  <c r="P620" i="1"/>
  <c r="P619" i="1"/>
  <c r="P618" i="1"/>
  <c r="P617" i="1"/>
  <c r="P613" i="1"/>
  <c r="P612" i="1"/>
  <c r="P611" i="1"/>
  <c r="P610" i="1"/>
  <c r="P609" i="1"/>
  <c r="P608" i="1"/>
  <c r="P607" i="1"/>
  <c r="P606" i="1"/>
  <c r="P603" i="1"/>
  <c r="P602" i="1"/>
  <c r="P600" i="1"/>
  <c r="P598" i="1"/>
  <c r="P597" i="1"/>
  <c r="P595" i="1"/>
  <c r="P594" i="1"/>
  <c r="P593" i="1"/>
  <c r="P591" i="1"/>
  <c r="P590" i="1"/>
  <c r="P589" i="1"/>
  <c r="P588" i="1"/>
  <c r="P586" i="1"/>
  <c r="P585" i="1"/>
  <c r="P584" i="1"/>
  <c r="P583" i="1"/>
  <c r="P582" i="1"/>
  <c r="P580" i="1"/>
  <c r="P579" i="1"/>
  <c r="P578" i="1"/>
  <c r="P577" i="1"/>
  <c r="P575" i="1"/>
  <c r="P574" i="1"/>
  <c r="P573" i="1"/>
  <c r="P572" i="1"/>
  <c r="P570" i="1"/>
  <c r="P569" i="1"/>
  <c r="P568" i="1"/>
  <c r="P565" i="1"/>
  <c r="P564" i="1"/>
  <c r="P562" i="1"/>
  <c r="P561" i="1"/>
  <c r="P559" i="1"/>
  <c r="P558" i="1"/>
  <c r="P557" i="1"/>
  <c r="P556" i="1"/>
  <c r="P554" i="1"/>
  <c r="P553" i="1"/>
  <c r="P552" i="1"/>
  <c r="P551" i="1"/>
  <c r="P549" i="1"/>
  <c r="P548" i="1"/>
  <c r="P547" i="1"/>
  <c r="P546" i="1"/>
  <c r="P545" i="1"/>
  <c r="P544" i="1"/>
  <c r="P543" i="1"/>
  <c r="P542" i="1"/>
  <c r="P540" i="1"/>
  <c r="P539" i="1"/>
  <c r="P538" i="1"/>
  <c r="P537" i="1"/>
  <c r="P535" i="1"/>
  <c r="P533" i="1"/>
  <c r="P532" i="1"/>
  <c r="P531" i="1"/>
  <c r="P529" i="1"/>
  <c r="P528" i="1"/>
  <c r="P526" i="1"/>
  <c r="P524" i="1"/>
  <c r="P523" i="1"/>
  <c r="P522" i="1"/>
  <c r="P521" i="1"/>
  <c r="P519" i="1"/>
  <c r="P518" i="1"/>
  <c r="P517" i="1"/>
  <c r="P516" i="1"/>
  <c r="P515" i="1"/>
  <c r="P513" i="1"/>
  <c r="P512" i="1"/>
  <c r="P511" i="1"/>
  <c r="P509" i="1"/>
  <c r="P508" i="1"/>
  <c r="P507" i="1"/>
  <c r="P506" i="1"/>
  <c r="P504" i="1"/>
  <c r="P503" i="1"/>
  <c r="P502" i="1"/>
  <c r="P501" i="1"/>
  <c r="P499" i="1"/>
  <c r="P497" i="1"/>
  <c r="P496" i="1"/>
  <c r="P495" i="1"/>
  <c r="P494" i="1"/>
  <c r="P492" i="1"/>
  <c r="P491" i="1"/>
  <c r="P490" i="1"/>
  <c r="P489" i="1"/>
  <c r="P487" i="1"/>
  <c r="P486" i="1"/>
  <c r="P485" i="1"/>
  <c r="P483" i="1"/>
  <c r="P482" i="1"/>
  <c r="P481" i="1"/>
  <c r="P480" i="1"/>
  <c r="P479" i="1"/>
  <c r="P477" i="1"/>
  <c r="P476" i="1"/>
  <c r="P475" i="1"/>
  <c r="P474" i="1"/>
  <c r="P472" i="1"/>
  <c r="P470" i="1"/>
  <c r="P468" i="1"/>
  <c r="P466" i="1"/>
  <c r="P465" i="1"/>
  <c r="P464" i="1"/>
  <c r="P463" i="1"/>
  <c r="P461" i="1"/>
  <c r="P459" i="1"/>
  <c r="P458" i="1"/>
  <c r="P456" i="1"/>
  <c r="P455" i="1"/>
  <c r="P453" i="1"/>
  <c r="P452" i="1"/>
  <c r="P451" i="1"/>
  <c r="P450" i="1"/>
  <c r="P449" i="1"/>
  <c r="P448" i="1"/>
  <c r="P446" i="1"/>
  <c r="P445" i="1"/>
  <c r="P444" i="1"/>
  <c r="P443" i="1"/>
  <c r="P442" i="1"/>
  <c r="P441" i="1"/>
  <c r="P440" i="1"/>
  <c r="P439" i="1"/>
  <c r="P438" i="1"/>
  <c r="P437" i="1"/>
  <c r="P436" i="1"/>
  <c r="P435" i="1"/>
  <c r="P433" i="1"/>
  <c r="P432" i="1"/>
  <c r="P430" i="1"/>
  <c r="P429" i="1"/>
  <c r="P427" i="1"/>
  <c r="P426" i="1"/>
  <c r="P425" i="1"/>
  <c r="P424" i="1"/>
  <c r="P422" i="1"/>
  <c r="P421" i="1"/>
  <c r="P420" i="1"/>
  <c r="P419" i="1"/>
  <c r="P417" i="1"/>
  <c r="P415" i="1"/>
  <c r="P411" i="1"/>
  <c r="P410" i="1"/>
  <c r="P409" i="1"/>
  <c r="P408" i="1"/>
  <c r="P407" i="1"/>
  <c r="P406" i="1"/>
  <c r="P405" i="1"/>
  <c r="P404" i="1"/>
  <c r="P403" i="1"/>
  <c r="P402" i="1"/>
  <c r="P401" i="1"/>
  <c r="P400" i="1"/>
  <c r="P399" i="1"/>
  <c r="P398" i="1"/>
  <c r="P397" i="1"/>
  <c r="P396" i="1"/>
  <c r="P395" i="1"/>
  <c r="P394" i="1"/>
  <c r="P393" i="1"/>
  <c r="P392" i="1"/>
  <c r="P390" i="1"/>
  <c r="P389" i="1"/>
  <c r="P388" i="1"/>
  <c r="P386" i="1"/>
  <c r="P385" i="1"/>
  <c r="P384" i="1"/>
  <c r="P383" i="1"/>
  <c r="P382" i="1"/>
  <c r="P381" i="1"/>
  <c r="P380" i="1"/>
  <c r="P379" i="1"/>
  <c r="P377" i="1"/>
  <c r="P376" i="1"/>
  <c r="P375" i="1"/>
  <c r="P374" i="1"/>
  <c r="P373" i="1"/>
  <c r="P372" i="1"/>
  <c r="P369" i="1"/>
  <c r="P368" i="1"/>
  <c r="P366" i="1"/>
  <c r="P365" i="1"/>
  <c r="P364" i="1"/>
  <c r="P363" i="1"/>
  <c r="P360" i="1"/>
  <c r="P359" i="1"/>
  <c r="P358" i="1"/>
  <c r="P356" i="1"/>
  <c r="P355" i="1"/>
  <c r="P353" i="1"/>
  <c r="P352" i="1"/>
  <c r="P351" i="1"/>
  <c r="P349" i="1"/>
  <c r="P348" i="1"/>
  <c r="P347" i="1"/>
  <c r="P346" i="1"/>
  <c r="P345" i="1"/>
  <c r="P344" i="1"/>
  <c r="P343" i="1"/>
  <c r="P342" i="1"/>
  <c r="P341" i="1"/>
  <c r="P340" i="1"/>
  <c r="P339" i="1"/>
  <c r="P336" i="1"/>
  <c r="P335" i="1"/>
  <c r="P334" i="1"/>
  <c r="P332" i="1"/>
  <c r="P331" i="1"/>
  <c r="P330" i="1"/>
  <c r="P329" i="1"/>
  <c r="P328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P312" i="1"/>
  <c r="P311" i="1"/>
  <c r="P310" i="1"/>
  <c r="P308" i="1"/>
  <c r="P305" i="1"/>
  <c r="P302" i="1"/>
  <c r="P300" i="1"/>
  <c r="P299" i="1"/>
  <c r="P297" i="1"/>
  <c r="P296" i="1"/>
  <c r="P295" i="1"/>
  <c r="P294" i="1"/>
  <c r="P293" i="1"/>
  <c r="P292" i="1"/>
  <c r="P291" i="1"/>
  <c r="P290" i="1"/>
  <c r="P289" i="1"/>
  <c r="P288" i="1"/>
  <c r="P286" i="1"/>
  <c r="P285" i="1"/>
  <c r="P284" i="1"/>
  <c r="P283" i="1"/>
  <c r="P282" i="1"/>
  <c r="P281" i="1"/>
  <c r="P279" i="1"/>
  <c r="P278" i="1"/>
  <c r="P276" i="1"/>
  <c r="P275" i="1"/>
  <c r="P274" i="1"/>
  <c r="P272" i="1"/>
  <c r="P271" i="1"/>
  <c r="P270" i="1"/>
  <c r="P269" i="1"/>
  <c r="P268" i="1"/>
  <c r="P266" i="1"/>
  <c r="P265" i="1"/>
  <c r="P264" i="1"/>
  <c r="P262" i="1"/>
  <c r="P261" i="1"/>
  <c r="P260" i="1"/>
  <c r="P258" i="1"/>
  <c r="P257" i="1"/>
  <c r="P256" i="1"/>
  <c r="P255" i="1"/>
  <c r="P254" i="1"/>
  <c r="P252" i="1"/>
  <c r="P251" i="1"/>
  <c r="P250" i="1"/>
  <c r="P249" i="1"/>
  <c r="P248" i="1"/>
  <c r="P247" i="1"/>
  <c r="P246" i="1"/>
  <c r="P245" i="1"/>
  <c r="P242" i="1"/>
  <c r="P241" i="1"/>
  <c r="P240" i="1"/>
  <c r="P239" i="1"/>
  <c r="P237" i="1"/>
  <c r="P236" i="1"/>
  <c r="P235" i="1"/>
  <c r="P234" i="1"/>
  <c r="P233" i="1"/>
  <c r="P231" i="1"/>
  <c r="P230" i="1"/>
  <c r="P229" i="1"/>
  <c r="P228" i="1"/>
  <c r="P227" i="1"/>
  <c r="P225" i="1"/>
  <c r="P224" i="1"/>
  <c r="P223" i="1"/>
  <c r="P222" i="1"/>
  <c r="P221" i="1"/>
  <c r="P220" i="1"/>
  <c r="P219" i="1"/>
  <c r="P218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3" i="1"/>
  <c r="P202" i="1"/>
  <c r="P200" i="1"/>
  <c r="P198" i="1"/>
  <c r="P197" i="1"/>
  <c r="P196" i="1"/>
  <c r="P195" i="1"/>
  <c r="P194" i="1"/>
  <c r="P193" i="1"/>
  <c r="P192" i="1"/>
  <c r="P191" i="1"/>
  <c r="P190" i="1"/>
  <c r="P187" i="1"/>
  <c r="P186" i="1"/>
  <c r="P185" i="1"/>
  <c r="P182" i="1"/>
  <c r="P181" i="1"/>
  <c r="P180" i="1"/>
  <c r="P178" i="1"/>
  <c r="P177" i="1"/>
  <c r="P176" i="1"/>
  <c r="P175" i="1"/>
  <c r="P174" i="1"/>
  <c r="P173" i="1"/>
  <c r="P172" i="1"/>
  <c r="P170" i="1"/>
  <c r="P168" i="1"/>
  <c r="P167" i="1"/>
  <c r="P166" i="1"/>
  <c r="P165" i="1"/>
  <c r="P164" i="1"/>
  <c r="P163" i="1"/>
  <c r="P160" i="1"/>
  <c r="P159" i="1"/>
  <c r="P158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2" i="1"/>
  <c r="P141" i="1"/>
  <c r="P140" i="1"/>
  <c r="P139" i="1"/>
  <c r="P138" i="1"/>
  <c r="P137" i="1"/>
  <c r="P136" i="1"/>
  <c r="P135" i="1"/>
  <c r="P134" i="1"/>
  <c r="P133" i="1"/>
  <c r="P132" i="1"/>
  <c r="P130" i="1"/>
  <c r="P128" i="1"/>
  <c r="P127" i="1"/>
  <c r="P126" i="1"/>
  <c r="P125" i="1"/>
  <c r="P123" i="1"/>
  <c r="P122" i="1"/>
  <c r="P121" i="1"/>
  <c r="P120" i="1"/>
  <c r="P119" i="1"/>
  <c r="P118" i="1"/>
  <c r="P117" i="1"/>
  <c r="P116" i="1"/>
  <c r="P115" i="1"/>
  <c r="P114" i="1"/>
  <c r="P113" i="1"/>
  <c r="P111" i="1"/>
  <c r="P109" i="1"/>
  <c r="P108" i="1"/>
  <c r="P107" i="1"/>
  <c r="P106" i="1"/>
  <c r="P105" i="1"/>
  <c r="P103" i="1"/>
  <c r="P102" i="1"/>
  <c r="P101" i="1"/>
  <c r="P100" i="1"/>
  <c r="P99" i="1"/>
  <c r="P97" i="1"/>
  <c r="P96" i="1"/>
  <c r="P95" i="1"/>
  <c r="P94" i="1"/>
  <c r="P93" i="1"/>
  <c r="P92" i="1"/>
  <c r="P91" i="1"/>
  <c r="P89" i="1"/>
  <c r="P88" i="1"/>
  <c r="P87" i="1"/>
  <c r="P86" i="1"/>
  <c r="P84" i="1"/>
  <c r="P83" i="1"/>
  <c r="P82" i="1"/>
  <c r="P81" i="1"/>
  <c r="P78" i="1"/>
  <c r="P77" i="1"/>
  <c r="P76" i="1"/>
  <c r="P75" i="1"/>
  <c r="P74" i="1"/>
  <c r="P73" i="1"/>
  <c r="P72" i="1"/>
  <c r="P71" i="1"/>
  <c r="P70" i="1"/>
  <c r="P69" i="1"/>
  <c r="P66" i="1"/>
  <c r="P65" i="1"/>
  <c r="P64" i="1"/>
  <c r="P63" i="1"/>
  <c r="P62" i="1"/>
  <c r="P61" i="1"/>
  <c r="P60" i="1"/>
  <c r="P58" i="1"/>
  <c r="P57" i="1"/>
  <c r="P56" i="1"/>
  <c r="P55" i="1"/>
  <c r="P54" i="1"/>
  <c r="P53" i="1"/>
  <c r="P48" i="1"/>
  <c r="P47" i="1"/>
  <c r="P45" i="1"/>
  <c r="P44" i="1"/>
  <c r="P43" i="1"/>
  <c r="P42" i="1"/>
  <c r="P41" i="1"/>
  <c r="P39" i="1"/>
  <c r="P38" i="1"/>
  <c r="P37" i="1"/>
  <c r="P34" i="1"/>
  <c r="P31" i="1"/>
  <c r="P29" i="1"/>
  <c r="P28" i="1"/>
  <c r="P27" i="1"/>
  <c r="P26" i="1"/>
  <c r="P25" i="1"/>
  <c r="P24" i="1"/>
  <c r="P22" i="1"/>
  <c r="P20" i="1"/>
  <c r="P19" i="1"/>
  <c r="P18" i="1"/>
  <c r="P17" i="1"/>
  <c r="P16" i="1"/>
  <c r="P15" i="1"/>
  <c r="P14" i="1"/>
  <c r="P13" i="1"/>
  <c r="P12" i="1"/>
  <c r="P11" i="1"/>
  <c r="P10" i="1"/>
  <c r="P8" i="1"/>
  <c r="P7" i="1"/>
  <c r="P6" i="1"/>
  <c r="P5" i="1"/>
  <c r="P4" i="1"/>
  <c r="P9" i="1"/>
  <c r="P21" i="1"/>
  <c r="P23" i="1"/>
  <c r="P30" i="1"/>
  <c r="P32" i="1"/>
  <c r="P33" i="1"/>
  <c r="P35" i="1"/>
  <c r="P36" i="1"/>
  <c r="P40" i="1"/>
  <c r="P46" i="1"/>
  <c r="P49" i="1"/>
  <c r="P50" i="1"/>
  <c r="P51" i="1"/>
  <c r="P52" i="1"/>
  <c r="P59" i="1"/>
  <c r="P67" i="1"/>
  <c r="P68" i="1"/>
  <c r="P79" i="1"/>
  <c r="P80" i="1"/>
  <c r="P85" i="1"/>
  <c r="P90" i="1"/>
  <c r="P98" i="1"/>
  <c r="P104" i="1"/>
  <c r="P110" i="1"/>
  <c r="P112" i="1"/>
  <c r="P124" i="1"/>
  <c r="P129" i="1"/>
  <c r="P131" i="1"/>
  <c r="P143" i="1"/>
  <c r="P157" i="1"/>
  <c r="P161" i="1"/>
  <c r="P162" i="1"/>
  <c r="P169" i="1"/>
  <c r="P171" i="1"/>
  <c r="P179" i="1"/>
  <c r="P183" i="1"/>
  <c r="P184" i="1"/>
  <c r="P188" i="1"/>
  <c r="P189" i="1"/>
  <c r="P199" i="1"/>
  <c r="P201" i="1"/>
  <c r="P204" i="1"/>
  <c r="P217" i="1"/>
  <c r="P226" i="1"/>
  <c r="P232" i="1"/>
  <c r="P238" i="1"/>
  <c r="P243" i="1"/>
  <c r="P244" i="1"/>
  <c r="P253" i="1"/>
  <c r="P259" i="1"/>
  <c r="P263" i="1"/>
  <c r="P267" i="1"/>
  <c r="P273" i="1"/>
  <c r="P277" i="1"/>
  <c r="P280" i="1"/>
  <c r="P287" i="1"/>
  <c r="P298" i="1"/>
  <c r="P301" i="1"/>
  <c r="P303" i="1"/>
  <c r="P304" i="1"/>
  <c r="P306" i="1"/>
  <c r="P307" i="1"/>
  <c r="P309" i="1"/>
  <c r="P327" i="1"/>
  <c r="P333" i="1"/>
  <c r="P337" i="1"/>
  <c r="P338" i="1"/>
  <c r="P350" i="1"/>
  <c r="P354" i="1"/>
  <c r="P357" i="1"/>
  <c r="P361" i="1"/>
  <c r="P362" i="1"/>
  <c r="P367" i="1"/>
  <c r="P370" i="1"/>
  <c r="P371" i="1"/>
  <c r="P378" i="1"/>
  <c r="P387" i="1"/>
  <c r="P391" i="1"/>
  <c r="P412" i="1"/>
  <c r="P413" i="1"/>
  <c r="P414" i="1"/>
  <c r="P416" i="1"/>
  <c r="P418" i="1"/>
  <c r="P423" i="1"/>
  <c r="P428" i="1"/>
  <c r="P431" i="1"/>
  <c r="P434" i="1"/>
  <c r="P447" i="1"/>
  <c r="P454" i="1"/>
  <c r="P457" i="1"/>
  <c r="P460" i="1"/>
  <c r="P462" i="1"/>
  <c r="P467" i="1"/>
  <c r="P469" i="1"/>
  <c r="P471" i="1"/>
  <c r="P473" i="1"/>
  <c r="P478" i="1"/>
  <c r="P484" i="1"/>
  <c r="P488" i="1"/>
  <c r="P493" i="1"/>
  <c r="P498" i="1"/>
  <c r="AI499" i="1"/>
  <c r="P500" i="1"/>
  <c r="P505" i="1"/>
  <c r="P510" i="1"/>
  <c r="P514" i="1"/>
  <c r="P520" i="1"/>
  <c r="P525" i="1"/>
  <c r="P527" i="1"/>
  <c r="P530" i="1"/>
  <c r="P534" i="1"/>
  <c r="P536" i="1"/>
  <c r="P541" i="1"/>
  <c r="P550" i="1"/>
  <c r="P555" i="1"/>
  <c r="P560" i="1"/>
  <c r="P563" i="1"/>
  <c r="P566" i="1"/>
  <c r="P567" i="1"/>
  <c r="P571" i="1"/>
  <c r="P576" i="1"/>
  <c r="P581" i="1"/>
  <c r="P587" i="1"/>
  <c r="P592" i="1"/>
  <c r="P596" i="1"/>
  <c r="P599" i="1"/>
  <c r="P601" i="1"/>
  <c r="P604" i="1"/>
  <c r="P605" i="1"/>
  <c r="P614" i="1"/>
  <c r="P615" i="1"/>
  <c r="P616" i="1"/>
  <c r="P632" i="1"/>
  <c r="P636" i="1"/>
  <c r="P642" i="1"/>
  <c r="P646" i="1"/>
  <c r="P651" i="1"/>
  <c r="P653" i="1"/>
  <c r="P656" i="1"/>
  <c r="P659" i="1"/>
  <c r="P670" i="1"/>
  <c r="P672" i="1"/>
  <c r="P677" i="1"/>
  <c r="P683" i="1"/>
  <c r="P695" i="1"/>
  <c r="P700" i="1"/>
  <c r="P712" i="1"/>
  <c r="P714" i="1"/>
  <c r="P721" i="1"/>
  <c r="P730" i="1"/>
  <c r="P735" i="1"/>
  <c r="P741" i="1"/>
  <c r="P742" i="1"/>
  <c r="P743" i="1"/>
  <c r="P763" i="1"/>
  <c r="P769" i="1"/>
  <c r="P771" i="1"/>
  <c r="P776" i="1"/>
  <c r="P779" i="1"/>
  <c r="P781" i="1"/>
  <c r="P786" i="1"/>
  <c r="P793" i="1"/>
  <c r="P795" i="1"/>
  <c r="P796" i="1"/>
  <c r="P818" i="1"/>
  <c r="P828" i="1"/>
  <c r="P829" i="1"/>
  <c r="P831" i="1"/>
  <c r="P832" i="1"/>
  <c r="P835" i="1"/>
  <c r="P840" i="1"/>
  <c r="P842" i="1"/>
  <c r="P849" i="1"/>
  <c r="P852" i="1"/>
  <c r="P862" i="1"/>
  <c r="P866" i="1"/>
  <c r="P871" i="1"/>
  <c r="P881" i="1"/>
  <c r="P891" i="1"/>
  <c r="M4" i="1"/>
  <c r="M5" i="1"/>
  <c r="M6" i="1"/>
  <c r="M7" i="1"/>
  <c r="M8" i="1"/>
  <c r="AI8" i="1" s="1"/>
  <c r="M9" i="1"/>
  <c r="AI9" i="1" s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AI24" i="1" s="1"/>
  <c r="M25" i="1"/>
  <c r="AI25" i="1" s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AI40" i="1" s="1"/>
  <c r="M41" i="1"/>
  <c r="AI41" i="1" s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AI56" i="1" s="1"/>
  <c r="M57" i="1"/>
  <c r="AI57" i="1" s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AI72" i="1" s="1"/>
  <c r="M73" i="1"/>
  <c r="AI73" i="1" s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AI88" i="1" s="1"/>
  <c r="M89" i="1"/>
  <c r="AI89" i="1" s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AI104" i="1" s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AI120" i="1" s="1"/>
  <c r="M121" i="1"/>
  <c r="AI121" i="1" s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AI136" i="1" s="1"/>
  <c r="M137" i="1"/>
  <c r="AI137" i="1" s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AI152" i="1" s="1"/>
  <c r="M153" i="1"/>
  <c r="AI153" i="1" s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AI168" i="1" s="1"/>
  <c r="M169" i="1"/>
  <c r="AI169" i="1" s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AI185" i="1" s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AI201" i="1" s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AI217" i="1" s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AI233" i="1" s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AI249" i="1" s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AI265" i="1" s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AI278" i="1" s="1"/>
  <c r="M279" i="1"/>
  <c r="M280" i="1"/>
  <c r="M281" i="1"/>
  <c r="AI281" i="1" s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AI294" i="1" s="1"/>
  <c r="M295" i="1"/>
  <c r="M296" i="1"/>
  <c r="M297" i="1"/>
  <c r="AI297" i="1" s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AI345" i="1" s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AI360" i="1" s="1"/>
  <c r="M361" i="1"/>
  <c r="AI361" i="1" s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AI377" i="1" s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AI393" i="1" s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AI409" i="1" s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AI425" i="1" s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AI441" i="1" s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AI457" i="1" s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AI472" i="1" s="1"/>
  <c r="M473" i="1"/>
  <c r="AI473" i="1" s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AI488" i="1" s="1"/>
  <c r="M489" i="1"/>
  <c r="AI489" i="1" s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AI504" i="1" s="1"/>
  <c r="M505" i="1"/>
  <c r="AI505" i="1" s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AI520" i="1" s="1"/>
  <c r="M521" i="1"/>
  <c r="AI521" i="1" s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AI534" i="1" s="1"/>
  <c r="M535" i="1"/>
  <c r="M536" i="1"/>
  <c r="AI536" i="1" s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AI550" i="1" s="1"/>
  <c r="M551" i="1"/>
  <c r="M552" i="1"/>
  <c r="AI552" i="1" s="1"/>
  <c r="M553" i="1"/>
  <c r="AI553" i="1" s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AI568" i="1" s="1"/>
  <c r="M569" i="1"/>
  <c r="AI569" i="1" s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AI582" i="1" s="1"/>
  <c r="M583" i="1"/>
  <c r="M584" i="1"/>
  <c r="AI584" i="1" s="1"/>
  <c r="M585" i="1"/>
  <c r="AI585" i="1" s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AI601" i="1" s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AI616" i="1" s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AI633" i="1" s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AI649" i="1" s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AI665" i="1" s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AI681" i="1" s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AI697" i="1" s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AI713" i="1" s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AI729" i="1" s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AI745" i="1" s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AI761" i="1" s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AI777" i="1" s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AI790" i="1" s="1"/>
  <c r="M791" i="1"/>
  <c r="M792" i="1"/>
  <c r="M793" i="1"/>
  <c r="AI793" i="1" s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AI806" i="1" s="1"/>
  <c r="M807" i="1"/>
  <c r="M808" i="1"/>
  <c r="AI808" i="1" s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AI825" i="1" s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AI838" i="1" s="1"/>
  <c r="M839" i="1"/>
  <c r="M840" i="1"/>
  <c r="AI840" i="1" s="1"/>
  <c r="M841" i="1"/>
  <c r="AI841" i="1" s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AI857" i="1" s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AI872" i="1" s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AI889" i="1" s="1"/>
  <c r="M890" i="1"/>
  <c r="M891" i="1"/>
  <c r="M892" i="1"/>
  <c r="M893" i="1"/>
  <c r="AI48" i="1"/>
  <c r="AI63" i="1"/>
  <c r="AI64" i="1"/>
  <c r="AI240" i="1"/>
  <c r="AI243" i="1"/>
  <c r="AI329" i="1"/>
  <c r="AI516" i="1"/>
  <c r="AI602" i="1"/>
  <c r="AI696" i="1"/>
  <c r="AI756" i="1"/>
  <c r="AI824" i="1"/>
  <c r="N4" i="1"/>
  <c r="N5" i="1"/>
  <c r="N6" i="1"/>
  <c r="N7" i="1"/>
  <c r="N8" i="1"/>
  <c r="N9" i="1"/>
  <c r="N10" i="1"/>
  <c r="N11" i="1"/>
  <c r="N12" i="1"/>
  <c r="N13" i="1"/>
  <c r="N14" i="1"/>
  <c r="N15" i="1"/>
  <c r="AI15" i="1" s="1"/>
  <c r="N16" i="1"/>
  <c r="N17" i="1"/>
  <c r="N18" i="1"/>
  <c r="N19" i="1"/>
  <c r="N20" i="1"/>
  <c r="N21" i="1"/>
  <c r="N22" i="1"/>
  <c r="N23" i="1"/>
  <c r="N24" i="1"/>
  <c r="N25" i="1"/>
  <c r="N26" i="1"/>
  <c r="AI26" i="1" s="1"/>
  <c r="N27" i="1"/>
  <c r="N28" i="1"/>
  <c r="N29" i="1"/>
  <c r="N30" i="1"/>
  <c r="N31" i="1"/>
  <c r="AI31" i="1" s="1"/>
  <c r="N32" i="1"/>
  <c r="N33" i="1"/>
  <c r="N34" i="1"/>
  <c r="N35" i="1"/>
  <c r="N36" i="1"/>
  <c r="N37" i="1"/>
  <c r="N38" i="1"/>
  <c r="N39" i="1"/>
  <c r="N40" i="1"/>
  <c r="N41" i="1"/>
  <c r="N42" i="1"/>
  <c r="AI42" i="1" s="1"/>
  <c r="N43" i="1"/>
  <c r="N44" i="1"/>
  <c r="N45" i="1"/>
  <c r="N46" i="1"/>
  <c r="N47" i="1"/>
  <c r="AI47" i="1" s="1"/>
  <c r="N48" i="1"/>
  <c r="N49" i="1"/>
  <c r="N50" i="1"/>
  <c r="N51" i="1"/>
  <c r="N52" i="1"/>
  <c r="N53" i="1"/>
  <c r="N54" i="1"/>
  <c r="N55" i="1"/>
  <c r="N56" i="1"/>
  <c r="N57" i="1"/>
  <c r="N58" i="1"/>
  <c r="AI58" i="1" s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AI79" i="1" s="1"/>
  <c r="N80" i="1"/>
  <c r="N81" i="1"/>
  <c r="N82" i="1"/>
  <c r="N83" i="1"/>
  <c r="N84" i="1"/>
  <c r="N85" i="1"/>
  <c r="N86" i="1"/>
  <c r="N87" i="1"/>
  <c r="N88" i="1"/>
  <c r="N89" i="1"/>
  <c r="N90" i="1"/>
  <c r="AI90" i="1" s="1"/>
  <c r="N91" i="1"/>
  <c r="N92" i="1"/>
  <c r="N93" i="1"/>
  <c r="N94" i="1"/>
  <c r="N95" i="1"/>
  <c r="AI95" i="1" s="1"/>
  <c r="N96" i="1"/>
  <c r="N97" i="1"/>
  <c r="N98" i="1"/>
  <c r="N99" i="1"/>
  <c r="N100" i="1"/>
  <c r="N101" i="1"/>
  <c r="N102" i="1"/>
  <c r="N103" i="1"/>
  <c r="N104" i="1"/>
  <c r="N105" i="1"/>
  <c r="N106" i="1"/>
  <c r="AI106" i="1" s="1"/>
  <c r="N107" i="1"/>
  <c r="N108" i="1"/>
  <c r="N109" i="1"/>
  <c r="N110" i="1"/>
  <c r="N111" i="1"/>
  <c r="AI111" i="1" s="1"/>
  <c r="N112" i="1"/>
  <c r="N113" i="1"/>
  <c r="N114" i="1"/>
  <c r="N115" i="1"/>
  <c r="N116" i="1"/>
  <c r="N117" i="1"/>
  <c r="N118" i="1"/>
  <c r="N119" i="1"/>
  <c r="N120" i="1"/>
  <c r="N121" i="1"/>
  <c r="N122" i="1"/>
  <c r="AI122" i="1" s="1"/>
  <c r="N123" i="1"/>
  <c r="N124" i="1"/>
  <c r="N125" i="1"/>
  <c r="N126" i="1"/>
  <c r="N127" i="1"/>
  <c r="AI127" i="1" s="1"/>
  <c r="N128" i="1"/>
  <c r="N129" i="1"/>
  <c r="N130" i="1"/>
  <c r="N131" i="1"/>
  <c r="N132" i="1"/>
  <c r="N133" i="1"/>
  <c r="N134" i="1"/>
  <c r="N135" i="1"/>
  <c r="N136" i="1"/>
  <c r="N137" i="1"/>
  <c r="N138" i="1"/>
  <c r="AI138" i="1" s="1"/>
  <c r="N139" i="1"/>
  <c r="N140" i="1"/>
  <c r="N141" i="1"/>
  <c r="N142" i="1"/>
  <c r="N143" i="1"/>
  <c r="AI143" i="1" s="1"/>
  <c r="N144" i="1"/>
  <c r="N145" i="1"/>
  <c r="N146" i="1"/>
  <c r="N147" i="1"/>
  <c r="N148" i="1"/>
  <c r="N149" i="1"/>
  <c r="N150" i="1"/>
  <c r="N151" i="1"/>
  <c r="N152" i="1"/>
  <c r="N153" i="1"/>
  <c r="N154" i="1"/>
  <c r="AI154" i="1" s="1"/>
  <c r="N155" i="1"/>
  <c r="N156" i="1"/>
  <c r="N157" i="1"/>
  <c r="N158" i="1"/>
  <c r="N159" i="1"/>
  <c r="AI159" i="1" s="1"/>
  <c r="N160" i="1"/>
  <c r="N161" i="1"/>
  <c r="N162" i="1"/>
  <c r="N163" i="1"/>
  <c r="N164" i="1"/>
  <c r="N165" i="1"/>
  <c r="N166" i="1"/>
  <c r="N167" i="1"/>
  <c r="N168" i="1"/>
  <c r="N169" i="1"/>
  <c r="N170" i="1"/>
  <c r="AI170" i="1" s="1"/>
  <c r="N171" i="1"/>
  <c r="N172" i="1"/>
  <c r="N173" i="1"/>
  <c r="N174" i="1"/>
  <c r="N175" i="1"/>
  <c r="AI175" i="1" s="1"/>
  <c r="N176" i="1"/>
  <c r="N177" i="1"/>
  <c r="N178" i="1"/>
  <c r="N179" i="1"/>
  <c r="N180" i="1"/>
  <c r="N181" i="1"/>
  <c r="N182" i="1"/>
  <c r="N183" i="1"/>
  <c r="N184" i="1"/>
  <c r="N185" i="1"/>
  <c r="N186" i="1"/>
  <c r="AI186" i="1" s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AI202" i="1" s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AI223" i="1" s="1"/>
  <c r="N224" i="1"/>
  <c r="N225" i="1"/>
  <c r="N226" i="1"/>
  <c r="N227" i="1"/>
  <c r="N228" i="1"/>
  <c r="N229" i="1"/>
  <c r="N230" i="1"/>
  <c r="N231" i="1"/>
  <c r="N232" i="1"/>
  <c r="N233" i="1"/>
  <c r="N234" i="1"/>
  <c r="AI234" i="1" s="1"/>
  <c r="N235" i="1"/>
  <c r="N236" i="1"/>
  <c r="N237" i="1"/>
  <c r="N238" i="1"/>
  <c r="N239" i="1"/>
  <c r="N240" i="1"/>
  <c r="N241" i="1"/>
  <c r="N242" i="1"/>
  <c r="N243" i="1"/>
  <c r="N244" i="1"/>
  <c r="AI244" i="1" s="1"/>
  <c r="N245" i="1"/>
  <c r="N246" i="1"/>
  <c r="N247" i="1"/>
  <c r="N248" i="1"/>
  <c r="N249" i="1"/>
  <c r="N250" i="1"/>
  <c r="AI250" i="1" s="1"/>
  <c r="N251" i="1"/>
  <c r="N252" i="1"/>
  <c r="N253" i="1"/>
  <c r="N254" i="1"/>
  <c r="N255" i="1"/>
  <c r="N256" i="1"/>
  <c r="N257" i="1"/>
  <c r="N258" i="1"/>
  <c r="N259" i="1"/>
  <c r="N260" i="1"/>
  <c r="AI260" i="1" s="1"/>
  <c r="N261" i="1"/>
  <c r="N262" i="1"/>
  <c r="N263" i="1"/>
  <c r="N264" i="1"/>
  <c r="N265" i="1"/>
  <c r="N266" i="1"/>
  <c r="AI266" i="1" s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AI282" i="1" s="1"/>
  <c r="N283" i="1"/>
  <c r="N284" i="1"/>
  <c r="N285" i="1"/>
  <c r="N286" i="1"/>
  <c r="N287" i="1"/>
  <c r="N288" i="1"/>
  <c r="N289" i="1"/>
  <c r="N290" i="1"/>
  <c r="N291" i="1"/>
  <c r="N292" i="1"/>
  <c r="AI292" i="1" s="1"/>
  <c r="N293" i="1"/>
  <c r="N294" i="1"/>
  <c r="N295" i="1"/>
  <c r="AI295" i="1" s="1"/>
  <c r="N296" i="1"/>
  <c r="N297" i="1"/>
  <c r="N298" i="1"/>
  <c r="AI298" i="1" s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AI330" i="1" s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AI343" i="1" s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AI378" i="1" s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AI410" i="1" s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AI426" i="1" s="1"/>
  <c r="N427" i="1"/>
  <c r="N428" i="1"/>
  <c r="N429" i="1"/>
  <c r="N430" i="1"/>
  <c r="N431" i="1"/>
  <c r="AI431" i="1" s="1"/>
  <c r="N432" i="1"/>
  <c r="N433" i="1"/>
  <c r="N434" i="1"/>
  <c r="N435" i="1"/>
  <c r="N436" i="1"/>
  <c r="N437" i="1"/>
  <c r="N438" i="1"/>
  <c r="N439" i="1"/>
  <c r="N440" i="1"/>
  <c r="N441" i="1"/>
  <c r="N442" i="1"/>
  <c r="AI442" i="1" s="1"/>
  <c r="N443" i="1"/>
  <c r="N444" i="1"/>
  <c r="N445" i="1"/>
  <c r="N446" i="1"/>
  <c r="N447" i="1"/>
  <c r="AI447" i="1" s="1"/>
  <c r="N448" i="1"/>
  <c r="N449" i="1"/>
  <c r="N450" i="1"/>
  <c r="N451" i="1"/>
  <c r="N452" i="1"/>
  <c r="N453" i="1"/>
  <c r="N454" i="1"/>
  <c r="N455" i="1"/>
  <c r="N456" i="1"/>
  <c r="N457" i="1"/>
  <c r="N458" i="1"/>
  <c r="AI458" i="1" s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AI479" i="1" s="1"/>
  <c r="N480" i="1"/>
  <c r="N481" i="1"/>
  <c r="N482" i="1"/>
  <c r="N483" i="1"/>
  <c r="N484" i="1"/>
  <c r="N485" i="1"/>
  <c r="N486" i="1"/>
  <c r="N487" i="1"/>
  <c r="N488" i="1"/>
  <c r="N489" i="1"/>
  <c r="N490" i="1"/>
  <c r="AI490" i="1" s="1"/>
  <c r="N491" i="1"/>
  <c r="N492" i="1"/>
  <c r="N493" i="1"/>
  <c r="N494" i="1"/>
  <c r="N495" i="1"/>
  <c r="N496" i="1"/>
  <c r="N497" i="1"/>
  <c r="N498" i="1"/>
  <c r="N499" i="1"/>
  <c r="N500" i="1"/>
  <c r="AI500" i="1" s="1"/>
  <c r="N501" i="1"/>
  <c r="N502" i="1"/>
  <c r="N503" i="1"/>
  <c r="N504" i="1"/>
  <c r="N505" i="1"/>
  <c r="N506" i="1"/>
  <c r="AI506" i="1" s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AI522" i="1" s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AI538" i="1" s="1"/>
  <c r="N539" i="1"/>
  <c r="N540" i="1"/>
  <c r="N541" i="1"/>
  <c r="N542" i="1"/>
  <c r="N543" i="1"/>
  <c r="N544" i="1"/>
  <c r="N545" i="1"/>
  <c r="N546" i="1"/>
  <c r="N547" i="1"/>
  <c r="N548" i="1"/>
  <c r="AI548" i="1" s="1"/>
  <c r="N549" i="1"/>
  <c r="N550" i="1"/>
  <c r="N551" i="1"/>
  <c r="AI551" i="1" s="1"/>
  <c r="N552" i="1"/>
  <c r="N553" i="1"/>
  <c r="N554" i="1"/>
  <c r="AI554" i="1" s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AI567" i="1" s="1"/>
  <c r="N568" i="1"/>
  <c r="N569" i="1"/>
  <c r="N570" i="1"/>
  <c r="AI570" i="1" s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AI586" i="1" s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AI599" i="1" s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AI634" i="1" s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AI666" i="1" s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AI682" i="1" s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AI698" i="1" s="1"/>
  <c r="N699" i="1"/>
  <c r="N700" i="1"/>
  <c r="N701" i="1"/>
  <c r="N702" i="1"/>
  <c r="N703" i="1"/>
  <c r="AI703" i="1" s="1"/>
  <c r="N704" i="1"/>
  <c r="N705" i="1"/>
  <c r="N706" i="1"/>
  <c r="N707" i="1"/>
  <c r="N708" i="1"/>
  <c r="N709" i="1"/>
  <c r="N710" i="1"/>
  <c r="N711" i="1"/>
  <c r="N712" i="1"/>
  <c r="N713" i="1"/>
  <c r="N714" i="1"/>
  <c r="AI714" i="1" s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AI735" i="1" s="1"/>
  <c r="N736" i="1"/>
  <c r="N737" i="1"/>
  <c r="N738" i="1"/>
  <c r="N739" i="1"/>
  <c r="N740" i="1"/>
  <c r="N741" i="1"/>
  <c r="N742" i="1"/>
  <c r="N743" i="1"/>
  <c r="N744" i="1"/>
  <c r="N745" i="1"/>
  <c r="N746" i="1"/>
  <c r="AI746" i="1" s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AI762" i="1" s="1"/>
  <c r="N763" i="1"/>
  <c r="N764" i="1"/>
  <c r="N765" i="1"/>
  <c r="N766" i="1"/>
  <c r="N767" i="1"/>
  <c r="N768" i="1"/>
  <c r="N769" i="1"/>
  <c r="N770" i="1"/>
  <c r="N771" i="1"/>
  <c r="N772" i="1"/>
  <c r="AI772" i="1" s="1"/>
  <c r="N773" i="1"/>
  <c r="N774" i="1"/>
  <c r="N775" i="1"/>
  <c r="N776" i="1"/>
  <c r="N777" i="1"/>
  <c r="N778" i="1"/>
  <c r="AI778" i="1" s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AI794" i="1" s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AI807" i="1" s="1"/>
  <c r="N808" i="1"/>
  <c r="N809" i="1"/>
  <c r="N810" i="1"/>
  <c r="AI810" i="1" s="1"/>
  <c r="N811" i="1"/>
  <c r="N812" i="1"/>
  <c r="N813" i="1"/>
  <c r="N814" i="1"/>
  <c r="N815" i="1"/>
  <c r="AI815" i="1" s="1"/>
  <c r="N816" i="1"/>
  <c r="N817" i="1"/>
  <c r="N818" i="1"/>
  <c r="N819" i="1"/>
  <c r="N820" i="1"/>
  <c r="N821" i="1"/>
  <c r="N822" i="1"/>
  <c r="N823" i="1"/>
  <c r="AI823" i="1" s="1"/>
  <c r="N824" i="1"/>
  <c r="N825" i="1"/>
  <c r="N826" i="1"/>
  <c r="AI826" i="1" s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AI842" i="1" s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AI855" i="1" s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AI884" i="1" s="1"/>
  <c r="N885" i="1"/>
  <c r="N886" i="1"/>
  <c r="N887" i="1"/>
  <c r="N888" i="1"/>
  <c r="N889" i="1"/>
  <c r="N890" i="1"/>
  <c r="AI890" i="1" s="1"/>
  <c r="N891" i="1"/>
  <c r="N892" i="1"/>
  <c r="N893" i="1"/>
  <c r="T6" i="1"/>
  <c r="T4" i="1"/>
  <c r="T5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AI752" i="1" s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AI832" i="1" s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AI821" i="1" s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AI428" i="1" s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AI764" i="1" s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AI892" i="1" s="1"/>
  <c r="R89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AI226" i="1" s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AI514" i="1" s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U182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O4" i="1"/>
  <c r="O9" i="1"/>
  <c r="AI13" i="1"/>
  <c r="AI16" i="1"/>
  <c r="O21" i="1"/>
  <c r="O23" i="1"/>
  <c r="AI29" i="1"/>
  <c r="O30" i="1"/>
  <c r="O32" i="1"/>
  <c r="AI32" i="1" s="1"/>
  <c r="O33" i="1"/>
  <c r="O35" i="1"/>
  <c r="O36" i="1"/>
  <c r="O40" i="1"/>
  <c r="AI45" i="1"/>
  <c r="O46" i="1"/>
  <c r="O49" i="1"/>
  <c r="O50" i="1"/>
  <c r="O51" i="1"/>
  <c r="O52" i="1"/>
  <c r="O59" i="1"/>
  <c r="AI61" i="1"/>
  <c r="O67" i="1"/>
  <c r="O68" i="1"/>
  <c r="AI77" i="1"/>
  <c r="O79" i="1"/>
  <c r="O80" i="1"/>
  <c r="AI80" i="1" s="1"/>
  <c r="O85" i="1"/>
  <c r="O90" i="1"/>
  <c r="AI93" i="1"/>
  <c r="AI96" i="1"/>
  <c r="O98" i="1"/>
  <c r="O104" i="1"/>
  <c r="AI109" i="1"/>
  <c r="O110" i="1"/>
  <c r="O112" i="1"/>
  <c r="AI112" i="1" s="1"/>
  <c r="O124" i="1"/>
  <c r="AI125" i="1"/>
  <c r="AI128" i="1"/>
  <c r="O129" i="1"/>
  <c r="O131" i="1"/>
  <c r="AI141" i="1"/>
  <c r="O143" i="1"/>
  <c r="O157" i="1"/>
  <c r="AI157" i="1" s="1"/>
  <c r="AI160" i="1"/>
  <c r="O161" i="1"/>
  <c r="O162" i="1"/>
  <c r="O169" i="1"/>
  <c r="O171" i="1"/>
  <c r="AI173" i="1"/>
  <c r="AI176" i="1"/>
  <c r="O179" i="1"/>
  <c r="O183" i="1"/>
  <c r="O184" i="1"/>
  <c r="O188" i="1"/>
  <c r="O189" i="1"/>
  <c r="AI189" i="1" s="1"/>
  <c r="AI192" i="1"/>
  <c r="O199" i="1"/>
  <c r="O201" i="1"/>
  <c r="O204" i="1"/>
  <c r="AI206" i="1"/>
  <c r="AI208" i="1"/>
  <c r="AI210" i="1"/>
  <c r="O217" i="1"/>
  <c r="AI218" i="1"/>
  <c r="O226" i="1"/>
  <c r="AI227" i="1"/>
  <c r="O232" i="1"/>
  <c r="O238" i="1"/>
  <c r="O243" i="1"/>
  <c r="O244" i="1"/>
  <c r="O253" i="1"/>
  <c r="AI258" i="1"/>
  <c r="O259" i="1"/>
  <c r="AI261" i="1"/>
  <c r="O263" i="1"/>
  <c r="O267" i="1"/>
  <c r="AI269" i="1"/>
  <c r="O273" i="1"/>
  <c r="AI275" i="1"/>
  <c r="O277" i="1"/>
  <c r="AI277" i="1" s="1"/>
  <c r="O280" i="1"/>
  <c r="AI286" i="1"/>
  <c r="O287" i="1"/>
  <c r="O298" i="1"/>
  <c r="O301" i="1"/>
  <c r="O303" i="1"/>
  <c r="O304" i="1"/>
  <c r="O306" i="1"/>
  <c r="O307" i="1"/>
  <c r="O309" i="1"/>
  <c r="AI309" i="1" s="1"/>
  <c r="O327" i="1"/>
  <c r="O333" i="1"/>
  <c r="O337" i="1"/>
  <c r="O338" i="1"/>
  <c r="AI346" i="1"/>
  <c r="O350" i="1"/>
  <c r="O354" i="1"/>
  <c r="O357" i="1"/>
  <c r="O361" i="1"/>
  <c r="O362" i="1"/>
  <c r="AI362" i="1" s="1"/>
  <c r="AI363" i="1"/>
  <c r="O367" i="1"/>
  <c r="O370" i="1"/>
  <c r="O371" i="1"/>
  <c r="O378" i="1"/>
  <c r="AI379" i="1"/>
  <c r="AI380" i="1"/>
  <c r="O387" i="1"/>
  <c r="O391" i="1"/>
  <c r="AI394" i="1"/>
  <c r="AI396" i="1"/>
  <c r="AI397" i="1"/>
  <c r="AI411" i="1"/>
  <c r="O412" i="1"/>
  <c r="O413" i="1"/>
  <c r="AI413" i="1" s="1"/>
  <c r="O414" i="1"/>
  <c r="AI414" i="1" s="1"/>
  <c r="O416" i="1"/>
  <c r="O418" i="1"/>
  <c r="O423" i="1"/>
  <c r="O428" i="1"/>
  <c r="AI430" i="1"/>
  <c r="O431" i="1"/>
  <c r="O434" i="1"/>
  <c r="AI445" i="1"/>
  <c r="O447" i="1"/>
  <c r="AI448" i="1"/>
  <c r="O454" i="1"/>
  <c r="O457" i="1"/>
  <c r="O460" i="1"/>
  <c r="O462" i="1"/>
  <c r="AI462" i="1" s="1"/>
  <c r="AI464" i="1"/>
  <c r="AI466" i="1"/>
  <c r="O467" i="1"/>
  <c r="O469" i="1"/>
  <c r="O471" i="1"/>
  <c r="O473" i="1"/>
  <c r="AI474" i="1"/>
  <c r="O478" i="1"/>
  <c r="AI482" i="1"/>
  <c r="AI483" i="1"/>
  <c r="O484" i="1"/>
  <c r="O488" i="1"/>
  <c r="O493" i="1"/>
  <c r="AI496" i="1"/>
  <c r="O498" i="1"/>
  <c r="O500" i="1"/>
  <c r="O505" i="1"/>
  <c r="O510" i="1"/>
  <c r="O514" i="1"/>
  <c r="AI517" i="1"/>
  <c r="O520" i="1"/>
  <c r="O525" i="1"/>
  <c r="AI525" i="1" s="1"/>
  <c r="O527" i="1"/>
  <c r="O530" i="1"/>
  <c r="AI531" i="1"/>
  <c r="AI533" i="1"/>
  <c r="O534" i="1"/>
  <c r="O536" i="1"/>
  <c r="O541" i="1"/>
  <c r="AI542" i="1"/>
  <c r="O550" i="1"/>
  <c r="O555" i="1"/>
  <c r="O560" i="1"/>
  <c r="O563" i="1"/>
  <c r="AI565" i="1"/>
  <c r="O566" i="1"/>
  <c r="O567" i="1"/>
  <c r="O571" i="1"/>
  <c r="O576" i="1"/>
  <c r="O581" i="1"/>
  <c r="O587" i="1"/>
  <c r="O592" i="1"/>
  <c r="O596" i="1"/>
  <c r="O599" i="1"/>
  <c r="O601" i="1"/>
  <c r="O604" i="1"/>
  <c r="O605" i="1"/>
  <c r="O614" i="1"/>
  <c r="O615" i="1"/>
  <c r="O616" i="1"/>
  <c r="AI618" i="1"/>
  <c r="AI619" i="1"/>
  <c r="O632" i="1"/>
  <c r="AI635" i="1"/>
  <c r="O636" i="1"/>
  <c r="AI636" i="1" s="1"/>
  <c r="O642" i="1"/>
  <c r="O646" i="1"/>
  <c r="AI650" i="1"/>
  <c r="O651" i="1"/>
  <c r="AI652" i="1"/>
  <c r="O653" i="1"/>
  <c r="AI653" i="1" s="1"/>
  <c r="O656" i="1"/>
  <c r="O659" i="1"/>
  <c r="AI667" i="1"/>
  <c r="AI669" i="1"/>
  <c r="O670" i="1"/>
  <c r="AI670" i="1" s="1"/>
  <c r="O672" i="1"/>
  <c r="O677" i="1"/>
  <c r="O683" i="1"/>
  <c r="AI686" i="1"/>
  <c r="AI687" i="1"/>
  <c r="O695" i="1"/>
  <c r="O700" i="1"/>
  <c r="AI701" i="1"/>
  <c r="AI704" i="1"/>
  <c r="O712" i="1"/>
  <c r="O714" i="1"/>
  <c r="AI718" i="1"/>
  <c r="AI720" i="1"/>
  <c r="O721" i="1"/>
  <c r="AI722" i="1"/>
  <c r="O730" i="1"/>
  <c r="AI730" i="1" s="1"/>
  <c r="O735" i="1"/>
  <c r="AI738" i="1"/>
  <c r="AI739" i="1"/>
  <c r="O741" i="1"/>
  <c r="O742" i="1"/>
  <c r="O743" i="1"/>
  <c r="AI747" i="1"/>
  <c r="AI755" i="1"/>
  <c r="O763" i="1"/>
  <c r="O769" i="1"/>
  <c r="AI770" i="1"/>
  <c r="O771" i="1"/>
  <c r="AI773" i="1"/>
  <c r="O776" i="1"/>
  <c r="O779" i="1"/>
  <c r="O781" i="1"/>
  <c r="AI781" i="1" s="1"/>
  <c r="O786" i="1"/>
  <c r="AI787" i="1"/>
  <c r="AI789" i="1"/>
  <c r="O793" i="1"/>
  <c r="O795" i="1"/>
  <c r="O796" i="1"/>
  <c r="AI798" i="1"/>
  <c r="O818" i="1"/>
  <c r="O828" i="1"/>
  <c r="O829" i="1"/>
  <c r="O831" i="1"/>
  <c r="O832" i="1"/>
  <c r="O835" i="1"/>
  <c r="O840" i="1"/>
  <c r="O842" i="1"/>
  <c r="O849" i="1"/>
  <c r="AI850" i="1"/>
  <c r="O852" i="1"/>
  <c r="AI858" i="1"/>
  <c r="O862" i="1"/>
  <c r="O866" i="1"/>
  <c r="AI867" i="1"/>
  <c r="O871" i="1"/>
  <c r="AI874" i="1"/>
  <c r="AI875" i="1"/>
  <c r="O881" i="1"/>
  <c r="O891" i="1"/>
  <c r="AI891" i="1" s="1"/>
  <c r="AM887" i="2" l="1"/>
  <c r="AN887" i="2" s="1"/>
  <c r="AM726" i="2"/>
  <c r="AN726" i="2" s="1"/>
  <c r="AM886" i="2"/>
  <c r="AN886" i="2" s="1"/>
  <c r="AM4" i="2"/>
  <c r="AN4" i="2" s="1"/>
  <c r="AM806" i="2"/>
  <c r="AN806" i="2" s="1"/>
  <c r="AM710" i="2"/>
  <c r="AN710" i="2" s="1"/>
  <c r="AM790" i="2"/>
  <c r="AN790" i="2" s="1"/>
  <c r="AI484" i="2"/>
  <c r="AN484" i="2" s="1"/>
  <c r="AI662" i="2"/>
  <c r="AK662" i="2" s="1"/>
  <c r="AM662" i="2" s="1"/>
  <c r="AN662" i="2" s="1"/>
  <c r="AI694" i="2"/>
  <c r="AK694" i="2" s="1"/>
  <c r="AM694" i="2" s="1"/>
  <c r="AN694" i="2" s="1"/>
  <c r="AI157" i="2"/>
  <c r="AN157" i="2" s="1"/>
  <c r="AI173" i="2"/>
  <c r="AK173" i="2" s="1"/>
  <c r="AM173" i="2" s="1"/>
  <c r="AN173" i="2" s="1"/>
  <c r="AI189" i="2"/>
  <c r="AN189" i="2" s="1"/>
  <c r="AI358" i="2"/>
  <c r="AK358" i="2" s="1"/>
  <c r="AM358" i="2" s="1"/>
  <c r="AN358" i="2" s="1"/>
  <c r="AI870" i="2"/>
  <c r="AK870" i="2" s="1"/>
  <c r="AM870" i="2" s="1"/>
  <c r="AN870" i="2" s="1"/>
  <c r="AI310" i="2"/>
  <c r="AK310" i="2" s="1"/>
  <c r="AM310" i="2" s="1"/>
  <c r="AN310" i="2" s="1"/>
  <c r="AI69" i="2"/>
  <c r="AK69" i="2" s="1"/>
  <c r="AM69" i="2" s="1"/>
  <c r="AN69" i="2" s="1"/>
  <c r="AI149" i="2"/>
  <c r="AK149" i="2" s="1"/>
  <c r="AM149" i="2" s="1"/>
  <c r="AN149" i="2" s="1"/>
  <c r="AI283" i="2"/>
  <c r="AK283" i="2" s="1"/>
  <c r="AM283" i="2" s="1"/>
  <c r="AN283" i="2" s="1"/>
  <c r="AI365" i="2"/>
  <c r="AK365" i="2" s="1"/>
  <c r="AM365" i="2" s="1"/>
  <c r="AN365" i="2" s="1"/>
  <c r="AI861" i="2"/>
  <c r="AK861" i="2" s="1"/>
  <c r="AM861" i="2" s="1"/>
  <c r="AN861" i="2" s="1"/>
  <c r="AI803" i="2"/>
  <c r="AK803" i="2" s="1"/>
  <c r="AM803" i="2" s="1"/>
  <c r="AN803" i="2" s="1"/>
  <c r="AI18" i="2"/>
  <c r="AK18" i="2" s="1"/>
  <c r="AM18" i="2" s="1"/>
  <c r="AN18" i="2" s="1"/>
  <c r="AI66" i="2"/>
  <c r="AK66" i="2" s="1"/>
  <c r="AM66" i="2" s="1"/>
  <c r="AN66" i="2" s="1"/>
  <c r="AI134" i="2"/>
  <c r="AK134" i="2" s="1"/>
  <c r="AM134" i="2" s="1"/>
  <c r="AN134" i="2" s="1"/>
  <c r="AI166" i="2"/>
  <c r="AK166" i="2" s="1"/>
  <c r="AM166" i="2" s="1"/>
  <c r="AN166" i="2" s="1"/>
  <c r="AI127" i="2"/>
  <c r="AK127" i="2" s="1"/>
  <c r="AM127" i="2" s="1"/>
  <c r="AN127" i="2" s="1"/>
  <c r="AI630" i="2"/>
  <c r="AK630" i="2" s="1"/>
  <c r="AM630" i="2" s="1"/>
  <c r="AN630" i="2" s="1"/>
  <c r="AI854" i="2"/>
  <c r="AK854" i="2" s="1"/>
  <c r="AM854" i="2" s="1"/>
  <c r="AN854" i="2" s="1"/>
  <c r="AI74" i="2"/>
  <c r="AK74" i="2" s="1"/>
  <c r="AM74" i="2" s="1"/>
  <c r="AN74" i="2" s="1"/>
  <c r="AI44" i="2"/>
  <c r="AK44" i="2" s="1"/>
  <c r="AM44" i="2" s="1"/>
  <c r="AN44" i="2" s="1"/>
  <c r="AI60" i="2"/>
  <c r="AK60" i="2" s="1"/>
  <c r="AM60" i="2" s="1"/>
  <c r="AN60" i="2" s="1"/>
  <c r="AI76" i="2"/>
  <c r="AK76" i="2" s="1"/>
  <c r="AM76" i="2" s="1"/>
  <c r="AN76" i="2" s="1"/>
  <c r="AI355" i="2"/>
  <c r="AK355" i="2" s="1"/>
  <c r="AM355" i="2" s="1"/>
  <c r="AN355" i="2" s="1"/>
  <c r="AI474" i="2"/>
  <c r="AK474" i="2" s="1"/>
  <c r="AM474" i="2" s="1"/>
  <c r="AN474" i="2" s="1"/>
  <c r="AI538" i="2"/>
  <c r="AK538" i="2" s="1"/>
  <c r="AM538" i="2" s="1"/>
  <c r="AN538" i="2" s="1"/>
  <c r="AI547" i="2"/>
  <c r="AK547" i="2" s="1"/>
  <c r="AM547" i="2" s="1"/>
  <c r="AN547" i="2" s="1"/>
  <c r="AI588" i="2"/>
  <c r="AK588" i="2" s="1"/>
  <c r="AM588" i="2" s="1"/>
  <c r="AN588" i="2" s="1"/>
  <c r="AI341" i="2"/>
  <c r="AK341" i="2" s="1"/>
  <c r="AM341" i="2" s="1"/>
  <c r="AN341" i="2" s="1"/>
  <c r="AI639" i="2"/>
  <c r="AK639" i="2" s="1"/>
  <c r="AM639" i="2" s="1"/>
  <c r="AN639" i="2" s="1"/>
  <c r="AI152" i="2"/>
  <c r="AK152" i="2" s="1"/>
  <c r="AM152" i="2" s="1"/>
  <c r="AN152" i="2" s="1"/>
  <c r="AI380" i="2"/>
  <c r="AK380" i="2" s="1"/>
  <c r="AM380" i="2" s="1"/>
  <c r="AN380" i="2" s="1"/>
  <c r="AI610" i="2"/>
  <c r="AK610" i="2" s="1"/>
  <c r="AM610" i="2" s="1"/>
  <c r="AN610" i="2" s="1"/>
  <c r="AI626" i="2"/>
  <c r="AK626" i="2" s="1"/>
  <c r="AM626" i="2" s="1"/>
  <c r="AN626" i="2" s="1"/>
  <c r="AI816" i="2"/>
  <c r="AK816" i="2" s="1"/>
  <c r="AM816" i="2" s="1"/>
  <c r="AN816" i="2" s="1"/>
  <c r="AI50" i="2"/>
  <c r="AN50" i="2" s="1"/>
  <c r="AI150" i="2"/>
  <c r="AK150" i="2" s="1"/>
  <c r="AM150" i="2" s="1"/>
  <c r="AN150" i="2" s="1"/>
  <c r="AI198" i="2"/>
  <c r="AK198" i="2" s="1"/>
  <c r="AM198" i="2" s="1"/>
  <c r="AN198" i="2" s="1"/>
  <c r="AI373" i="2"/>
  <c r="AK373" i="2" s="1"/>
  <c r="AM373" i="2" s="1"/>
  <c r="AN373" i="2" s="1"/>
  <c r="AI477" i="2"/>
  <c r="AK477" i="2" s="1"/>
  <c r="AM477" i="2" s="1"/>
  <c r="AN477" i="2" s="1"/>
  <c r="AI509" i="2"/>
  <c r="AK509" i="2" s="1"/>
  <c r="AM509" i="2" s="1"/>
  <c r="AN509" i="2" s="1"/>
  <c r="AI596" i="2"/>
  <c r="AN596" i="2" s="1"/>
  <c r="AI612" i="2"/>
  <c r="AK612" i="2" s="1"/>
  <c r="AM612" i="2" s="1"/>
  <c r="AN612" i="2" s="1"/>
  <c r="AI716" i="2"/>
  <c r="AK716" i="2" s="1"/>
  <c r="AM716" i="2" s="1"/>
  <c r="AN716" i="2" s="1"/>
  <c r="AI780" i="2"/>
  <c r="AK780" i="2" s="1"/>
  <c r="AM780" i="2" s="1"/>
  <c r="AN780" i="2" s="1"/>
  <c r="AI116" i="2"/>
  <c r="AK116" i="2" s="1"/>
  <c r="AM116" i="2" s="1"/>
  <c r="AN116" i="2" s="1"/>
  <c r="AI143" i="2"/>
  <c r="AN143" i="2" s="1"/>
  <c r="AI159" i="2"/>
  <c r="AK159" i="2" s="1"/>
  <c r="AM159" i="2" s="1"/>
  <c r="AN159" i="2" s="1"/>
  <c r="AI374" i="2"/>
  <c r="AK374" i="2" s="1"/>
  <c r="AM374" i="2" s="1"/>
  <c r="AN374" i="2" s="1"/>
  <c r="AI390" i="2"/>
  <c r="AK390" i="2" s="1"/>
  <c r="AM390" i="2" s="1"/>
  <c r="AN390" i="2" s="1"/>
  <c r="AI454" i="2"/>
  <c r="AN454" i="2" s="1"/>
  <c r="AI470" i="2"/>
  <c r="AK470" i="2" s="1"/>
  <c r="AM470" i="2" s="1"/>
  <c r="AN470" i="2" s="1"/>
  <c r="AI486" i="2"/>
  <c r="AK486" i="2" s="1"/>
  <c r="AM486" i="2" s="1"/>
  <c r="AN486" i="2" s="1"/>
  <c r="AI502" i="2"/>
  <c r="AK502" i="2" s="1"/>
  <c r="AM502" i="2" s="1"/>
  <c r="AN502" i="2" s="1"/>
  <c r="AI550" i="2"/>
  <c r="AN550" i="2" s="1"/>
  <c r="AI566" i="2"/>
  <c r="AN566" i="2" s="1"/>
  <c r="AI582" i="2"/>
  <c r="AK582" i="2" s="1"/>
  <c r="AM582" i="2" s="1"/>
  <c r="AN582" i="2" s="1"/>
  <c r="AI589" i="2"/>
  <c r="AK589" i="2" s="1"/>
  <c r="AM589" i="2" s="1"/>
  <c r="AN589" i="2" s="1"/>
  <c r="AI605" i="2"/>
  <c r="AN605" i="2" s="1"/>
  <c r="AI724" i="2"/>
  <c r="AK724" i="2" s="1"/>
  <c r="AM724" i="2" s="1"/>
  <c r="AN724" i="2" s="1"/>
  <c r="AI795" i="2"/>
  <c r="AN795" i="2" s="1"/>
  <c r="AI107" i="2"/>
  <c r="AK107" i="2" s="1"/>
  <c r="AM107" i="2" s="1"/>
  <c r="AN107" i="2" s="1"/>
  <c r="AI598" i="2"/>
  <c r="AK598" i="2" s="1"/>
  <c r="AM598" i="2" s="1"/>
  <c r="AN598" i="2" s="1"/>
  <c r="AI701" i="2"/>
  <c r="AK701" i="2" s="1"/>
  <c r="AM701" i="2" s="1"/>
  <c r="AN701" i="2" s="1"/>
  <c r="AI717" i="2"/>
  <c r="AK717" i="2" s="1"/>
  <c r="AM717" i="2" s="1"/>
  <c r="AN717" i="2" s="1"/>
  <c r="AI797" i="2"/>
  <c r="AK797" i="2" s="1"/>
  <c r="AM797" i="2" s="1"/>
  <c r="AN797" i="2" s="1"/>
  <c r="AI804" i="2"/>
  <c r="AK804" i="2" s="1"/>
  <c r="AM804" i="2" s="1"/>
  <c r="AN804" i="2" s="1"/>
  <c r="AI868" i="2"/>
  <c r="AK868" i="2" s="1"/>
  <c r="AM868" i="2" s="1"/>
  <c r="AN868" i="2" s="1"/>
  <c r="AI98" i="2"/>
  <c r="AN98" i="2" s="1"/>
  <c r="AI406" i="2"/>
  <c r="AK406" i="2" s="1"/>
  <c r="AM406" i="2" s="1"/>
  <c r="AN406" i="2" s="1"/>
  <c r="AI463" i="2"/>
  <c r="AK463" i="2" s="1"/>
  <c r="AM463" i="2" s="1"/>
  <c r="AN463" i="2" s="1"/>
  <c r="AI584" i="2"/>
  <c r="AK584" i="2" s="1"/>
  <c r="AM584" i="2" s="1"/>
  <c r="AN584" i="2" s="1"/>
  <c r="AI614" i="2"/>
  <c r="AN614" i="2" s="1"/>
  <c r="AI690" i="2"/>
  <c r="AK690" i="2" s="1"/>
  <c r="AM690" i="2" s="1"/>
  <c r="AN690" i="2" s="1"/>
  <c r="AI51" i="2"/>
  <c r="AN51" i="2" s="1"/>
  <c r="AI82" i="2"/>
  <c r="AK82" i="2" s="1"/>
  <c r="AM82" i="2" s="1"/>
  <c r="AN82" i="2" s="1"/>
  <c r="AI90" i="2"/>
  <c r="AN90" i="2" s="1"/>
  <c r="AI106" i="2"/>
  <c r="AK106" i="2" s="1"/>
  <c r="AM106" i="2" s="1"/>
  <c r="AN106" i="2" s="1"/>
  <c r="AI250" i="2"/>
  <c r="AK250" i="2" s="1"/>
  <c r="AM250" i="2" s="1"/>
  <c r="AN250" i="2" s="1"/>
  <c r="AI282" i="2"/>
  <c r="AK282" i="2" s="1"/>
  <c r="AM282" i="2" s="1"/>
  <c r="AN282" i="2" s="1"/>
  <c r="AI438" i="2"/>
  <c r="AK438" i="2" s="1"/>
  <c r="AM438" i="2" s="1"/>
  <c r="AN438" i="2" s="1"/>
  <c r="AI465" i="2"/>
  <c r="AK465" i="2" s="1"/>
  <c r="AM465" i="2" s="1"/>
  <c r="AN465" i="2" s="1"/>
  <c r="AI678" i="2"/>
  <c r="AK678" i="2" s="1"/>
  <c r="AM678" i="2" s="1"/>
  <c r="AN678" i="2" s="1"/>
  <c r="AI758" i="2"/>
  <c r="AK758" i="2" s="1"/>
  <c r="AM758" i="2" s="1"/>
  <c r="AN758" i="2" s="1"/>
  <c r="AI838" i="2"/>
  <c r="AK838" i="2" s="1"/>
  <c r="AM838" i="2" s="1"/>
  <c r="AN838" i="2" s="1"/>
  <c r="AI49" i="2"/>
  <c r="AN49" i="2" s="1"/>
  <c r="AI67" i="2"/>
  <c r="AN67" i="2" s="1"/>
  <c r="AI83" i="2"/>
  <c r="AK83" i="2" s="1"/>
  <c r="AM83" i="2" s="1"/>
  <c r="AN83" i="2" s="1"/>
  <c r="AI314" i="2"/>
  <c r="AK314" i="2" s="1"/>
  <c r="AM314" i="2" s="1"/>
  <c r="AN314" i="2" s="1"/>
  <c r="AI346" i="2"/>
  <c r="AK346" i="2" s="1"/>
  <c r="AM346" i="2" s="1"/>
  <c r="AN346" i="2" s="1"/>
  <c r="AI680" i="2"/>
  <c r="AK680" i="2" s="1"/>
  <c r="AM680" i="2" s="1"/>
  <c r="AN680" i="2" s="1"/>
  <c r="AI774" i="2"/>
  <c r="AK774" i="2" s="1"/>
  <c r="AM774" i="2" s="1"/>
  <c r="AN774" i="2" s="1"/>
  <c r="AI893" i="2"/>
  <c r="AK893" i="2" s="1"/>
  <c r="AM893" i="2" s="1"/>
  <c r="AN893" i="2" s="1"/>
  <c r="AI5" i="2"/>
  <c r="AK5" i="2" s="1"/>
  <c r="AM5" i="2" s="1"/>
  <c r="AN5" i="2" s="1"/>
  <c r="AI92" i="2"/>
  <c r="AK92" i="2" s="1"/>
  <c r="AM92" i="2" s="1"/>
  <c r="AN92" i="2" s="1"/>
  <c r="AI108" i="2"/>
  <c r="AK108" i="2" s="1"/>
  <c r="AM108" i="2" s="1"/>
  <c r="AN108" i="2" s="1"/>
  <c r="AI124" i="2"/>
  <c r="AN124" i="2" s="1"/>
  <c r="AI193" i="2"/>
  <c r="AK193" i="2" s="1"/>
  <c r="AM193" i="2" s="1"/>
  <c r="AN193" i="2" s="1"/>
  <c r="AI298" i="2"/>
  <c r="AN298" i="2" s="1"/>
  <c r="AI307" i="2"/>
  <c r="AN307" i="2" s="1"/>
  <c r="AI451" i="2"/>
  <c r="AK451" i="2" s="1"/>
  <c r="AM451" i="2" s="1"/>
  <c r="AN451" i="2" s="1"/>
  <c r="AI665" i="2"/>
  <c r="AK665" i="2" s="1"/>
  <c r="AM665" i="2" s="1"/>
  <c r="AN665" i="2" s="1"/>
  <c r="AI673" i="2"/>
  <c r="AK673" i="2" s="1"/>
  <c r="AM673" i="2" s="1"/>
  <c r="AN673" i="2" s="1"/>
  <c r="AI689" i="2"/>
  <c r="AK689" i="2" s="1"/>
  <c r="AM689" i="2" s="1"/>
  <c r="AN689" i="2" s="1"/>
  <c r="AI745" i="2"/>
  <c r="AK745" i="2" s="1"/>
  <c r="AM745" i="2" s="1"/>
  <c r="AN745" i="2" s="1"/>
  <c r="AI14" i="2"/>
  <c r="AK14" i="2" s="1"/>
  <c r="AM14" i="2" s="1"/>
  <c r="AN14" i="2" s="1"/>
  <c r="AI30" i="2"/>
  <c r="AN30" i="2" s="1"/>
  <c r="AI46" i="2"/>
  <c r="AN46" i="2" s="1"/>
  <c r="AI293" i="2"/>
  <c r="AK293" i="2" s="1"/>
  <c r="AM293" i="2" s="1"/>
  <c r="AN293" i="2" s="1"/>
  <c r="AI309" i="2"/>
  <c r="AN309" i="2" s="1"/>
  <c r="AI460" i="2"/>
  <c r="AN460" i="2" s="1"/>
  <c r="AI476" i="2"/>
  <c r="AK476" i="2" s="1"/>
  <c r="AM476" i="2" s="1"/>
  <c r="AN476" i="2" s="1"/>
  <c r="AI508" i="2"/>
  <c r="AK508" i="2" s="1"/>
  <c r="AM508" i="2" s="1"/>
  <c r="AN508" i="2" s="1"/>
  <c r="AI572" i="2"/>
  <c r="AK572" i="2" s="1"/>
  <c r="AM572" i="2" s="1"/>
  <c r="AN572" i="2" s="1"/>
  <c r="AI666" i="2"/>
  <c r="AK666" i="2" s="1"/>
  <c r="AM666" i="2" s="1"/>
  <c r="AN666" i="2" s="1"/>
  <c r="AI760" i="2"/>
  <c r="AK760" i="2" s="1"/>
  <c r="AM760" i="2" s="1"/>
  <c r="AN760" i="2" s="1"/>
  <c r="AI762" i="2"/>
  <c r="AK762" i="2" s="1"/>
  <c r="AM762" i="2" s="1"/>
  <c r="AN762" i="2" s="1"/>
  <c r="AI825" i="2"/>
  <c r="AK825" i="2" s="1"/>
  <c r="AM825" i="2" s="1"/>
  <c r="AN825" i="2" s="1"/>
  <c r="AI841" i="2"/>
  <c r="AK841" i="2" s="1"/>
  <c r="AM841" i="2" s="1"/>
  <c r="AN841" i="2" s="1"/>
  <c r="AI94" i="2"/>
  <c r="AK94" i="2" s="1"/>
  <c r="AM94" i="2" s="1"/>
  <c r="AN94" i="2" s="1"/>
  <c r="AI270" i="2"/>
  <c r="AK270" i="2" s="1"/>
  <c r="AM270" i="2" s="1"/>
  <c r="AN270" i="2" s="1"/>
  <c r="AI277" i="2"/>
  <c r="AN277" i="2" s="1"/>
  <c r="AI302" i="2"/>
  <c r="AK302" i="2" s="1"/>
  <c r="AM302" i="2" s="1"/>
  <c r="AN302" i="2" s="1"/>
  <c r="AI421" i="2"/>
  <c r="AK421" i="2" s="1"/>
  <c r="AM421" i="2" s="1"/>
  <c r="AN421" i="2" s="1"/>
  <c r="AI534" i="2"/>
  <c r="AN534" i="2" s="1"/>
  <c r="AI549" i="2"/>
  <c r="AK549" i="2" s="1"/>
  <c r="AM549" i="2" s="1"/>
  <c r="AN549" i="2" s="1"/>
  <c r="AI771" i="2"/>
  <c r="AN771" i="2" s="1"/>
  <c r="AI787" i="2"/>
  <c r="AK787" i="2" s="1"/>
  <c r="AM787" i="2" s="1"/>
  <c r="AN787" i="2" s="1"/>
  <c r="AI842" i="2"/>
  <c r="AN842" i="2" s="1"/>
  <c r="AI16" i="2"/>
  <c r="AK16" i="2" s="1"/>
  <c r="AM16" i="2" s="1"/>
  <c r="AN16" i="2" s="1"/>
  <c r="AI263" i="2"/>
  <c r="AN263" i="2" s="1"/>
  <c r="AI422" i="2"/>
  <c r="AK422" i="2" s="1"/>
  <c r="AM422" i="2" s="1"/>
  <c r="AN422" i="2" s="1"/>
  <c r="AI501" i="2"/>
  <c r="AK501" i="2" s="1"/>
  <c r="AM501" i="2" s="1"/>
  <c r="AN501" i="2" s="1"/>
  <c r="AI518" i="2"/>
  <c r="AK518" i="2" s="1"/>
  <c r="AM518" i="2" s="1"/>
  <c r="AN518" i="2" s="1"/>
  <c r="AI526" i="2"/>
  <c r="AK526" i="2" s="1"/>
  <c r="AM526" i="2" s="1"/>
  <c r="AN526" i="2" s="1"/>
  <c r="AI542" i="2"/>
  <c r="AK542" i="2" s="1"/>
  <c r="AM542" i="2" s="1"/>
  <c r="AN542" i="2" s="1"/>
  <c r="AI652" i="2"/>
  <c r="AK652" i="2" s="1"/>
  <c r="AM652" i="2" s="1"/>
  <c r="AN652" i="2" s="1"/>
  <c r="AI739" i="2"/>
  <c r="AK739" i="2" s="1"/>
  <c r="AM739" i="2" s="1"/>
  <c r="AN739" i="2" s="1"/>
  <c r="AI755" i="2"/>
  <c r="AK755" i="2" s="1"/>
  <c r="AM755" i="2" s="1"/>
  <c r="AN755" i="2" s="1"/>
  <c r="AI851" i="2"/>
  <c r="AK851" i="2" s="1"/>
  <c r="AM851" i="2" s="1"/>
  <c r="AN851" i="2" s="1"/>
  <c r="AI867" i="2"/>
  <c r="AK867" i="2" s="1"/>
  <c r="AM867" i="2" s="1"/>
  <c r="AN867" i="2" s="1"/>
  <c r="AI240" i="2"/>
  <c r="AK240" i="2" s="1"/>
  <c r="AM240" i="2" s="1"/>
  <c r="AN240" i="2" s="1"/>
  <c r="AI256" i="2"/>
  <c r="AK256" i="2" s="1"/>
  <c r="AM256" i="2" s="1"/>
  <c r="AN256" i="2" s="1"/>
  <c r="AI407" i="2"/>
  <c r="AK407" i="2" s="1"/>
  <c r="AM407" i="2" s="1"/>
  <c r="AN407" i="2" s="1"/>
  <c r="AI519" i="2"/>
  <c r="AK519" i="2" s="1"/>
  <c r="AM519" i="2" s="1"/>
  <c r="AN519" i="2" s="1"/>
  <c r="AI535" i="2"/>
  <c r="AK535" i="2" s="1"/>
  <c r="AM535" i="2" s="1"/>
  <c r="AN535" i="2" s="1"/>
  <c r="AI646" i="2"/>
  <c r="AN646" i="2" s="1"/>
  <c r="AI751" i="2"/>
  <c r="AK751" i="2" s="1"/>
  <c r="AM751" i="2" s="1"/>
  <c r="AN751" i="2" s="1"/>
  <c r="AI819" i="2"/>
  <c r="AK819" i="2" s="1"/>
  <c r="AM819" i="2" s="1"/>
  <c r="AN819" i="2" s="1"/>
  <c r="AI835" i="2"/>
  <c r="AN835" i="2" s="1"/>
  <c r="AI34" i="2"/>
  <c r="AK34" i="2" s="1"/>
  <c r="AM34" i="2" s="1"/>
  <c r="AN34" i="2" s="1"/>
  <c r="AI217" i="2"/>
  <c r="AN217" i="2" s="1"/>
  <c r="AI400" i="2"/>
  <c r="AK400" i="2" s="1"/>
  <c r="AM400" i="2" s="1"/>
  <c r="AN400" i="2" s="1"/>
  <c r="AI416" i="2"/>
  <c r="AN416" i="2" s="1"/>
  <c r="AI512" i="2"/>
  <c r="AK512" i="2" s="1"/>
  <c r="AM512" i="2" s="1"/>
  <c r="AN512" i="2" s="1"/>
  <c r="AI528" i="2"/>
  <c r="AK528" i="2" s="1"/>
  <c r="AM528" i="2" s="1"/>
  <c r="AN528" i="2" s="1"/>
  <c r="AI560" i="2"/>
  <c r="AN560" i="2" s="1"/>
  <c r="AI654" i="2"/>
  <c r="AK654" i="2" s="1"/>
  <c r="AM654" i="2" s="1"/>
  <c r="AN654" i="2" s="1"/>
  <c r="AI742" i="2"/>
  <c r="AN742" i="2" s="1"/>
  <c r="AI750" i="2"/>
  <c r="AK750" i="2" s="1"/>
  <c r="AM750" i="2" s="1"/>
  <c r="AN750" i="2" s="1"/>
  <c r="AI828" i="2"/>
  <c r="AN828" i="2" s="1"/>
  <c r="AI146" i="2"/>
  <c r="AK146" i="2" s="1"/>
  <c r="AM146" i="2" s="1"/>
  <c r="AN146" i="2" s="1"/>
  <c r="AI162" i="2"/>
  <c r="AN162" i="2" s="1"/>
  <c r="AI178" i="2"/>
  <c r="AK178" i="2" s="1"/>
  <c r="AM178" i="2" s="1"/>
  <c r="AN178" i="2" s="1"/>
  <c r="AI194" i="2"/>
  <c r="AK194" i="2" s="1"/>
  <c r="AM194" i="2" s="1"/>
  <c r="AN194" i="2" s="1"/>
  <c r="AI206" i="2"/>
  <c r="AK206" i="2" s="1"/>
  <c r="AM206" i="2" s="1"/>
  <c r="AN206" i="2" s="1"/>
  <c r="AI210" i="2"/>
  <c r="AK210" i="2" s="1"/>
  <c r="AM210" i="2" s="1"/>
  <c r="AN210" i="2" s="1"/>
  <c r="AI389" i="2"/>
  <c r="AK389" i="2" s="1"/>
  <c r="AM389" i="2" s="1"/>
  <c r="AN389" i="2" s="1"/>
  <c r="AI624" i="2"/>
  <c r="AK624" i="2" s="1"/>
  <c r="AM624" i="2" s="1"/>
  <c r="AN624" i="2" s="1"/>
  <c r="AI631" i="2"/>
  <c r="AK631" i="2" s="1"/>
  <c r="AM631" i="2" s="1"/>
  <c r="AN631" i="2" s="1"/>
  <c r="AI647" i="2"/>
  <c r="AK647" i="2" s="1"/>
  <c r="AM647" i="2" s="1"/>
  <c r="AN647" i="2" s="1"/>
  <c r="AI743" i="2"/>
  <c r="AN743" i="2" s="1"/>
  <c r="AI822" i="2"/>
  <c r="AK822" i="2" s="1"/>
  <c r="AM822" i="2" s="1"/>
  <c r="AN822" i="2" s="1"/>
  <c r="AI830" i="2"/>
  <c r="AK830" i="2" s="1"/>
  <c r="AM830" i="2" s="1"/>
  <c r="AN830" i="2" s="1"/>
  <c r="AI879" i="2"/>
  <c r="AK879" i="2" s="1"/>
  <c r="AM879" i="2" s="1"/>
  <c r="AN879" i="2" s="1"/>
  <c r="AI883" i="2"/>
  <c r="AK883" i="2" s="1"/>
  <c r="AM883" i="2" s="1"/>
  <c r="AN883" i="2" s="1"/>
  <c r="AI114" i="2"/>
  <c r="AK114" i="2" s="1"/>
  <c r="AM114" i="2" s="1"/>
  <c r="AN114" i="2" s="1"/>
  <c r="AI130" i="2"/>
  <c r="AK130" i="2" s="1"/>
  <c r="AM130" i="2" s="1"/>
  <c r="AN130" i="2" s="1"/>
  <c r="AI235" i="2"/>
  <c r="AK235" i="2" s="1"/>
  <c r="AM235" i="2" s="1"/>
  <c r="AN235" i="2" s="1"/>
  <c r="AI386" i="2"/>
  <c r="AK386" i="2" s="1"/>
  <c r="AM386" i="2" s="1"/>
  <c r="AN386" i="2" s="1"/>
  <c r="AI402" i="2"/>
  <c r="AK402" i="2" s="1"/>
  <c r="AM402" i="2" s="1"/>
  <c r="AN402" i="2" s="1"/>
  <c r="AI434" i="2"/>
  <c r="AN434" i="2" s="1"/>
  <c r="AI613" i="2"/>
  <c r="AK613" i="2" s="1"/>
  <c r="AM613" i="2" s="1"/>
  <c r="AN613" i="2" s="1"/>
  <c r="AI640" i="2"/>
  <c r="AK640" i="2" s="1"/>
  <c r="AM640" i="2" s="1"/>
  <c r="AN640" i="2" s="1"/>
  <c r="AI736" i="2"/>
  <c r="AK736" i="2" s="1"/>
  <c r="AM736" i="2" s="1"/>
  <c r="AN736" i="2" s="1"/>
  <c r="AI752" i="2"/>
  <c r="AK752" i="2" s="1"/>
  <c r="AM752" i="2" s="1"/>
  <c r="AN752" i="2" s="1"/>
  <c r="AI823" i="2"/>
  <c r="AK823" i="2" s="1"/>
  <c r="AM823" i="2" s="1"/>
  <c r="AN823" i="2" s="1"/>
  <c r="AI876" i="2"/>
  <c r="AK876" i="2" s="1"/>
  <c r="AM876" i="2" s="1"/>
  <c r="AN876" i="2" s="1"/>
  <c r="AI132" i="2"/>
  <c r="AK132" i="2" s="1"/>
  <c r="AM132" i="2" s="1"/>
  <c r="AN132" i="2" s="1"/>
  <c r="AI840" i="2"/>
  <c r="AN840" i="2" s="1"/>
  <c r="AI379" i="2"/>
  <c r="AK379" i="2" s="1"/>
  <c r="AM379" i="2" s="1"/>
  <c r="AN379" i="2" s="1"/>
  <c r="AI554" i="2"/>
  <c r="AK554" i="2" s="1"/>
  <c r="AM554" i="2" s="1"/>
  <c r="AN554" i="2" s="1"/>
  <c r="AI9" i="2"/>
  <c r="AN9" i="2" s="1"/>
  <c r="AI23" i="2"/>
  <c r="AN23" i="2" s="1"/>
  <c r="AI32" i="2"/>
  <c r="AN32" i="2" s="1"/>
  <c r="AI62" i="2"/>
  <c r="AK62" i="2" s="1"/>
  <c r="AM62" i="2" s="1"/>
  <c r="AN62" i="2" s="1"/>
  <c r="AI97" i="2"/>
  <c r="AK97" i="2" s="1"/>
  <c r="AM97" i="2" s="1"/>
  <c r="AN97" i="2" s="1"/>
  <c r="AI99" i="2"/>
  <c r="AK99" i="2" s="1"/>
  <c r="AM99" i="2" s="1"/>
  <c r="AN99" i="2" s="1"/>
  <c r="AI122" i="2"/>
  <c r="AK122" i="2" s="1"/>
  <c r="AM122" i="2" s="1"/>
  <c r="AN122" i="2" s="1"/>
  <c r="AI155" i="2"/>
  <c r="AK155" i="2" s="1"/>
  <c r="AM155" i="2" s="1"/>
  <c r="AN155" i="2" s="1"/>
  <c r="AI164" i="2"/>
  <c r="AK164" i="2" s="1"/>
  <c r="AM164" i="2" s="1"/>
  <c r="AN164" i="2" s="1"/>
  <c r="AI175" i="2"/>
  <c r="AK175" i="2" s="1"/>
  <c r="AM175" i="2" s="1"/>
  <c r="AN175" i="2" s="1"/>
  <c r="AI182" i="2"/>
  <c r="AK182" i="2" s="1"/>
  <c r="AM182" i="2" s="1"/>
  <c r="AN182" i="2" s="1"/>
  <c r="AI197" i="2"/>
  <c r="AK197" i="2" s="1"/>
  <c r="AM197" i="2" s="1"/>
  <c r="AN197" i="2" s="1"/>
  <c r="AI205" i="2"/>
  <c r="AK205" i="2" s="1"/>
  <c r="AM205" i="2" s="1"/>
  <c r="AN205" i="2" s="1"/>
  <c r="AI228" i="2"/>
  <c r="AK228" i="2" s="1"/>
  <c r="AM228" i="2" s="1"/>
  <c r="AN228" i="2" s="1"/>
  <c r="AI284" i="2"/>
  <c r="AK284" i="2" s="1"/>
  <c r="AM284" i="2" s="1"/>
  <c r="AN284" i="2" s="1"/>
  <c r="AI295" i="2"/>
  <c r="AK295" i="2" s="1"/>
  <c r="AM295" i="2" s="1"/>
  <c r="AN295" i="2" s="1"/>
  <c r="AI300" i="2"/>
  <c r="AK300" i="2" s="1"/>
  <c r="AM300" i="2" s="1"/>
  <c r="AN300" i="2" s="1"/>
  <c r="AI325" i="2"/>
  <c r="AK325" i="2" s="1"/>
  <c r="AM325" i="2" s="1"/>
  <c r="AN325" i="2" s="1"/>
  <c r="AI396" i="2"/>
  <c r="AK396" i="2" s="1"/>
  <c r="AM396" i="2" s="1"/>
  <c r="AN396" i="2" s="1"/>
  <c r="AI432" i="2"/>
  <c r="AK432" i="2" s="1"/>
  <c r="AM432" i="2" s="1"/>
  <c r="AN432" i="2" s="1"/>
  <c r="AI458" i="2"/>
  <c r="AK458" i="2" s="1"/>
  <c r="AM458" i="2" s="1"/>
  <c r="AN458" i="2" s="1"/>
  <c r="AI467" i="2"/>
  <c r="AN467" i="2" s="1"/>
  <c r="AI517" i="2"/>
  <c r="AK517" i="2" s="1"/>
  <c r="AM517" i="2" s="1"/>
  <c r="AN517" i="2" s="1"/>
  <c r="AI671" i="2"/>
  <c r="AK671" i="2" s="1"/>
  <c r="AM671" i="2" s="1"/>
  <c r="AN671" i="2" s="1"/>
  <c r="AI675" i="2"/>
  <c r="AK675" i="2" s="1"/>
  <c r="AM675" i="2" s="1"/>
  <c r="AN675" i="2" s="1"/>
  <c r="AI732" i="2"/>
  <c r="AK732" i="2" s="1"/>
  <c r="AM732" i="2" s="1"/>
  <c r="AN732" i="2" s="1"/>
  <c r="AI741" i="2"/>
  <c r="AN741" i="2" s="1"/>
  <c r="AI767" i="2"/>
  <c r="AK767" i="2" s="1"/>
  <c r="AM767" i="2" s="1"/>
  <c r="AN767" i="2" s="1"/>
  <c r="AI776" i="2"/>
  <c r="AN776" i="2" s="1"/>
  <c r="AI778" i="2"/>
  <c r="AK778" i="2" s="1"/>
  <c r="AM778" i="2" s="1"/>
  <c r="AN778" i="2" s="1"/>
  <c r="AI812" i="2"/>
  <c r="AK812" i="2" s="1"/>
  <c r="AM812" i="2" s="1"/>
  <c r="AN812" i="2" s="1"/>
  <c r="AI821" i="2"/>
  <c r="AK821" i="2" s="1"/>
  <c r="AM821" i="2" s="1"/>
  <c r="AN821" i="2" s="1"/>
  <c r="AI857" i="2"/>
  <c r="AK857" i="2" s="1"/>
  <c r="AM857" i="2" s="1"/>
  <c r="AN857" i="2" s="1"/>
  <c r="AI7" i="2"/>
  <c r="AK7" i="2" s="1"/>
  <c r="AM7" i="2" s="1"/>
  <c r="AN7" i="2" s="1"/>
  <c r="AI25" i="2"/>
  <c r="AK25" i="2" s="1"/>
  <c r="AM25" i="2" s="1"/>
  <c r="AN25" i="2" s="1"/>
  <c r="AI39" i="2"/>
  <c r="AK39" i="2" s="1"/>
  <c r="AM39" i="2" s="1"/>
  <c r="AN39" i="2" s="1"/>
  <c r="AI48" i="2"/>
  <c r="AK48" i="2" s="1"/>
  <c r="AM48" i="2" s="1"/>
  <c r="AN48" i="2" s="1"/>
  <c r="AI72" i="2"/>
  <c r="AK72" i="2" s="1"/>
  <c r="AM72" i="2" s="1"/>
  <c r="AN72" i="2" s="1"/>
  <c r="AI78" i="2"/>
  <c r="AK78" i="2" s="1"/>
  <c r="AM78" i="2" s="1"/>
  <c r="AN78" i="2" s="1"/>
  <c r="AI113" i="2"/>
  <c r="AK113" i="2" s="1"/>
  <c r="AM113" i="2" s="1"/>
  <c r="AN113" i="2" s="1"/>
  <c r="AI115" i="2"/>
  <c r="AK115" i="2" s="1"/>
  <c r="AM115" i="2" s="1"/>
  <c r="AN115" i="2" s="1"/>
  <c r="AI138" i="2"/>
  <c r="AK138" i="2" s="1"/>
  <c r="AM138" i="2" s="1"/>
  <c r="AN138" i="2" s="1"/>
  <c r="AI171" i="2"/>
  <c r="AN171" i="2" s="1"/>
  <c r="AI180" i="2"/>
  <c r="AK180" i="2" s="1"/>
  <c r="AM180" i="2" s="1"/>
  <c r="AN180" i="2" s="1"/>
  <c r="AI191" i="2"/>
  <c r="AK191" i="2" s="1"/>
  <c r="AM191" i="2" s="1"/>
  <c r="AN191" i="2" s="1"/>
  <c r="AI213" i="2"/>
  <c r="AK213" i="2" s="1"/>
  <c r="AM213" i="2" s="1"/>
  <c r="AN213" i="2" s="1"/>
  <c r="AI221" i="2"/>
  <c r="AK221" i="2" s="1"/>
  <c r="AM221" i="2" s="1"/>
  <c r="AN221" i="2" s="1"/>
  <c r="AI233" i="2"/>
  <c r="AK233" i="2" s="1"/>
  <c r="AM233" i="2" s="1"/>
  <c r="AN233" i="2" s="1"/>
  <c r="AI258" i="2"/>
  <c r="AK258" i="2" s="1"/>
  <c r="AM258" i="2" s="1"/>
  <c r="AN258" i="2" s="1"/>
  <c r="AI288" i="2"/>
  <c r="AK288" i="2" s="1"/>
  <c r="AM288" i="2" s="1"/>
  <c r="AN288" i="2" s="1"/>
  <c r="AI334" i="2"/>
  <c r="AK334" i="2" s="1"/>
  <c r="AM334" i="2" s="1"/>
  <c r="AN334" i="2" s="1"/>
  <c r="AI367" i="2"/>
  <c r="AN367" i="2" s="1"/>
  <c r="AI369" i="2"/>
  <c r="AK369" i="2" s="1"/>
  <c r="AM369" i="2" s="1"/>
  <c r="AN369" i="2" s="1"/>
  <c r="AI404" i="2"/>
  <c r="AK404" i="2" s="1"/>
  <c r="AM404" i="2" s="1"/>
  <c r="AN404" i="2" s="1"/>
  <c r="AI412" i="2"/>
  <c r="AN412" i="2" s="1"/>
  <c r="AI493" i="2"/>
  <c r="AN493" i="2" s="1"/>
  <c r="AI533" i="2"/>
  <c r="AK533" i="2" s="1"/>
  <c r="AM533" i="2" s="1"/>
  <c r="AN533" i="2" s="1"/>
  <c r="AI544" i="2"/>
  <c r="AK544" i="2" s="1"/>
  <c r="AM544" i="2" s="1"/>
  <c r="AN544" i="2" s="1"/>
  <c r="AI570" i="2"/>
  <c r="AK570" i="2" s="1"/>
  <c r="AM570" i="2" s="1"/>
  <c r="AN570" i="2" s="1"/>
  <c r="AI585" i="2"/>
  <c r="AK585" i="2" s="1"/>
  <c r="AM585" i="2" s="1"/>
  <c r="AN585" i="2" s="1"/>
  <c r="AI620" i="2"/>
  <c r="AK620" i="2" s="1"/>
  <c r="AM620" i="2" s="1"/>
  <c r="AN620" i="2" s="1"/>
  <c r="AI645" i="2"/>
  <c r="AK645" i="2" s="1"/>
  <c r="AM645" i="2" s="1"/>
  <c r="AN645" i="2" s="1"/>
  <c r="AI682" i="2"/>
  <c r="AK682" i="2" s="1"/>
  <c r="AM682" i="2" s="1"/>
  <c r="AN682" i="2" s="1"/>
  <c r="AI697" i="2"/>
  <c r="AK697" i="2" s="1"/>
  <c r="AM697" i="2" s="1"/>
  <c r="AN697" i="2" s="1"/>
  <c r="AI722" i="2"/>
  <c r="AK722" i="2" s="1"/>
  <c r="AM722" i="2" s="1"/>
  <c r="AN722" i="2" s="1"/>
  <c r="AI731" i="2"/>
  <c r="AK731" i="2" s="1"/>
  <c r="AM731" i="2" s="1"/>
  <c r="AN731" i="2" s="1"/>
  <c r="AI811" i="2"/>
  <c r="AK811" i="2" s="1"/>
  <c r="AM811" i="2" s="1"/>
  <c r="AN811" i="2" s="1"/>
  <c r="AI832" i="2"/>
  <c r="AN832" i="2" s="1"/>
  <c r="AI865" i="2"/>
  <c r="AK865" i="2" s="1"/>
  <c r="AM865" i="2" s="1"/>
  <c r="AN865" i="2" s="1"/>
  <c r="AI877" i="2"/>
  <c r="AK877" i="2" s="1"/>
  <c r="AM877" i="2" s="1"/>
  <c r="AN877" i="2" s="1"/>
  <c r="AI11" i="2"/>
  <c r="AK11" i="2" s="1"/>
  <c r="AM11" i="2" s="1"/>
  <c r="AN11" i="2" s="1"/>
  <c r="AI41" i="2"/>
  <c r="AK41" i="2" s="1"/>
  <c r="AM41" i="2" s="1"/>
  <c r="AN41" i="2" s="1"/>
  <c r="AI55" i="2"/>
  <c r="AK55" i="2" s="1"/>
  <c r="AM55" i="2" s="1"/>
  <c r="AN55" i="2" s="1"/>
  <c r="AI64" i="2"/>
  <c r="AK64" i="2" s="1"/>
  <c r="AM64" i="2" s="1"/>
  <c r="AN64" i="2" s="1"/>
  <c r="AI88" i="2"/>
  <c r="AK88" i="2" s="1"/>
  <c r="AM88" i="2" s="1"/>
  <c r="AN88" i="2" s="1"/>
  <c r="AI129" i="2"/>
  <c r="AN129" i="2" s="1"/>
  <c r="AI131" i="2"/>
  <c r="AN131" i="2" s="1"/>
  <c r="AI154" i="2"/>
  <c r="AK154" i="2" s="1"/>
  <c r="AM154" i="2" s="1"/>
  <c r="AN154" i="2" s="1"/>
  <c r="AI187" i="2"/>
  <c r="AK187" i="2" s="1"/>
  <c r="AM187" i="2" s="1"/>
  <c r="AN187" i="2" s="1"/>
  <c r="AI196" i="2"/>
  <c r="AK196" i="2" s="1"/>
  <c r="AM196" i="2" s="1"/>
  <c r="AN196" i="2" s="1"/>
  <c r="AI207" i="2"/>
  <c r="AK207" i="2" s="1"/>
  <c r="AM207" i="2" s="1"/>
  <c r="AN207" i="2" s="1"/>
  <c r="AI212" i="2"/>
  <c r="AK212" i="2" s="1"/>
  <c r="AM212" i="2" s="1"/>
  <c r="AN212" i="2" s="1"/>
  <c r="AI214" i="2"/>
  <c r="AK214" i="2" s="1"/>
  <c r="AM214" i="2" s="1"/>
  <c r="AN214" i="2" s="1"/>
  <c r="AI230" i="2"/>
  <c r="AK230" i="2" s="1"/>
  <c r="AM230" i="2" s="1"/>
  <c r="AN230" i="2" s="1"/>
  <c r="AI316" i="2"/>
  <c r="AK316" i="2" s="1"/>
  <c r="AM316" i="2" s="1"/>
  <c r="AN316" i="2" s="1"/>
  <c r="AI327" i="2"/>
  <c r="AN327" i="2" s="1"/>
  <c r="AI332" i="2"/>
  <c r="AK332" i="2" s="1"/>
  <c r="AM332" i="2" s="1"/>
  <c r="AN332" i="2" s="1"/>
  <c r="AI393" i="2"/>
  <c r="AK393" i="2" s="1"/>
  <c r="AM393" i="2" s="1"/>
  <c r="AN393" i="2" s="1"/>
  <c r="AI395" i="2"/>
  <c r="AK395" i="2" s="1"/>
  <c r="AM395" i="2" s="1"/>
  <c r="AN395" i="2" s="1"/>
  <c r="AI437" i="2"/>
  <c r="AK437" i="2" s="1"/>
  <c r="AM437" i="2" s="1"/>
  <c r="AN437" i="2" s="1"/>
  <c r="AI448" i="2"/>
  <c r="AK448" i="2" s="1"/>
  <c r="AM448" i="2" s="1"/>
  <c r="AN448" i="2" s="1"/>
  <c r="AI505" i="2"/>
  <c r="AN505" i="2" s="1"/>
  <c r="AI507" i="2"/>
  <c r="AK507" i="2" s="1"/>
  <c r="AM507" i="2" s="1"/>
  <c r="AN507" i="2" s="1"/>
  <c r="AI591" i="2"/>
  <c r="AK591" i="2" s="1"/>
  <c r="AM591" i="2" s="1"/>
  <c r="AN591" i="2" s="1"/>
  <c r="AI593" i="2"/>
  <c r="AK593" i="2" s="1"/>
  <c r="AM593" i="2" s="1"/>
  <c r="AN593" i="2" s="1"/>
  <c r="AI656" i="2"/>
  <c r="AN656" i="2" s="1"/>
  <c r="AI705" i="2"/>
  <c r="AK705" i="2" s="1"/>
  <c r="AM705" i="2" s="1"/>
  <c r="AN705" i="2" s="1"/>
  <c r="AI712" i="2"/>
  <c r="AN712" i="2" s="1"/>
  <c r="AI733" i="2"/>
  <c r="AK733" i="2" s="1"/>
  <c r="AM733" i="2" s="1"/>
  <c r="AN733" i="2" s="1"/>
  <c r="AI759" i="2"/>
  <c r="AK759" i="2" s="1"/>
  <c r="AM759" i="2" s="1"/>
  <c r="AN759" i="2" s="1"/>
  <c r="AI793" i="2"/>
  <c r="AN793" i="2" s="1"/>
  <c r="AI813" i="2"/>
  <c r="AK813" i="2" s="1"/>
  <c r="AM813" i="2" s="1"/>
  <c r="AN813" i="2" s="1"/>
  <c r="AI846" i="2"/>
  <c r="AK846" i="2" s="1"/>
  <c r="AM846" i="2" s="1"/>
  <c r="AN846" i="2" s="1"/>
  <c r="AI858" i="2"/>
  <c r="AK858" i="2" s="1"/>
  <c r="AM858" i="2" s="1"/>
  <c r="AN858" i="2" s="1"/>
  <c r="AI882" i="2"/>
  <c r="AK882" i="2" s="1"/>
  <c r="AM882" i="2" s="1"/>
  <c r="AN882" i="2" s="1"/>
  <c r="AI884" i="2"/>
  <c r="AK884" i="2" s="1"/>
  <c r="AM884" i="2" s="1"/>
  <c r="AN884" i="2" s="1"/>
  <c r="AI892" i="2"/>
  <c r="AK892" i="2" s="1"/>
  <c r="AM892" i="2" s="1"/>
  <c r="AN892" i="2" s="1"/>
  <c r="AI57" i="2"/>
  <c r="AK57" i="2" s="1"/>
  <c r="AM57" i="2" s="1"/>
  <c r="AN57" i="2" s="1"/>
  <c r="AI71" i="2"/>
  <c r="AK71" i="2" s="1"/>
  <c r="AM71" i="2" s="1"/>
  <c r="AN71" i="2" s="1"/>
  <c r="AI80" i="2"/>
  <c r="AN80" i="2" s="1"/>
  <c r="AI104" i="2"/>
  <c r="AN104" i="2" s="1"/>
  <c r="AI140" i="2"/>
  <c r="AK140" i="2" s="1"/>
  <c r="AM140" i="2" s="1"/>
  <c r="AN140" i="2" s="1"/>
  <c r="AI145" i="2"/>
  <c r="AK145" i="2" s="1"/>
  <c r="AM145" i="2" s="1"/>
  <c r="AN145" i="2" s="1"/>
  <c r="AI147" i="2"/>
  <c r="AK147" i="2" s="1"/>
  <c r="AM147" i="2" s="1"/>
  <c r="AN147" i="2" s="1"/>
  <c r="AI170" i="2"/>
  <c r="AK170" i="2" s="1"/>
  <c r="AM170" i="2" s="1"/>
  <c r="AN170" i="2" s="1"/>
  <c r="AI203" i="2"/>
  <c r="AK203" i="2" s="1"/>
  <c r="AM203" i="2" s="1"/>
  <c r="AN203" i="2" s="1"/>
  <c r="AI223" i="2"/>
  <c r="AK223" i="2" s="1"/>
  <c r="AM223" i="2" s="1"/>
  <c r="AN223" i="2" s="1"/>
  <c r="AI249" i="2"/>
  <c r="AK249" i="2" s="1"/>
  <c r="AM249" i="2" s="1"/>
  <c r="AN249" i="2" s="1"/>
  <c r="AI260" i="2"/>
  <c r="AK260" i="2" s="1"/>
  <c r="AM260" i="2" s="1"/>
  <c r="AN260" i="2" s="1"/>
  <c r="AI290" i="2"/>
  <c r="AK290" i="2" s="1"/>
  <c r="AM290" i="2" s="1"/>
  <c r="AN290" i="2" s="1"/>
  <c r="AI320" i="2"/>
  <c r="AK320" i="2" s="1"/>
  <c r="AM320" i="2" s="1"/>
  <c r="AN320" i="2" s="1"/>
  <c r="AI383" i="2"/>
  <c r="AK383" i="2" s="1"/>
  <c r="AM383" i="2" s="1"/>
  <c r="AN383" i="2" s="1"/>
  <c r="AI428" i="2"/>
  <c r="AN428" i="2" s="1"/>
  <c r="AI483" i="2"/>
  <c r="AK483" i="2" s="1"/>
  <c r="AM483" i="2" s="1"/>
  <c r="AN483" i="2" s="1"/>
  <c r="AI524" i="2"/>
  <c r="AK524" i="2" s="1"/>
  <c r="AM524" i="2" s="1"/>
  <c r="AN524" i="2" s="1"/>
  <c r="AI530" i="2"/>
  <c r="AN530" i="2" s="1"/>
  <c r="AI579" i="2"/>
  <c r="AK579" i="2" s="1"/>
  <c r="AM579" i="2" s="1"/>
  <c r="AN579" i="2" s="1"/>
  <c r="AI600" i="2"/>
  <c r="AK600" i="2" s="1"/>
  <c r="AM600" i="2" s="1"/>
  <c r="AN600" i="2" s="1"/>
  <c r="AI621" i="2"/>
  <c r="AK621" i="2" s="1"/>
  <c r="AM621" i="2" s="1"/>
  <c r="AN621" i="2" s="1"/>
  <c r="AI636" i="2"/>
  <c r="AN636" i="2" s="1"/>
  <c r="AI663" i="2"/>
  <c r="AK663" i="2" s="1"/>
  <c r="AM663" i="2" s="1"/>
  <c r="AN663" i="2" s="1"/>
  <c r="AI691" i="2"/>
  <c r="AK691" i="2" s="1"/>
  <c r="AM691" i="2" s="1"/>
  <c r="AN691" i="2" s="1"/>
  <c r="AI698" i="2"/>
  <c r="AK698" i="2" s="1"/>
  <c r="AM698" i="2" s="1"/>
  <c r="AN698" i="2" s="1"/>
  <c r="AI713" i="2"/>
  <c r="AK713" i="2" s="1"/>
  <c r="AM713" i="2" s="1"/>
  <c r="AN713" i="2" s="1"/>
  <c r="AI748" i="2"/>
  <c r="AK748" i="2" s="1"/>
  <c r="AM748" i="2" s="1"/>
  <c r="AN748" i="2" s="1"/>
  <c r="AI768" i="2"/>
  <c r="AK768" i="2" s="1"/>
  <c r="AM768" i="2" s="1"/>
  <c r="AN768" i="2" s="1"/>
  <c r="AI783" i="2"/>
  <c r="AK783" i="2" s="1"/>
  <c r="AM783" i="2" s="1"/>
  <c r="AN783" i="2" s="1"/>
  <c r="AI792" i="2"/>
  <c r="AK792" i="2" s="1"/>
  <c r="AM792" i="2" s="1"/>
  <c r="AN792" i="2" s="1"/>
  <c r="AI794" i="2"/>
  <c r="AK794" i="2" s="1"/>
  <c r="AM794" i="2" s="1"/>
  <c r="AN794" i="2" s="1"/>
  <c r="AI839" i="2"/>
  <c r="AK839" i="2" s="1"/>
  <c r="AM839" i="2" s="1"/>
  <c r="AN839" i="2" s="1"/>
  <c r="AI268" i="2"/>
  <c r="AK268" i="2" s="1"/>
  <c r="AM268" i="2" s="1"/>
  <c r="AN268" i="2" s="1"/>
  <c r="AI831" i="2"/>
  <c r="AN831" i="2" s="1"/>
  <c r="AI8" i="2"/>
  <c r="AK8" i="2" s="1"/>
  <c r="AM8" i="2" s="1"/>
  <c r="AN8" i="2" s="1"/>
  <c r="AI377" i="2"/>
  <c r="AK377" i="2" s="1"/>
  <c r="AM377" i="2" s="1"/>
  <c r="AN377" i="2" s="1"/>
  <c r="AI629" i="2"/>
  <c r="AK629" i="2" s="1"/>
  <c r="AM629" i="2" s="1"/>
  <c r="AN629" i="2" s="1"/>
  <c r="AI13" i="2"/>
  <c r="AK13" i="2" s="1"/>
  <c r="AM13" i="2" s="1"/>
  <c r="AN13" i="2" s="1"/>
  <c r="AI27" i="2"/>
  <c r="AK27" i="2" s="1"/>
  <c r="AM27" i="2" s="1"/>
  <c r="AN27" i="2" s="1"/>
  <c r="AI73" i="2"/>
  <c r="AK73" i="2" s="1"/>
  <c r="AM73" i="2" s="1"/>
  <c r="AN73" i="2" s="1"/>
  <c r="AI87" i="2"/>
  <c r="AK87" i="2" s="1"/>
  <c r="AM87" i="2" s="1"/>
  <c r="AN87" i="2" s="1"/>
  <c r="AI96" i="2"/>
  <c r="AK96" i="2" s="1"/>
  <c r="AM96" i="2" s="1"/>
  <c r="AN96" i="2" s="1"/>
  <c r="AI120" i="2"/>
  <c r="AK120" i="2" s="1"/>
  <c r="AM120" i="2" s="1"/>
  <c r="AN120" i="2" s="1"/>
  <c r="AI156" i="2"/>
  <c r="AK156" i="2" s="1"/>
  <c r="AM156" i="2" s="1"/>
  <c r="AN156" i="2" s="1"/>
  <c r="AI161" i="2"/>
  <c r="AN161" i="2" s="1"/>
  <c r="AI163" i="2"/>
  <c r="AK163" i="2" s="1"/>
  <c r="AM163" i="2" s="1"/>
  <c r="AN163" i="2" s="1"/>
  <c r="AI186" i="2"/>
  <c r="AK186" i="2" s="1"/>
  <c r="AM186" i="2" s="1"/>
  <c r="AN186" i="2" s="1"/>
  <c r="AI219" i="2"/>
  <c r="AK219" i="2" s="1"/>
  <c r="AM219" i="2" s="1"/>
  <c r="AN219" i="2" s="1"/>
  <c r="AI253" i="2"/>
  <c r="AN253" i="2" s="1"/>
  <c r="AI348" i="2"/>
  <c r="AK348" i="2" s="1"/>
  <c r="AM348" i="2" s="1"/>
  <c r="AN348" i="2" s="1"/>
  <c r="AI362" i="2"/>
  <c r="AN362" i="2" s="1"/>
  <c r="AI371" i="2"/>
  <c r="AN371" i="2" s="1"/>
  <c r="AI385" i="2"/>
  <c r="AK385" i="2" s="1"/>
  <c r="AM385" i="2" s="1"/>
  <c r="AN385" i="2" s="1"/>
  <c r="AI450" i="2"/>
  <c r="AK450" i="2" s="1"/>
  <c r="AM450" i="2" s="1"/>
  <c r="AN450" i="2" s="1"/>
  <c r="AI453" i="2"/>
  <c r="AK453" i="2" s="1"/>
  <c r="AM453" i="2" s="1"/>
  <c r="AN453" i="2" s="1"/>
  <c r="AI495" i="2"/>
  <c r="AK495" i="2" s="1"/>
  <c r="AM495" i="2" s="1"/>
  <c r="AN495" i="2" s="1"/>
  <c r="AI497" i="2"/>
  <c r="AK497" i="2" s="1"/>
  <c r="AM497" i="2" s="1"/>
  <c r="AN497" i="2" s="1"/>
  <c r="AI532" i="2"/>
  <c r="AK532" i="2" s="1"/>
  <c r="AM532" i="2" s="1"/>
  <c r="AN532" i="2" s="1"/>
  <c r="AI540" i="2"/>
  <c r="AK540" i="2" s="1"/>
  <c r="AM540" i="2" s="1"/>
  <c r="AN540" i="2" s="1"/>
  <c r="AI586" i="2"/>
  <c r="AK586" i="2" s="1"/>
  <c r="AM586" i="2" s="1"/>
  <c r="AN586" i="2" s="1"/>
  <c r="AI601" i="2"/>
  <c r="AN601" i="2" s="1"/>
  <c r="AI607" i="2"/>
  <c r="AK607" i="2" s="1"/>
  <c r="AM607" i="2" s="1"/>
  <c r="AN607" i="2" s="1"/>
  <c r="AI609" i="2"/>
  <c r="AK609" i="2" s="1"/>
  <c r="AM609" i="2" s="1"/>
  <c r="AN609" i="2" s="1"/>
  <c r="AI644" i="2"/>
  <c r="AK644" i="2" s="1"/>
  <c r="AM644" i="2" s="1"/>
  <c r="AN644" i="2" s="1"/>
  <c r="AI672" i="2"/>
  <c r="AN672" i="2" s="1"/>
  <c r="AI714" i="2"/>
  <c r="AN714" i="2" s="1"/>
  <c r="AI747" i="2"/>
  <c r="AK747" i="2" s="1"/>
  <c r="AM747" i="2" s="1"/>
  <c r="AN747" i="2" s="1"/>
  <c r="AI827" i="2"/>
  <c r="AK827" i="2" s="1"/>
  <c r="AM827" i="2" s="1"/>
  <c r="AN827" i="2" s="1"/>
  <c r="AI837" i="2"/>
  <c r="AK837" i="2" s="1"/>
  <c r="AM837" i="2" s="1"/>
  <c r="AN837" i="2" s="1"/>
  <c r="AI848" i="2"/>
  <c r="AK848" i="2" s="1"/>
  <c r="AM848" i="2" s="1"/>
  <c r="AN848" i="2" s="1"/>
  <c r="AI873" i="2"/>
  <c r="AK873" i="2" s="1"/>
  <c r="AM873" i="2" s="1"/>
  <c r="AN873" i="2" s="1"/>
  <c r="AI139" i="2"/>
  <c r="AK139" i="2" s="1"/>
  <c r="AM139" i="2" s="1"/>
  <c r="AN139" i="2" s="1"/>
  <c r="AI6" i="2"/>
  <c r="AK6" i="2" s="1"/>
  <c r="AM6" i="2" s="1"/>
  <c r="AN6" i="2" s="1"/>
  <c r="AI21" i="2"/>
  <c r="AN21" i="2" s="1"/>
  <c r="AI29" i="2"/>
  <c r="AK29" i="2" s="1"/>
  <c r="AM29" i="2" s="1"/>
  <c r="AN29" i="2" s="1"/>
  <c r="AI43" i="2"/>
  <c r="AK43" i="2" s="1"/>
  <c r="AM43" i="2" s="1"/>
  <c r="AN43" i="2" s="1"/>
  <c r="AI89" i="2"/>
  <c r="AK89" i="2" s="1"/>
  <c r="AM89" i="2" s="1"/>
  <c r="AN89" i="2" s="1"/>
  <c r="AI103" i="2"/>
  <c r="AK103" i="2" s="1"/>
  <c r="AM103" i="2" s="1"/>
  <c r="AN103" i="2" s="1"/>
  <c r="AI112" i="2"/>
  <c r="AN112" i="2" s="1"/>
  <c r="AI136" i="2"/>
  <c r="AK136" i="2" s="1"/>
  <c r="AM136" i="2" s="1"/>
  <c r="AN136" i="2" s="1"/>
  <c r="AI172" i="2"/>
  <c r="AK172" i="2" s="1"/>
  <c r="AM172" i="2" s="1"/>
  <c r="AN172" i="2" s="1"/>
  <c r="AI177" i="2"/>
  <c r="AK177" i="2" s="1"/>
  <c r="AM177" i="2" s="1"/>
  <c r="AN177" i="2" s="1"/>
  <c r="AI179" i="2"/>
  <c r="AN179" i="2" s="1"/>
  <c r="AI202" i="2"/>
  <c r="AK202" i="2" s="1"/>
  <c r="AM202" i="2" s="1"/>
  <c r="AN202" i="2" s="1"/>
  <c r="AI281" i="2"/>
  <c r="AK281" i="2" s="1"/>
  <c r="AM281" i="2" s="1"/>
  <c r="AN281" i="2" s="1"/>
  <c r="AI292" i="2"/>
  <c r="AK292" i="2" s="1"/>
  <c r="AM292" i="2" s="1"/>
  <c r="AN292" i="2" s="1"/>
  <c r="AI352" i="2"/>
  <c r="AK352" i="2" s="1"/>
  <c r="AM352" i="2" s="1"/>
  <c r="AN352" i="2" s="1"/>
  <c r="AI415" i="2"/>
  <c r="AK415" i="2" s="1"/>
  <c r="AM415" i="2" s="1"/>
  <c r="AN415" i="2" s="1"/>
  <c r="AI429" i="2"/>
  <c r="AK429" i="2" s="1"/>
  <c r="AM429" i="2" s="1"/>
  <c r="AN429" i="2" s="1"/>
  <c r="AI444" i="2"/>
  <c r="AK444" i="2" s="1"/>
  <c r="AM444" i="2" s="1"/>
  <c r="AN444" i="2" s="1"/>
  <c r="AI464" i="2"/>
  <c r="AK464" i="2" s="1"/>
  <c r="AM464" i="2" s="1"/>
  <c r="AN464" i="2" s="1"/>
  <c r="AI521" i="2"/>
  <c r="AK521" i="2" s="1"/>
  <c r="AM521" i="2" s="1"/>
  <c r="AN521" i="2" s="1"/>
  <c r="AI562" i="2"/>
  <c r="AK562" i="2" s="1"/>
  <c r="AM562" i="2" s="1"/>
  <c r="AN562" i="2" s="1"/>
  <c r="AI565" i="2"/>
  <c r="AK565" i="2" s="1"/>
  <c r="AM565" i="2" s="1"/>
  <c r="AN565" i="2" s="1"/>
  <c r="AI595" i="2"/>
  <c r="AK595" i="2" s="1"/>
  <c r="AM595" i="2" s="1"/>
  <c r="AN595" i="2" s="1"/>
  <c r="AI616" i="2"/>
  <c r="AN616" i="2" s="1"/>
  <c r="AI635" i="2"/>
  <c r="AK635" i="2" s="1"/>
  <c r="AM635" i="2" s="1"/>
  <c r="AN635" i="2" s="1"/>
  <c r="AI637" i="2"/>
  <c r="AK637" i="2" s="1"/>
  <c r="AM637" i="2" s="1"/>
  <c r="AN637" i="2" s="1"/>
  <c r="AI679" i="2"/>
  <c r="AK679" i="2" s="1"/>
  <c r="AM679" i="2" s="1"/>
  <c r="AN679" i="2" s="1"/>
  <c r="AI686" i="2"/>
  <c r="AK686" i="2" s="1"/>
  <c r="AM686" i="2" s="1"/>
  <c r="AN686" i="2" s="1"/>
  <c r="AI707" i="2"/>
  <c r="AK707" i="2" s="1"/>
  <c r="AM707" i="2" s="1"/>
  <c r="AN707" i="2" s="1"/>
  <c r="AI728" i="2"/>
  <c r="AK728" i="2" s="1"/>
  <c r="AM728" i="2" s="1"/>
  <c r="AN728" i="2" s="1"/>
  <c r="AI749" i="2"/>
  <c r="AK749" i="2" s="1"/>
  <c r="AM749" i="2" s="1"/>
  <c r="AN749" i="2" s="1"/>
  <c r="AI775" i="2"/>
  <c r="AK775" i="2" s="1"/>
  <c r="AM775" i="2" s="1"/>
  <c r="AN775" i="2" s="1"/>
  <c r="AI809" i="2"/>
  <c r="AK809" i="2" s="1"/>
  <c r="AM809" i="2" s="1"/>
  <c r="AN809" i="2" s="1"/>
  <c r="AI863" i="2"/>
  <c r="AK863" i="2" s="1"/>
  <c r="AM863" i="2" s="1"/>
  <c r="AN863" i="2" s="1"/>
  <c r="AI874" i="2"/>
  <c r="AK874" i="2" s="1"/>
  <c r="AM874" i="2" s="1"/>
  <c r="AN874" i="2" s="1"/>
  <c r="AI881" i="2"/>
  <c r="AN881" i="2" s="1"/>
  <c r="AI123" i="2"/>
  <c r="AK123" i="2" s="1"/>
  <c r="AM123" i="2" s="1"/>
  <c r="AN123" i="2" s="1"/>
  <c r="AI489" i="2"/>
  <c r="AK489" i="2" s="1"/>
  <c r="AM489" i="2" s="1"/>
  <c r="AN489" i="2" s="1"/>
  <c r="AI563" i="2"/>
  <c r="AN563" i="2" s="1"/>
  <c r="AI15" i="2"/>
  <c r="AK15" i="2" s="1"/>
  <c r="AM15" i="2" s="1"/>
  <c r="AN15" i="2" s="1"/>
  <c r="AI22" i="2"/>
  <c r="AK22" i="2" s="1"/>
  <c r="AM22" i="2" s="1"/>
  <c r="AN22" i="2" s="1"/>
  <c r="AI37" i="2"/>
  <c r="AK37" i="2" s="1"/>
  <c r="AM37" i="2" s="1"/>
  <c r="AN37" i="2" s="1"/>
  <c r="AI45" i="2"/>
  <c r="AK45" i="2" s="1"/>
  <c r="AM45" i="2" s="1"/>
  <c r="AN45" i="2" s="1"/>
  <c r="AI105" i="2"/>
  <c r="AK105" i="2" s="1"/>
  <c r="AM105" i="2" s="1"/>
  <c r="AN105" i="2" s="1"/>
  <c r="AI119" i="2"/>
  <c r="AK119" i="2" s="1"/>
  <c r="AM119" i="2" s="1"/>
  <c r="AN119" i="2" s="1"/>
  <c r="AI128" i="2"/>
  <c r="AK128" i="2" s="1"/>
  <c r="AM128" i="2" s="1"/>
  <c r="AN128" i="2" s="1"/>
  <c r="AI188" i="2"/>
  <c r="AN188" i="2" s="1"/>
  <c r="AI195" i="2"/>
  <c r="AK195" i="2" s="1"/>
  <c r="AM195" i="2" s="1"/>
  <c r="AN195" i="2" s="1"/>
  <c r="AI218" i="2"/>
  <c r="AK218" i="2" s="1"/>
  <c r="AM218" i="2" s="1"/>
  <c r="AN218" i="2" s="1"/>
  <c r="AI241" i="2"/>
  <c r="AK241" i="2" s="1"/>
  <c r="AM241" i="2" s="1"/>
  <c r="AN241" i="2" s="1"/>
  <c r="AI248" i="2"/>
  <c r="AK248" i="2" s="1"/>
  <c r="AM248" i="2" s="1"/>
  <c r="AN248" i="2" s="1"/>
  <c r="AI285" i="2"/>
  <c r="AK285" i="2" s="1"/>
  <c r="AM285" i="2" s="1"/>
  <c r="AN285" i="2" s="1"/>
  <c r="AI322" i="2"/>
  <c r="AK322" i="2" s="1"/>
  <c r="AM322" i="2" s="1"/>
  <c r="AN322" i="2" s="1"/>
  <c r="AI359" i="2"/>
  <c r="AK359" i="2" s="1"/>
  <c r="AM359" i="2" s="1"/>
  <c r="AN359" i="2" s="1"/>
  <c r="AI378" i="2"/>
  <c r="AN378" i="2" s="1"/>
  <c r="AI387" i="2"/>
  <c r="AN387" i="2" s="1"/>
  <c r="AI499" i="2"/>
  <c r="AK499" i="2" s="1"/>
  <c r="AM499" i="2" s="1"/>
  <c r="AN499" i="2" s="1"/>
  <c r="AI556" i="2"/>
  <c r="AK556" i="2" s="1"/>
  <c r="AM556" i="2" s="1"/>
  <c r="AN556" i="2" s="1"/>
  <c r="AI576" i="2"/>
  <c r="AN576" i="2" s="1"/>
  <c r="AI617" i="2"/>
  <c r="AK617" i="2" s="1"/>
  <c r="AM617" i="2" s="1"/>
  <c r="AN617" i="2" s="1"/>
  <c r="AI674" i="2"/>
  <c r="AK674" i="2" s="1"/>
  <c r="AM674" i="2" s="1"/>
  <c r="AN674" i="2" s="1"/>
  <c r="AI677" i="2"/>
  <c r="AN677" i="2" s="1"/>
  <c r="AI729" i="2"/>
  <c r="AK729" i="2" s="1"/>
  <c r="AM729" i="2" s="1"/>
  <c r="AN729" i="2" s="1"/>
  <c r="AI737" i="2"/>
  <c r="AK737" i="2" s="1"/>
  <c r="AM737" i="2" s="1"/>
  <c r="AN737" i="2" s="1"/>
  <c r="AI754" i="2"/>
  <c r="AK754" i="2" s="1"/>
  <c r="AM754" i="2" s="1"/>
  <c r="AN754" i="2" s="1"/>
  <c r="AI756" i="2"/>
  <c r="AK756" i="2" s="1"/>
  <c r="AM756" i="2" s="1"/>
  <c r="AN756" i="2" s="1"/>
  <c r="AI764" i="2"/>
  <c r="AK764" i="2" s="1"/>
  <c r="AM764" i="2" s="1"/>
  <c r="AN764" i="2" s="1"/>
  <c r="AI784" i="2"/>
  <c r="AK784" i="2" s="1"/>
  <c r="AM784" i="2" s="1"/>
  <c r="AN784" i="2" s="1"/>
  <c r="AI808" i="2"/>
  <c r="AK808" i="2" s="1"/>
  <c r="AM808" i="2" s="1"/>
  <c r="AN808" i="2" s="1"/>
  <c r="AI817" i="2"/>
  <c r="AK817" i="2" s="1"/>
  <c r="AM817" i="2" s="1"/>
  <c r="AN817" i="2" s="1"/>
  <c r="AI829" i="2"/>
  <c r="AN829" i="2" s="1"/>
  <c r="AI855" i="2"/>
  <c r="AK855" i="2" s="1"/>
  <c r="AM855" i="2" s="1"/>
  <c r="AN855" i="2" s="1"/>
  <c r="AI862" i="2"/>
  <c r="AN862" i="2" s="1"/>
  <c r="AI405" i="2"/>
  <c r="AK405" i="2" s="1"/>
  <c r="AM405" i="2" s="1"/>
  <c r="AN405" i="2" s="1"/>
  <c r="AI604" i="2"/>
  <c r="AN604" i="2" s="1"/>
  <c r="AI342" i="2"/>
  <c r="AK342" i="2" s="1"/>
  <c r="AM342" i="2" s="1"/>
  <c r="AN342" i="2" s="1"/>
  <c r="AI20" i="2"/>
  <c r="AK20" i="2" s="1"/>
  <c r="AM20" i="2" s="1"/>
  <c r="AN20" i="2" s="1"/>
  <c r="AI31" i="2"/>
  <c r="AK31" i="2" s="1"/>
  <c r="AM31" i="2" s="1"/>
  <c r="AN31" i="2" s="1"/>
  <c r="AI38" i="2"/>
  <c r="AK38" i="2" s="1"/>
  <c r="AM38" i="2" s="1"/>
  <c r="AN38" i="2" s="1"/>
  <c r="AI53" i="2"/>
  <c r="AK53" i="2" s="1"/>
  <c r="AM53" i="2" s="1"/>
  <c r="AN53" i="2" s="1"/>
  <c r="AI61" i="2"/>
  <c r="AK61" i="2" s="1"/>
  <c r="AM61" i="2" s="1"/>
  <c r="AN61" i="2" s="1"/>
  <c r="AI110" i="2"/>
  <c r="AN110" i="2" s="1"/>
  <c r="AI121" i="2"/>
  <c r="AK121" i="2" s="1"/>
  <c r="AM121" i="2" s="1"/>
  <c r="AN121" i="2" s="1"/>
  <c r="AI135" i="2"/>
  <c r="AK135" i="2" s="1"/>
  <c r="AM135" i="2" s="1"/>
  <c r="AN135" i="2" s="1"/>
  <c r="AI144" i="2"/>
  <c r="AK144" i="2" s="1"/>
  <c r="AM144" i="2" s="1"/>
  <c r="AN144" i="2" s="1"/>
  <c r="AI168" i="2"/>
  <c r="AK168" i="2" s="1"/>
  <c r="AM168" i="2" s="1"/>
  <c r="AN168" i="2" s="1"/>
  <c r="AI204" i="2"/>
  <c r="AN204" i="2" s="1"/>
  <c r="AI209" i="2"/>
  <c r="AK209" i="2" s="1"/>
  <c r="AM209" i="2" s="1"/>
  <c r="AN209" i="2" s="1"/>
  <c r="AI211" i="2"/>
  <c r="AK211" i="2" s="1"/>
  <c r="AM211" i="2" s="1"/>
  <c r="AN211" i="2" s="1"/>
  <c r="AI271" i="2"/>
  <c r="AK271" i="2" s="1"/>
  <c r="AM271" i="2" s="1"/>
  <c r="AN271" i="2" s="1"/>
  <c r="AI313" i="2"/>
  <c r="AK313" i="2" s="1"/>
  <c r="AM313" i="2" s="1"/>
  <c r="AN313" i="2" s="1"/>
  <c r="AI324" i="2"/>
  <c r="AK324" i="2" s="1"/>
  <c r="AM324" i="2" s="1"/>
  <c r="AN324" i="2" s="1"/>
  <c r="AI357" i="2"/>
  <c r="AN357" i="2" s="1"/>
  <c r="AI441" i="2"/>
  <c r="AK441" i="2" s="1"/>
  <c r="AM441" i="2" s="1"/>
  <c r="AN441" i="2" s="1"/>
  <c r="AI443" i="2"/>
  <c r="AK443" i="2" s="1"/>
  <c r="AM443" i="2" s="1"/>
  <c r="AN443" i="2" s="1"/>
  <c r="AI490" i="2"/>
  <c r="AK490" i="2" s="1"/>
  <c r="AM490" i="2" s="1"/>
  <c r="AN490" i="2" s="1"/>
  <c r="AI511" i="2"/>
  <c r="AK511" i="2" s="1"/>
  <c r="AM511" i="2" s="1"/>
  <c r="AN511" i="2" s="1"/>
  <c r="AI513" i="2"/>
  <c r="AK513" i="2" s="1"/>
  <c r="AM513" i="2" s="1"/>
  <c r="AN513" i="2" s="1"/>
  <c r="AI583" i="2"/>
  <c r="AK583" i="2" s="1"/>
  <c r="AM583" i="2" s="1"/>
  <c r="AN583" i="2" s="1"/>
  <c r="AI590" i="2"/>
  <c r="AK590" i="2" s="1"/>
  <c r="AM590" i="2" s="1"/>
  <c r="AN590" i="2" s="1"/>
  <c r="AI602" i="2"/>
  <c r="AK602" i="2" s="1"/>
  <c r="AM602" i="2" s="1"/>
  <c r="AN602" i="2" s="1"/>
  <c r="AI611" i="2"/>
  <c r="AK611" i="2" s="1"/>
  <c r="AM611" i="2" s="1"/>
  <c r="AN611" i="2" s="1"/>
  <c r="AI625" i="2"/>
  <c r="AK625" i="2" s="1"/>
  <c r="AM625" i="2" s="1"/>
  <c r="AN625" i="2" s="1"/>
  <c r="AI653" i="2"/>
  <c r="AN653" i="2" s="1"/>
  <c r="AI660" i="2"/>
  <c r="AK660" i="2" s="1"/>
  <c r="AM660" i="2" s="1"/>
  <c r="AN660" i="2" s="1"/>
  <c r="AI668" i="2"/>
  <c r="AK668" i="2" s="1"/>
  <c r="AM668" i="2" s="1"/>
  <c r="AN668" i="2" s="1"/>
  <c r="AI688" i="2"/>
  <c r="AK688" i="2" s="1"/>
  <c r="AM688" i="2" s="1"/>
  <c r="AN688" i="2" s="1"/>
  <c r="AI695" i="2"/>
  <c r="AN695" i="2" s="1"/>
  <c r="AI723" i="2"/>
  <c r="AK723" i="2" s="1"/>
  <c r="AM723" i="2" s="1"/>
  <c r="AN723" i="2" s="1"/>
  <c r="AI730" i="2"/>
  <c r="AN730" i="2" s="1"/>
  <c r="AI798" i="2"/>
  <c r="AK798" i="2" s="1"/>
  <c r="AM798" i="2" s="1"/>
  <c r="AN798" i="2" s="1"/>
  <c r="AI810" i="2"/>
  <c r="AK810" i="2" s="1"/>
  <c r="AM810" i="2" s="1"/>
  <c r="AN810" i="2" s="1"/>
  <c r="AI834" i="2"/>
  <c r="AK834" i="2" s="1"/>
  <c r="AM834" i="2" s="1"/>
  <c r="AN834" i="2" s="1"/>
  <c r="AI836" i="2"/>
  <c r="AK836" i="2" s="1"/>
  <c r="AM836" i="2" s="1"/>
  <c r="AN836" i="2" s="1"/>
  <c r="AI844" i="2"/>
  <c r="AK844" i="2" s="1"/>
  <c r="AM844" i="2" s="1"/>
  <c r="AN844" i="2" s="1"/>
  <c r="AI853" i="2"/>
  <c r="AK853" i="2" s="1"/>
  <c r="AM853" i="2" s="1"/>
  <c r="AN853" i="2" s="1"/>
  <c r="AI326" i="2"/>
  <c r="AK326" i="2" s="1"/>
  <c r="AM326" i="2" s="1"/>
  <c r="AN326" i="2" s="1"/>
  <c r="AI442" i="2"/>
  <c r="AK442" i="2" s="1"/>
  <c r="AM442" i="2" s="1"/>
  <c r="AN442" i="2" s="1"/>
  <c r="AI181" i="2"/>
  <c r="AK181" i="2" s="1"/>
  <c r="AM181" i="2" s="1"/>
  <c r="AN181" i="2" s="1"/>
  <c r="AI681" i="2"/>
  <c r="AK681" i="2" s="1"/>
  <c r="AM681" i="2" s="1"/>
  <c r="AN681" i="2" s="1"/>
  <c r="AI36" i="2"/>
  <c r="AN36" i="2" s="1"/>
  <c r="AI47" i="2"/>
  <c r="AK47" i="2" s="1"/>
  <c r="AM47" i="2" s="1"/>
  <c r="AN47" i="2" s="1"/>
  <c r="AI54" i="2"/>
  <c r="AK54" i="2" s="1"/>
  <c r="AM54" i="2" s="1"/>
  <c r="AN54" i="2" s="1"/>
  <c r="AI77" i="2"/>
  <c r="AK77" i="2" s="1"/>
  <c r="AM77" i="2" s="1"/>
  <c r="AN77" i="2" s="1"/>
  <c r="AI126" i="2"/>
  <c r="AK126" i="2" s="1"/>
  <c r="AM126" i="2" s="1"/>
  <c r="AN126" i="2" s="1"/>
  <c r="AI137" i="2"/>
  <c r="AK137" i="2" s="1"/>
  <c r="AM137" i="2" s="1"/>
  <c r="AN137" i="2" s="1"/>
  <c r="AI151" i="2"/>
  <c r="AK151" i="2" s="1"/>
  <c r="AM151" i="2" s="1"/>
  <c r="AN151" i="2" s="1"/>
  <c r="AI160" i="2"/>
  <c r="AK160" i="2" s="1"/>
  <c r="AM160" i="2" s="1"/>
  <c r="AN160" i="2" s="1"/>
  <c r="AI184" i="2"/>
  <c r="AN184" i="2" s="1"/>
  <c r="AI234" i="2"/>
  <c r="AK234" i="2" s="1"/>
  <c r="AM234" i="2" s="1"/>
  <c r="AN234" i="2" s="1"/>
  <c r="AI246" i="2"/>
  <c r="AK246" i="2" s="1"/>
  <c r="AM246" i="2" s="1"/>
  <c r="AN246" i="2" s="1"/>
  <c r="AI273" i="2"/>
  <c r="AN273" i="2" s="1"/>
  <c r="AI280" i="2"/>
  <c r="AN280" i="2" s="1"/>
  <c r="AI315" i="2"/>
  <c r="AK315" i="2" s="1"/>
  <c r="AM315" i="2" s="1"/>
  <c r="AN315" i="2" s="1"/>
  <c r="AI317" i="2"/>
  <c r="AK317" i="2" s="1"/>
  <c r="AM317" i="2" s="1"/>
  <c r="AN317" i="2" s="1"/>
  <c r="AI354" i="2"/>
  <c r="AN354" i="2" s="1"/>
  <c r="AI368" i="2"/>
  <c r="AK368" i="2" s="1"/>
  <c r="AM368" i="2" s="1"/>
  <c r="AN368" i="2" s="1"/>
  <c r="AI403" i="2"/>
  <c r="AK403" i="2" s="1"/>
  <c r="AM403" i="2" s="1"/>
  <c r="AN403" i="2" s="1"/>
  <c r="AI424" i="2"/>
  <c r="AK424" i="2" s="1"/>
  <c r="AM424" i="2" s="1"/>
  <c r="AN424" i="2" s="1"/>
  <c r="AI431" i="2"/>
  <c r="AN431" i="2" s="1"/>
  <c r="AI480" i="2"/>
  <c r="AK480" i="2" s="1"/>
  <c r="AM480" i="2" s="1"/>
  <c r="AN480" i="2" s="1"/>
  <c r="AI557" i="2"/>
  <c r="AK557" i="2" s="1"/>
  <c r="AM557" i="2" s="1"/>
  <c r="AN557" i="2" s="1"/>
  <c r="AI564" i="2"/>
  <c r="AK564" i="2" s="1"/>
  <c r="AM564" i="2" s="1"/>
  <c r="AN564" i="2" s="1"/>
  <c r="AI578" i="2"/>
  <c r="AK578" i="2" s="1"/>
  <c r="AM578" i="2" s="1"/>
  <c r="AN578" i="2" s="1"/>
  <c r="AI581" i="2"/>
  <c r="AN581" i="2" s="1"/>
  <c r="AI633" i="2"/>
  <c r="AK633" i="2" s="1"/>
  <c r="AM633" i="2" s="1"/>
  <c r="AN633" i="2" s="1"/>
  <c r="AI693" i="2"/>
  <c r="AK693" i="2" s="1"/>
  <c r="AM693" i="2" s="1"/>
  <c r="AN693" i="2" s="1"/>
  <c r="AI719" i="2"/>
  <c r="AK719" i="2" s="1"/>
  <c r="AM719" i="2" s="1"/>
  <c r="AN719" i="2" s="1"/>
  <c r="AI765" i="2"/>
  <c r="AK765" i="2" s="1"/>
  <c r="AM765" i="2" s="1"/>
  <c r="AN765" i="2" s="1"/>
  <c r="AI791" i="2"/>
  <c r="AK791" i="2" s="1"/>
  <c r="AM791" i="2" s="1"/>
  <c r="AN791" i="2" s="1"/>
  <c r="AI843" i="2"/>
  <c r="AK843" i="2" s="1"/>
  <c r="AM843" i="2" s="1"/>
  <c r="AN843" i="2" s="1"/>
  <c r="AI864" i="2"/>
  <c r="AK864" i="2" s="1"/>
  <c r="AM864" i="2" s="1"/>
  <c r="AN864" i="2" s="1"/>
  <c r="AI889" i="2"/>
  <c r="AK889" i="2" s="1"/>
  <c r="AM889" i="2" s="1"/>
  <c r="AN889" i="2" s="1"/>
  <c r="AI229" i="2"/>
  <c r="AK229" i="2" s="1"/>
  <c r="AM229" i="2" s="1"/>
  <c r="AN229" i="2" s="1"/>
  <c r="AI699" i="2"/>
  <c r="AK699" i="2" s="1"/>
  <c r="AM699" i="2" s="1"/>
  <c r="AN699" i="2" s="1"/>
  <c r="AI330" i="2"/>
  <c r="AK330" i="2" s="1"/>
  <c r="AM330" i="2" s="1"/>
  <c r="AN330" i="2" s="1"/>
  <c r="AI777" i="2"/>
  <c r="AK777" i="2" s="1"/>
  <c r="AM777" i="2" s="1"/>
  <c r="AN777" i="2" s="1"/>
  <c r="AI52" i="2"/>
  <c r="AN52" i="2" s="1"/>
  <c r="AI63" i="2"/>
  <c r="AK63" i="2" s="1"/>
  <c r="AM63" i="2" s="1"/>
  <c r="AN63" i="2" s="1"/>
  <c r="AI70" i="2"/>
  <c r="AK70" i="2" s="1"/>
  <c r="AM70" i="2" s="1"/>
  <c r="AN70" i="2" s="1"/>
  <c r="AI85" i="2"/>
  <c r="AN85" i="2" s="1"/>
  <c r="AI93" i="2"/>
  <c r="AK93" i="2" s="1"/>
  <c r="AM93" i="2" s="1"/>
  <c r="AN93" i="2" s="1"/>
  <c r="AI142" i="2"/>
  <c r="AK142" i="2" s="1"/>
  <c r="AM142" i="2" s="1"/>
  <c r="AN142" i="2" s="1"/>
  <c r="AI153" i="2"/>
  <c r="AK153" i="2" s="1"/>
  <c r="AM153" i="2" s="1"/>
  <c r="AN153" i="2" s="1"/>
  <c r="AI167" i="2"/>
  <c r="AK167" i="2" s="1"/>
  <c r="AM167" i="2" s="1"/>
  <c r="AN167" i="2" s="1"/>
  <c r="AI176" i="2"/>
  <c r="AK176" i="2" s="1"/>
  <c r="AM176" i="2" s="1"/>
  <c r="AN176" i="2" s="1"/>
  <c r="AI200" i="2"/>
  <c r="AK200" i="2" s="1"/>
  <c r="AM200" i="2" s="1"/>
  <c r="AN200" i="2" s="1"/>
  <c r="AI220" i="2"/>
  <c r="AK220" i="2" s="1"/>
  <c r="AM220" i="2" s="1"/>
  <c r="AN220" i="2" s="1"/>
  <c r="AI243" i="2"/>
  <c r="AN243" i="2" s="1"/>
  <c r="AI345" i="2"/>
  <c r="AK345" i="2" s="1"/>
  <c r="AM345" i="2" s="1"/>
  <c r="AN345" i="2" s="1"/>
  <c r="AI375" i="2"/>
  <c r="AK375" i="2" s="1"/>
  <c r="AM375" i="2" s="1"/>
  <c r="AN375" i="2" s="1"/>
  <c r="AI394" i="2"/>
  <c r="AK394" i="2" s="1"/>
  <c r="AM394" i="2" s="1"/>
  <c r="AN394" i="2" s="1"/>
  <c r="AI419" i="2"/>
  <c r="AK419" i="2" s="1"/>
  <c r="AM419" i="2" s="1"/>
  <c r="AN419" i="2" s="1"/>
  <c r="AI433" i="2"/>
  <c r="AK433" i="2" s="1"/>
  <c r="AM433" i="2" s="1"/>
  <c r="AN433" i="2" s="1"/>
  <c r="AI469" i="2"/>
  <c r="AN469" i="2" s="1"/>
  <c r="AI487" i="2"/>
  <c r="AK487" i="2" s="1"/>
  <c r="AM487" i="2" s="1"/>
  <c r="AN487" i="2" s="1"/>
  <c r="AI506" i="2"/>
  <c r="AK506" i="2" s="1"/>
  <c r="AM506" i="2" s="1"/>
  <c r="AN506" i="2" s="1"/>
  <c r="AI592" i="2"/>
  <c r="AN592" i="2" s="1"/>
  <c r="AI641" i="2"/>
  <c r="AK641" i="2" s="1"/>
  <c r="AM641" i="2" s="1"/>
  <c r="AN641" i="2" s="1"/>
  <c r="AI648" i="2"/>
  <c r="AK648" i="2" s="1"/>
  <c r="AM648" i="2" s="1"/>
  <c r="AN648" i="2" s="1"/>
  <c r="AI669" i="2"/>
  <c r="AK669" i="2" s="1"/>
  <c r="AM669" i="2" s="1"/>
  <c r="AN669" i="2" s="1"/>
  <c r="AI704" i="2"/>
  <c r="AK704" i="2" s="1"/>
  <c r="AM704" i="2" s="1"/>
  <c r="AN704" i="2" s="1"/>
  <c r="AI711" i="2"/>
  <c r="AK711" i="2" s="1"/>
  <c r="AM711" i="2" s="1"/>
  <c r="AN711" i="2" s="1"/>
  <c r="AI718" i="2"/>
  <c r="AK718" i="2" s="1"/>
  <c r="AM718" i="2" s="1"/>
  <c r="AN718" i="2" s="1"/>
  <c r="AI789" i="2"/>
  <c r="AK789" i="2" s="1"/>
  <c r="AM789" i="2" s="1"/>
  <c r="AN789" i="2" s="1"/>
  <c r="AI800" i="2"/>
  <c r="AK800" i="2" s="1"/>
  <c r="AM800" i="2" s="1"/>
  <c r="AN800" i="2" s="1"/>
  <c r="AI845" i="2"/>
  <c r="AK845" i="2" s="1"/>
  <c r="AM845" i="2" s="1"/>
  <c r="AN845" i="2" s="1"/>
  <c r="AI888" i="2"/>
  <c r="AK888" i="2" s="1"/>
  <c r="AM888" i="2" s="1"/>
  <c r="AN888" i="2" s="1"/>
  <c r="AI890" i="2"/>
  <c r="AK890" i="2" s="1"/>
  <c r="AM890" i="2" s="1"/>
  <c r="AN890" i="2" s="1"/>
  <c r="AI659" i="2"/>
  <c r="AN659" i="2" s="1"/>
  <c r="AI81" i="2"/>
  <c r="AK81" i="2" s="1"/>
  <c r="AM81" i="2" s="1"/>
  <c r="AN81" i="2" s="1"/>
  <c r="AI339" i="2"/>
  <c r="AK339" i="2" s="1"/>
  <c r="AM339" i="2" s="1"/>
  <c r="AN339" i="2" s="1"/>
  <c r="AI802" i="2"/>
  <c r="AK802" i="2" s="1"/>
  <c r="AM802" i="2" s="1"/>
  <c r="AN802" i="2" s="1"/>
  <c r="AI10" i="2"/>
  <c r="AK10" i="2" s="1"/>
  <c r="AM10" i="2" s="1"/>
  <c r="AN10" i="2" s="1"/>
  <c r="AI24" i="2"/>
  <c r="AK24" i="2" s="1"/>
  <c r="AM24" i="2" s="1"/>
  <c r="AN24" i="2" s="1"/>
  <c r="AI26" i="2"/>
  <c r="AK26" i="2" s="1"/>
  <c r="AM26" i="2" s="1"/>
  <c r="AN26" i="2" s="1"/>
  <c r="AI59" i="2"/>
  <c r="AN59" i="2" s="1"/>
  <c r="AI68" i="2"/>
  <c r="AN68" i="2" s="1"/>
  <c r="AI79" i="2"/>
  <c r="AN79" i="2" s="1"/>
  <c r="AI86" i="2"/>
  <c r="AK86" i="2" s="1"/>
  <c r="AM86" i="2" s="1"/>
  <c r="AN86" i="2" s="1"/>
  <c r="AI101" i="2"/>
  <c r="AK101" i="2" s="1"/>
  <c r="AM101" i="2" s="1"/>
  <c r="AN101" i="2" s="1"/>
  <c r="AI109" i="2"/>
  <c r="AK109" i="2" s="1"/>
  <c r="AM109" i="2" s="1"/>
  <c r="AN109" i="2" s="1"/>
  <c r="AI158" i="2"/>
  <c r="AK158" i="2" s="1"/>
  <c r="AM158" i="2" s="1"/>
  <c r="AN158" i="2" s="1"/>
  <c r="AI169" i="2"/>
  <c r="AN169" i="2" s="1"/>
  <c r="AI183" i="2"/>
  <c r="AN183" i="2" s="1"/>
  <c r="AI192" i="2"/>
  <c r="AK192" i="2" s="1"/>
  <c r="AM192" i="2" s="1"/>
  <c r="AN192" i="2" s="1"/>
  <c r="AI216" i="2"/>
  <c r="AK216" i="2" s="1"/>
  <c r="AM216" i="2" s="1"/>
  <c r="AN216" i="2" s="1"/>
  <c r="AI245" i="2"/>
  <c r="AK245" i="2" s="1"/>
  <c r="AM245" i="2" s="1"/>
  <c r="AN245" i="2" s="1"/>
  <c r="AI262" i="2"/>
  <c r="AK262" i="2" s="1"/>
  <c r="AM262" i="2" s="1"/>
  <c r="AN262" i="2" s="1"/>
  <c r="AI275" i="2"/>
  <c r="AK275" i="2" s="1"/>
  <c r="AM275" i="2" s="1"/>
  <c r="AN275" i="2" s="1"/>
  <c r="AI312" i="2"/>
  <c r="AK312" i="2" s="1"/>
  <c r="AM312" i="2" s="1"/>
  <c r="AN312" i="2" s="1"/>
  <c r="AI347" i="2"/>
  <c r="AK347" i="2" s="1"/>
  <c r="AM347" i="2" s="1"/>
  <c r="AN347" i="2" s="1"/>
  <c r="AI349" i="2"/>
  <c r="AK349" i="2" s="1"/>
  <c r="AM349" i="2" s="1"/>
  <c r="AN349" i="2" s="1"/>
  <c r="AI356" i="2"/>
  <c r="AK356" i="2" s="1"/>
  <c r="AM356" i="2" s="1"/>
  <c r="AN356" i="2" s="1"/>
  <c r="AI410" i="2"/>
  <c r="AK410" i="2" s="1"/>
  <c r="AM410" i="2" s="1"/>
  <c r="AN410" i="2" s="1"/>
  <c r="AI461" i="2"/>
  <c r="AK461" i="2" s="1"/>
  <c r="AM461" i="2" s="1"/>
  <c r="AN461" i="2" s="1"/>
  <c r="AI468" i="2"/>
  <c r="AK468" i="2" s="1"/>
  <c r="AM468" i="2" s="1"/>
  <c r="AN468" i="2" s="1"/>
  <c r="AI482" i="2"/>
  <c r="AK482" i="2" s="1"/>
  <c r="AM482" i="2" s="1"/>
  <c r="AN482" i="2" s="1"/>
  <c r="AI485" i="2"/>
  <c r="AK485" i="2" s="1"/>
  <c r="AM485" i="2" s="1"/>
  <c r="AN485" i="2" s="1"/>
  <c r="AI515" i="2"/>
  <c r="AK515" i="2" s="1"/>
  <c r="AM515" i="2" s="1"/>
  <c r="AN515" i="2" s="1"/>
  <c r="AI537" i="2"/>
  <c r="AK537" i="2" s="1"/>
  <c r="AM537" i="2" s="1"/>
  <c r="AN537" i="2" s="1"/>
  <c r="AI543" i="2"/>
  <c r="AK543" i="2" s="1"/>
  <c r="AM543" i="2" s="1"/>
  <c r="AN543" i="2" s="1"/>
  <c r="AI571" i="2"/>
  <c r="AN571" i="2" s="1"/>
  <c r="AI599" i="2"/>
  <c r="AN599" i="2" s="1"/>
  <c r="AI618" i="2"/>
  <c r="AK618" i="2" s="1"/>
  <c r="AM618" i="2" s="1"/>
  <c r="AN618" i="2" s="1"/>
  <c r="AI627" i="2"/>
  <c r="AK627" i="2" s="1"/>
  <c r="AM627" i="2" s="1"/>
  <c r="AN627" i="2" s="1"/>
  <c r="AI634" i="2"/>
  <c r="AK634" i="2" s="1"/>
  <c r="AM634" i="2" s="1"/>
  <c r="AN634" i="2" s="1"/>
  <c r="AI649" i="2"/>
  <c r="AK649" i="2" s="1"/>
  <c r="AM649" i="2" s="1"/>
  <c r="AN649" i="2" s="1"/>
  <c r="AI684" i="2"/>
  <c r="AK684" i="2" s="1"/>
  <c r="AM684" i="2" s="1"/>
  <c r="AN684" i="2" s="1"/>
  <c r="AI709" i="2"/>
  <c r="AK709" i="2" s="1"/>
  <c r="AM709" i="2" s="1"/>
  <c r="AN709" i="2" s="1"/>
  <c r="AI735" i="2"/>
  <c r="AN735" i="2" s="1"/>
  <c r="AI746" i="2"/>
  <c r="AK746" i="2" s="1"/>
  <c r="AM746" i="2" s="1"/>
  <c r="AN746" i="2" s="1"/>
  <c r="AI779" i="2"/>
  <c r="AN779" i="2" s="1"/>
  <c r="AI815" i="2"/>
  <c r="AK815" i="2" s="1"/>
  <c r="AM815" i="2" s="1"/>
  <c r="AN815" i="2" s="1"/>
  <c r="AI826" i="2"/>
  <c r="AK826" i="2" s="1"/>
  <c r="AM826" i="2" s="1"/>
  <c r="AN826" i="2" s="1"/>
  <c r="AI833" i="2"/>
  <c r="AK833" i="2" s="1"/>
  <c r="AM833" i="2" s="1"/>
  <c r="AN833" i="2" s="1"/>
  <c r="AI871" i="2"/>
  <c r="AN871" i="2" s="1"/>
  <c r="AI878" i="2"/>
  <c r="AK878" i="2" s="1"/>
  <c r="AM878" i="2" s="1"/>
  <c r="AN878" i="2" s="1"/>
  <c r="AI165" i="2"/>
  <c r="AK165" i="2" s="1"/>
  <c r="AM165" i="2" s="1"/>
  <c r="AN165" i="2" s="1"/>
  <c r="AI252" i="2"/>
  <c r="AK252" i="2" s="1"/>
  <c r="AM252" i="2" s="1"/>
  <c r="AN252" i="2" s="1"/>
  <c r="AI492" i="2"/>
  <c r="AK492" i="2" s="1"/>
  <c r="AM492" i="2" s="1"/>
  <c r="AN492" i="2" s="1"/>
  <c r="AI12" i="2"/>
  <c r="AK12" i="2" s="1"/>
  <c r="AM12" i="2" s="1"/>
  <c r="AN12" i="2" s="1"/>
  <c r="AI17" i="2"/>
  <c r="AK17" i="2" s="1"/>
  <c r="AM17" i="2" s="1"/>
  <c r="AN17" i="2" s="1"/>
  <c r="AI19" i="2"/>
  <c r="AK19" i="2" s="1"/>
  <c r="AM19" i="2" s="1"/>
  <c r="AN19" i="2" s="1"/>
  <c r="AI40" i="2"/>
  <c r="AN40" i="2" s="1"/>
  <c r="AI42" i="2"/>
  <c r="AK42" i="2" s="1"/>
  <c r="AM42" i="2" s="1"/>
  <c r="AN42" i="2" s="1"/>
  <c r="AI75" i="2"/>
  <c r="AK75" i="2" s="1"/>
  <c r="AM75" i="2" s="1"/>
  <c r="AN75" i="2" s="1"/>
  <c r="AI84" i="2"/>
  <c r="AK84" i="2" s="1"/>
  <c r="AM84" i="2" s="1"/>
  <c r="AN84" i="2" s="1"/>
  <c r="AI95" i="2"/>
  <c r="AK95" i="2" s="1"/>
  <c r="AM95" i="2" s="1"/>
  <c r="AN95" i="2" s="1"/>
  <c r="AI102" i="2"/>
  <c r="AK102" i="2" s="1"/>
  <c r="AM102" i="2" s="1"/>
  <c r="AN102" i="2" s="1"/>
  <c r="AI117" i="2"/>
  <c r="AK117" i="2" s="1"/>
  <c r="AM117" i="2" s="1"/>
  <c r="AN117" i="2" s="1"/>
  <c r="AI125" i="2"/>
  <c r="AK125" i="2" s="1"/>
  <c r="AM125" i="2" s="1"/>
  <c r="AN125" i="2" s="1"/>
  <c r="AI174" i="2"/>
  <c r="AK174" i="2" s="1"/>
  <c r="AM174" i="2" s="1"/>
  <c r="AN174" i="2" s="1"/>
  <c r="AI185" i="2"/>
  <c r="AK185" i="2" s="1"/>
  <c r="AM185" i="2" s="1"/>
  <c r="AN185" i="2" s="1"/>
  <c r="AI199" i="2"/>
  <c r="AN199" i="2" s="1"/>
  <c r="AI208" i="2"/>
  <c r="AK208" i="2" s="1"/>
  <c r="AM208" i="2" s="1"/>
  <c r="AN208" i="2" s="1"/>
  <c r="AI231" i="2"/>
  <c r="AK231" i="2" s="1"/>
  <c r="AM231" i="2" s="1"/>
  <c r="AN231" i="2" s="1"/>
  <c r="AI266" i="2"/>
  <c r="AK266" i="2" s="1"/>
  <c r="AM266" i="2" s="1"/>
  <c r="AN266" i="2" s="1"/>
  <c r="AI278" i="2"/>
  <c r="AK278" i="2" s="1"/>
  <c r="AM278" i="2" s="1"/>
  <c r="AN278" i="2" s="1"/>
  <c r="AI364" i="2"/>
  <c r="AK364" i="2" s="1"/>
  <c r="AM364" i="2" s="1"/>
  <c r="AN364" i="2" s="1"/>
  <c r="AI384" i="2"/>
  <c r="AK384" i="2" s="1"/>
  <c r="AM384" i="2" s="1"/>
  <c r="AN384" i="2" s="1"/>
  <c r="AI398" i="2"/>
  <c r="AK398" i="2" s="1"/>
  <c r="AM398" i="2" s="1"/>
  <c r="AN398" i="2" s="1"/>
  <c r="AI435" i="2"/>
  <c r="AK435" i="2" s="1"/>
  <c r="AM435" i="2" s="1"/>
  <c r="AN435" i="2" s="1"/>
  <c r="AI496" i="2"/>
  <c r="AK496" i="2" s="1"/>
  <c r="AM496" i="2" s="1"/>
  <c r="AN496" i="2" s="1"/>
  <c r="AI552" i="2"/>
  <c r="AK552" i="2" s="1"/>
  <c r="AM552" i="2" s="1"/>
  <c r="AN552" i="2" s="1"/>
  <c r="AI608" i="2"/>
  <c r="AK608" i="2" s="1"/>
  <c r="AM608" i="2" s="1"/>
  <c r="AN608" i="2" s="1"/>
  <c r="AI623" i="2"/>
  <c r="AK623" i="2" s="1"/>
  <c r="AM623" i="2" s="1"/>
  <c r="AN623" i="2" s="1"/>
  <c r="AI650" i="2"/>
  <c r="AK650" i="2" s="1"/>
  <c r="AM650" i="2" s="1"/>
  <c r="AN650" i="2" s="1"/>
  <c r="AI720" i="2"/>
  <c r="AK720" i="2" s="1"/>
  <c r="AM720" i="2" s="1"/>
  <c r="AN720" i="2" s="1"/>
  <c r="AI781" i="2"/>
  <c r="AN781" i="2" s="1"/>
  <c r="AI807" i="2"/>
  <c r="AK807" i="2" s="1"/>
  <c r="AM807" i="2" s="1"/>
  <c r="AN807" i="2" s="1"/>
  <c r="AI814" i="2"/>
  <c r="AK814" i="2" s="1"/>
  <c r="AM814" i="2" s="1"/>
  <c r="AN814" i="2" s="1"/>
  <c r="AI860" i="2"/>
  <c r="AK860" i="2" s="1"/>
  <c r="AM860" i="2" s="1"/>
  <c r="AN860" i="2" s="1"/>
  <c r="AI869" i="2"/>
  <c r="AK869" i="2" s="1"/>
  <c r="AM869" i="2" s="1"/>
  <c r="AN869" i="2" s="1"/>
  <c r="AI65" i="2"/>
  <c r="AK65" i="2" s="1"/>
  <c r="AM65" i="2" s="1"/>
  <c r="AN65" i="2" s="1"/>
  <c r="AI569" i="2"/>
  <c r="AK569" i="2" s="1"/>
  <c r="AM569" i="2" s="1"/>
  <c r="AN569" i="2" s="1"/>
  <c r="AI148" i="2"/>
  <c r="AK148" i="2" s="1"/>
  <c r="AM148" i="2" s="1"/>
  <c r="AN148" i="2" s="1"/>
  <c r="AI28" i="2"/>
  <c r="AK28" i="2" s="1"/>
  <c r="AM28" i="2" s="1"/>
  <c r="AN28" i="2" s="1"/>
  <c r="AI33" i="2"/>
  <c r="AN33" i="2" s="1"/>
  <c r="AI35" i="2"/>
  <c r="AN35" i="2" s="1"/>
  <c r="AI56" i="2"/>
  <c r="AK56" i="2" s="1"/>
  <c r="AM56" i="2" s="1"/>
  <c r="AN56" i="2" s="1"/>
  <c r="AI58" i="2"/>
  <c r="AK58" i="2" s="1"/>
  <c r="AM58" i="2" s="1"/>
  <c r="AN58" i="2" s="1"/>
  <c r="AI91" i="2"/>
  <c r="AK91" i="2" s="1"/>
  <c r="AM91" i="2" s="1"/>
  <c r="AN91" i="2" s="1"/>
  <c r="AI100" i="2"/>
  <c r="AK100" i="2" s="1"/>
  <c r="AM100" i="2" s="1"/>
  <c r="AN100" i="2" s="1"/>
  <c r="AI111" i="2"/>
  <c r="AK111" i="2" s="1"/>
  <c r="AM111" i="2" s="1"/>
  <c r="AN111" i="2" s="1"/>
  <c r="AI118" i="2"/>
  <c r="AK118" i="2" s="1"/>
  <c r="AM118" i="2" s="1"/>
  <c r="AN118" i="2" s="1"/>
  <c r="AI133" i="2"/>
  <c r="AK133" i="2" s="1"/>
  <c r="AM133" i="2" s="1"/>
  <c r="AN133" i="2" s="1"/>
  <c r="AI141" i="2"/>
  <c r="AK141" i="2" s="1"/>
  <c r="AM141" i="2" s="1"/>
  <c r="AN141" i="2" s="1"/>
  <c r="AI190" i="2"/>
  <c r="AK190" i="2" s="1"/>
  <c r="AM190" i="2" s="1"/>
  <c r="AN190" i="2" s="1"/>
  <c r="AI201" i="2"/>
  <c r="AN201" i="2" s="1"/>
  <c r="AI215" i="2"/>
  <c r="AK215" i="2" s="1"/>
  <c r="AM215" i="2" s="1"/>
  <c r="AN215" i="2" s="1"/>
  <c r="AI236" i="2"/>
  <c r="AK236" i="2" s="1"/>
  <c r="AM236" i="2" s="1"/>
  <c r="AN236" i="2" s="1"/>
  <c r="AI247" i="2"/>
  <c r="AK247" i="2" s="1"/>
  <c r="AM247" i="2" s="1"/>
  <c r="AN247" i="2" s="1"/>
  <c r="AI261" i="2"/>
  <c r="AK261" i="2" s="1"/>
  <c r="AM261" i="2" s="1"/>
  <c r="AN261" i="2" s="1"/>
  <c r="AI294" i="2"/>
  <c r="AK294" i="2" s="1"/>
  <c r="AM294" i="2" s="1"/>
  <c r="AN294" i="2" s="1"/>
  <c r="AI344" i="2"/>
  <c r="AK344" i="2" s="1"/>
  <c r="AM344" i="2" s="1"/>
  <c r="AN344" i="2" s="1"/>
  <c r="AI361" i="2"/>
  <c r="AN361" i="2" s="1"/>
  <c r="AI391" i="2"/>
  <c r="AN391" i="2" s="1"/>
  <c r="AI414" i="2"/>
  <c r="AN414" i="2" s="1"/>
  <c r="AI426" i="2"/>
  <c r="AK426" i="2" s="1"/>
  <c r="AM426" i="2" s="1"/>
  <c r="AN426" i="2" s="1"/>
  <c r="AI456" i="2"/>
  <c r="AK456" i="2" s="1"/>
  <c r="AM456" i="2" s="1"/>
  <c r="AN456" i="2" s="1"/>
  <c r="AI473" i="2"/>
  <c r="AN473" i="2" s="1"/>
  <c r="AI475" i="2"/>
  <c r="AK475" i="2" s="1"/>
  <c r="AM475" i="2" s="1"/>
  <c r="AN475" i="2" s="1"/>
  <c r="AI503" i="2"/>
  <c r="AK503" i="2" s="1"/>
  <c r="AM503" i="2" s="1"/>
  <c r="AN503" i="2" s="1"/>
  <c r="AI522" i="2"/>
  <c r="AK522" i="2" s="1"/>
  <c r="AM522" i="2" s="1"/>
  <c r="AN522" i="2" s="1"/>
  <c r="AI531" i="2"/>
  <c r="AK531" i="2" s="1"/>
  <c r="AM531" i="2" s="1"/>
  <c r="AN531" i="2" s="1"/>
  <c r="AI553" i="2"/>
  <c r="AK553" i="2" s="1"/>
  <c r="AM553" i="2" s="1"/>
  <c r="AN553" i="2" s="1"/>
  <c r="AI559" i="2"/>
  <c r="AK559" i="2" s="1"/>
  <c r="AM559" i="2" s="1"/>
  <c r="AN559" i="2" s="1"/>
  <c r="AI561" i="2"/>
  <c r="AK561" i="2" s="1"/>
  <c r="AM561" i="2" s="1"/>
  <c r="AN561" i="2" s="1"/>
  <c r="AI615" i="2"/>
  <c r="AN615" i="2" s="1"/>
  <c r="AI622" i="2"/>
  <c r="AK622" i="2" s="1"/>
  <c r="AM622" i="2" s="1"/>
  <c r="AN622" i="2" s="1"/>
  <c r="AI643" i="2"/>
  <c r="AK643" i="2" s="1"/>
  <c r="AM643" i="2" s="1"/>
  <c r="AN643" i="2" s="1"/>
  <c r="AI664" i="2"/>
  <c r="AK664" i="2" s="1"/>
  <c r="AM664" i="2" s="1"/>
  <c r="AN664" i="2" s="1"/>
  <c r="AI685" i="2"/>
  <c r="AK685" i="2" s="1"/>
  <c r="AM685" i="2" s="1"/>
  <c r="AN685" i="2" s="1"/>
  <c r="AI700" i="2"/>
  <c r="AN700" i="2" s="1"/>
  <c r="AI727" i="2"/>
  <c r="AK727" i="2" s="1"/>
  <c r="AM727" i="2" s="1"/>
  <c r="AN727" i="2" s="1"/>
  <c r="AI761" i="2"/>
  <c r="AK761" i="2" s="1"/>
  <c r="AM761" i="2" s="1"/>
  <c r="AN761" i="2" s="1"/>
  <c r="AI769" i="2"/>
  <c r="AN769" i="2" s="1"/>
  <c r="AI796" i="2"/>
  <c r="AN796" i="2" s="1"/>
  <c r="AI805" i="2"/>
  <c r="AK805" i="2" s="1"/>
  <c r="AM805" i="2" s="1"/>
  <c r="AN805" i="2" s="1"/>
  <c r="AI859" i="2"/>
  <c r="AK859" i="2" s="1"/>
  <c r="AM859" i="2" s="1"/>
  <c r="AN859" i="2" s="1"/>
  <c r="AI880" i="2"/>
  <c r="AK880" i="2" s="1"/>
  <c r="AM880" i="2" s="1"/>
  <c r="AN880" i="2" s="1"/>
  <c r="AI254" i="2"/>
  <c r="AK254" i="2" s="1"/>
  <c r="AM254" i="2" s="1"/>
  <c r="AN254" i="2" s="1"/>
  <c r="AI276" i="2"/>
  <c r="AK276" i="2" s="1"/>
  <c r="AM276" i="2" s="1"/>
  <c r="AN276" i="2" s="1"/>
  <c r="AI286" i="2"/>
  <c r="AK286" i="2" s="1"/>
  <c r="AM286" i="2" s="1"/>
  <c r="AN286" i="2" s="1"/>
  <c r="AI308" i="2"/>
  <c r="AK308" i="2" s="1"/>
  <c r="AM308" i="2" s="1"/>
  <c r="AN308" i="2" s="1"/>
  <c r="AI318" i="2"/>
  <c r="AK318" i="2" s="1"/>
  <c r="AM318" i="2" s="1"/>
  <c r="AN318" i="2" s="1"/>
  <c r="AI340" i="2"/>
  <c r="AK340" i="2" s="1"/>
  <c r="AM340" i="2" s="1"/>
  <c r="AN340" i="2" s="1"/>
  <c r="AI350" i="2"/>
  <c r="AN350" i="2" s="1"/>
  <c r="AI408" i="2"/>
  <c r="AK408" i="2" s="1"/>
  <c r="AM408" i="2" s="1"/>
  <c r="AN408" i="2" s="1"/>
  <c r="AI420" i="2"/>
  <c r="AK420" i="2" s="1"/>
  <c r="AM420" i="2" s="1"/>
  <c r="AN420" i="2" s="1"/>
  <c r="AI459" i="2"/>
  <c r="AK459" i="2" s="1"/>
  <c r="AM459" i="2" s="1"/>
  <c r="AN459" i="2" s="1"/>
  <c r="AI478" i="2"/>
  <c r="AN478" i="2" s="1"/>
  <c r="AI514" i="2"/>
  <c r="AN514" i="2" s="1"/>
  <c r="AI536" i="2"/>
  <c r="AN536" i="2" s="1"/>
  <c r="AI548" i="2"/>
  <c r="AK548" i="2" s="1"/>
  <c r="AM548" i="2" s="1"/>
  <c r="AN548" i="2" s="1"/>
  <c r="AI587" i="2"/>
  <c r="AN587" i="2" s="1"/>
  <c r="AI651" i="2"/>
  <c r="AN651" i="2" s="1"/>
  <c r="AI687" i="2"/>
  <c r="AK687" i="2" s="1"/>
  <c r="AM687" i="2" s="1"/>
  <c r="AN687" i="2" s="1"/>
  <c r="AI715" i="2"/>
  <c r="AK715" i="2" s="1"/>
  <c r="AM715" i="2" s="1"/>
  <c r="AN715" i="2" s="1"/>
  <c r="AI770" i="2"/>
  <c r="AK770" i="2" s="1"/>
  <c r="AM770" i="2" s="1"/>
  <c r="AN770" i="2" s="1"/>
  <c r="AI772" i="2"/>
  <c r="AK772" i="2" s="1"/>
  <c r="AM772" i="2" s="1"/>
  <c r="AN772" i="2" s="1"/>
  <c r="AI799" i="2"/>
  <c r="AK799" i="2" s="1"/>
  <c r="AM799" i="2" s="1"/>
  <c r="AN799" i="2" s="1"/>
  <c r="AI847" i="2"/>
  <c r="AK847" i="2" s="1"/>
  <c r="AM847" i="2" s="1"/>
  <c r="AN847" i="2" s="1"/>
  <c r="AI856" i="2"/>
  <c r="AK856" i="2" s="1"/>
  <c r="AM856" i="2" s="1"/>
  <c r="AN856" i="2" s="1"/>
  <c r="AI875" i="2"/>
  <c r="AK875" i="2" s="1"/>
  <c r="AM875" i="2" s="1"/>
  <c r="AN875" i="2" s="1"/>
  <c r="AI303" i="2"/>
  <c r="AN303" i="2" s="1"/>
  <c r="AI305" i="2"/>
  <c r="AK305" i="2" s="1"/>
  <c r="AM305" i="2" s="1"/>
  <c r="AN305" i="2" s="1"/>
  <c r="AI335" i="2"/>
  <c r="AK335" i="2" s="1"/>
  <c r="AM335" i="2" s="1"/>
  <c r="AN335" i="2" s="1"/>
  <c r="AI337" i="2"/>
  <c r="AN337" i="2" s="1"/>
  <c r="AI381" i="2"/>
  <c r="AK381" i="2" s="1"/>
  <c r="AM381" i="2" s="1"/>
  <c r="AN381" i="2" s="1"/>
  <c r="AI417" i="2"/>
  <c r="AK417" i="2" s="1"/>
  <c r="AM417" i="2" s="1"/>
  <c r="AN417" i="2" s="1"/>
  <c r="AI425" i="2"/>
  <c r="AK425" i="2" s="1"/>
  <c r="AM425" i="2" s="1"/>
  <c r="AN425" i="2" s="1"/>
  <c r="AI439" i="2"/>
  <c r="AK439" i="2" s="1"/>
  <c r="AM439" i="2" s="1"/>
  <c r="AN439" i="2" s="1"/>
  <c r="AI545" i="2"/>
  <c r="AK545" i="2" s="1"/>
  <c r="AM545" i="2" s="1"/>
  <c r="AN545" i="2" s="1"/>
  <c r="AI567" i="2"/>
  <c r="AN567" i="2" s="1"/>
  <c r="AI376" i="2"/>
  <c r="AK376" i="2" s="1"/>
  <c r="AM376" i="2" s="1"/>
  <c r="AN376" i="2" s="1"/>
  <c r="AI388" i="2"/>
  <c r="AK388" i="2" s="1"/>
  <c r="AM388" i="2" s="1"/>
  <c r="AN388" i="2" s="1"/>
  <c r="AI427" i="2"/>
  <c r="AK427" i="2" s="1"/>
  <c r="AM427" i="2" s="1"/>
  <c r="AN427" i="2" s="1"/>
  <c r="AI446" i="2"/>
  <c r="AK446" i="2" s="1"/>
  <c r="AM446" i="2" s="1"/>
  <c r="AN446" i="2" s="1"/>
  <c r="AI504" i="2"/>
  <c r="AK504" i="2" s="1"/>
  <c r="AM504" i="2" s="1"/>
  <c r="AN504" i="2" s="1"/>
  <c r="AI516" i="2"/>
  <c r="AK516" i="2" s="1"/>
  <c r="AM516" i="2" s="1"/>
  <c r="AN516" i="2" s="1"/>
  <c r="AI555" i="2"/>
  <c r="AN555" i="2" s="1"/>
  <c r="AI574" i="2"/>
  <c r="AK574" i="2" s="1"/>
  <c r="AM574" i="2" s="1"/>
  <c r="AN574" i="2" s="1"/>
  <c r="AI603" i="2"/>
  <c r="AK603" i="2" s="1"/>
  <c r="AM603" i="2" s="1"/>
  <c r="AN603" i="2" s="1"/>
  <c r="AI667" i="2"/>
  <c r="AK667" i="2" s="1"/>
  <c r="AM667" i="2" s="1"/>
  <c r="AN667" i="2" s="1"/>
  <c r="AI225" i="2"/>
  <c r="AK225" i="2" s="1"/>
  <c r="AM225" i="2" s="1"/>
  <c r="AN225" i="2" s="1"/>
  <c r="AI657" i="2"/>
  <c r="AK657" i="2" s="1"/>
  <c r="AM657" i="2" s="1"/>
  <c r="AN657" i="2" s="1"/>
  <c r="AI676" i="2"/>
  <c r="AK676" i="2" s="1"/>
  <c r="AM676" i="2" s="1"/>
  <c r="AN676" i="2" s="1"/>
  <c r="AI703" i="2"/>
  <c r="AK703" i="2" s="1"/>
  <c r="AM703" i="2" s="1"/>
  <c r="AN703" i="2" s="1"/>
  <c r="AI721" i="2"/>
  <c r="AN721" i="2" s="1"/>
  <c r="AI786" i="2"/>
  <c r="AN786" i="2" s="1"/>
  <c r="AI788" i="2"/>
  <c r="AK788" i="2" s="1"/>
  <c r="AM788" i="2" s="1"/>
  <c r="AN788" i="2" s="1"/>
  <c r="AI872" i="2"/>
  <c r="AK872" i="2" s="1"/>
  <c r="AM872" i="2" s="1"/>
  <c r="AN872" i="2" s="1"/>
  <c r="AI891" i="2"/>
  <c r="AN891" i="2" s="1"/>
  <c r="AI238" i="2"/>
  <c r="AN238" i="2" s="1"/>
  <c r="AI251" i="2"/>
  <c r="AK251" i="2" s="1"/>
  <c r="AM251" i="2" s="1"/>
  <c r="AN251" i="2" s="1"/>
  <c r="AI366" i="2"/>
  <c r="AK366" i="2" s="1"/>
  <c r="AM366" i="2" s="1"/>
  <c r="AN366" i="2" s="1"/>
  <c r="AI436" i="2"/>
  <c r="AK436" i="2" s="1"/>
  <c r="AM436" i="2" s="1"/>
  <c r="AN436" i="2" s="1"/>
  <c r="AI494" i="2"/>
  <c r="AK494" i="2" s="1"/>
  <c r="AM494" i="2" s="1"/>
  <c r="AN494" i="2" s="1"/>
  <c r="AI638" i="2"/>
  <c r="AK638" i="2" s="1"/>
  <c r="AM638" i="2" s="1"/>
  <c r="AN638" i="2" s="1"/>
  <c r="AI702" i="2"/>
  <c r="AK702" i="2" s="1"/>
  <c r="AM702" i="2" s="1"/>
  <c r="AN702" i="2" s="1"/>
  <c r="AI738" i="2"/>
  <c r="AK738" i="2" s="1"/>
  <c r="AM738" i="2" s="1"/>
  <c r="AN738" i="2" s="1"/>
  <c r="AI740" i="2"/>
  <c r="AK740" i="2" s="1"/>
  <c r="AM740" i="2" s="1"/>
  <c r="AN740" i="2" s="1"/>
  <c r="AI824" i="2"/>
  <c r="AK824" i="2" s="1"/>
  <c r="AM824" i="2" s="1"/>
  <c r="AN824" i="2" s="1"/>
  <c r="AI472" i="2"/>
  <c r="AK472" i="2" s="1"/>
  <c r="AM472" i="2" s="1"/>
  <c r="AN472" i="2" s="1"/>
  <c r="AI523" i="2"/>
  <c r="AK523" i="2" s="1"/>
  <c r="AM523" i="2" s="1"/>
  <c r="AN523" i="2" s="1"/>
  <c r="AI619" i="2"/>
  <c r="AK619" i="2" s="1"/>
  <c r="AM619" i="2" s="1"/>
  <c r="AN619" i="2" s="1"/>
  <c r="AI655" i="2"/>
  <c r="AK655" i="2" s="1"/>
  <c r="AM655" i="2" s="1"/>
  <c r="AN655" i="2" s="1"/>
  <c r="AI683" i="2"/>
  <c r="AN683" i="2" s="1"/>
  <c r="AI757" i="2"/>
  <c r="AK757" i="2" s="1"/>
  <c r="AM757" i="2" s="1"/>
  <c r="AN757" i="2" s="1"/>
  <c r="AI766" i="2"/>
  <c r="AK766" i="2" s="1"/>
  <c r="AM766" i="2" s="1"/>
  <c r="AN766" i="2" s="1"/>
  <c r="AI785" i="2"/>
  <c r="AK785" i="2" s="1"/>
  <c r="AM785" i="2" s="1"/>
  <c r="AN785" i="2" s="1"/>
  <c r="AI227" i="2"/>
  <c r="AK227" i="2" s="1"/>
  <c r="AM227" i="2" s="1"/>
  <c r="AN227" i="2" s="1"/>
  <c r="AI397" i="2"/>
  <c r="AK397" i="2" s="1"/>
  <c r="AM397" i="2" s="1"/>
  <c r="AN397" i="2" s="1"/>
  <c r="AI455" i="2"/>
  <c r="AK455" i="2" s="1"/>
  <c r="AM455" i="2" s="1"/>
  <c r="AN455" i="2" s="1"/>
  <c r="AI525" i="2"/>
  <c r="AN525" i="2" s="1"/>
  <c r="AI628" i="2"/>
  <c r="AK628" i="2" s="1"/>
  <c r="AM628" i="2" s="1"/>
  <c r="AN628" i="2" s="1"/>
  <c r="AI692" i="2"/>
  <c r="AK692" i="2" s="1"/>
  <c r="AM692" i="2" s="1"/>
  <c r="AN692" i="2" s="1"/>
  <c r="AI850" i="2"/>
  <c r="AK850" i="2" s="1"/>
  <c r="AM850" i="2" s="1"/>
  <c r="AN850" i="2" s="1"/>
  <c r="AI852" i="2"/>
  <c r="AN852" i="2" s="1"/>
  <c r="AI222" i="2"/>
  <c r="AK222" i="2" s="1"/>
  <c r="AM222" i="2" s="1"/>
  <c r="AN222" i="2" s="1"/>
  <c r="AI232" i="2"/>
  <c r="AN232" i="2" s="1"/>
  <c r="AI242" i="2"/>
  <c r="AK242" i="2" s="1"/>
  <c r="AM242" i="2" s="1"/>
  <c r="AN242" i="2" s="1"/>
  <c r="AI272" i="2"/>
  <c r="AK272" i="2" s="1"/>
  <c r="AM272" i="2" s="1"/>
  <c r="AN272" i="2" s="1"/>
  <c r="AI287" i="2"/>
  <c r="AN287" i="2" s="1"/>
  <c r="AI304" i="2"/>
  <c r="AN304" i="2" s="1"/>
  <c r="AI319" i="2"/>
  <c r="AK319" i="2" s="1"/>
  <c r="AM319" i="2" s="1"/>
  <c r="AN319" i="2" s="1"/>
  <c r="AI336" i="2"/>
  <c r="AK336" i="2" s="1"/>
  <c r="AM336" i="2" s="1"/>
  <c r="AN336" i="2" s="1"/>
  <c r="AI392" i="2"/>
  <c r="AK392" i="2" s="1"/>
  <c r="AM392" i="2" s="1"/>
  <c r="AN392" i="2" s="1"/>
  <c r="AI462" i="2"/>
  <c r="AN462" i="2" s="1"/>
  <c r="AI498" i="2"/>
  <c r="AN498" i="2" s="1"/>
  <c r="AI520" i="2"/>
  <c r="AN520" i="2" s="1"/>
  <c r="AI255" i="2"/>
  <c r="AK255" i="2" s="1"/>
  <c r="AM255" i="2" s="1"/>
  <c r="AN255" i="2" s="1"/>
  <c r="AI257" i="2"/>
  <c r="AK257" i="2" s="1"/>
  <c r="AM257" i="2" s="1"/>
  <c r="AN257" i="2" s="1"/>
  <c r="AI289" i="2"/>
  <c r="AK289" i="2" s="1"/>
  <c r="AM289" i="2" s="1"/>
  <c r="AN289" i="2" s="1"/>
  <c r="AI321" i="2"/>
  <c r="AK321" i="2" s="1"/>
  <c r="AM321" i="2" s="1"/>
  <c r="AN321" i="2" s="1"/>
  <c r="AI351" i="2"/>
  <c r="AK351" i="2" s="1"/>
  <c r="AM351" i="2" s="1"/>
  <c r="AN351" i="2" s="1"/>
  <c r="AI353" i="2"/>
  <c r="AK353" i="2" s="1"/>
  <c r="AM353" i="2" s="1"/>
  <c r="AN353" i="2" s="1"/>
  <c r="AI370" i="2"/>
  <c r="AN370" i="2" s="1"/>
  <c r="AI399" i="2"/>
  <c r="AK399" i="2" s="1"/>
  <c r="AM399" i="2" s="1"/>
  <c r="AN399" i="2" s="1"/>
  <c r="AI445" i="2"/>
  <c r="AK445" i="2" s="1"/>
  <c r="AM445" i="2" s="1"/>
  <c r="AN445" i="2" s="1"/>
  <c r="AI479" i="2"/>
  <c r="AK479" i="2" s="1"/>
  <c r="AM479" i="2" s="1"/>
  <c r="AN479" i="2" s="1"/>
  <c r="AI481" i="2"/>
  <c r="AK481" i="2" s="1"/>
  <c r="AM481" i="2" s="1"/>
  <c r="AN481" i="2" s="1"/>
  <c r="AI573" i="2"/>
  <c r="AK573" i="2" s="1"/>
  <c r="AM573" i="2" s="1"/>
  <c r="AN573" i="2" s="1"/>
  <c r="AI642" i="2"/>
  <c r="AN642" i="2" s="1"/>
  <c r="AI744" i="2"/>
  <c r="AK744" i="2" s="1"/>
  <c r="AM744" i="2" s="1"/>
  <c r="AN744" i="2" s="1"/>
  <c r="AI224" i="2"/>
  <c r="AK224" i="2" s="1"/>
  <c r="AM224" i="2" s="1"/>
  <c r="AN224" i="2" s="1"/>
  <c r="AI265" i="2"/>
  <c r="AK265" i="2" s="1"/>
  <c r="AM265" i="2" s="1"/>
  <c r="AN265" i="2" s="1"/>
  <c r="AI274" i="2"/>
  <c r="AK274" i="2" s="1"/>
  <c r="AM274" i="2" s="1"/>
  <c r="AN274" i="2" s="1"/>
  <c r="AI297" i="2"/>
  <c r="AK297" i="2" s="1"/>
  <c r="AM297" i="2" s="1"/>
  <c r="AN297" i="2" s="1"/>
  <c r="AI306" i="2"/>
  <c r="AN306" i="2" s="1"/>
  <c r="AI329" i="2"/>
  <c r="AK329" i="2" s="1"/>
  <c r="AM329" i="2" s="1"/>
  <c r="AN329" i="2" s="1"/>
  <c r="AI338" i="2"/>
  <c r="AN338" i="2" s="1"/>
  <c r="AI363" i="2"/>
  <c r="AK363" i="2" s="1"/>
  <c r="AM363" i="2" s="1"/>
  <c r="AN363" i="2" s="1"/>
  <c r="AI382" i="2"/>
  <c r="AK382" i="2" s="1"/>
  <c r="AM382" i="2" s="1"/>
  <c r="AN382" i="2" s="1"/>
  <c r="AI418" i="2"/>
  <c r="AN418" i="2" s="1"/>
  <c r="AI440" i="2"/>
  <c r="AK440" i="2" s="1"/>
  <c r="AM440" i="2" s="1"/>
  <c r="AN440" i="2" s="1"/>
  <c r="AI452" i="2"/>
  <c r="AK452" i="2" s="1"/>
  <c r="AM452" i="2" s="1"/>
  <c r="AN452" i="2" s="1"/>
  <c r="AI491" i="2"/>
  <c r="AK491" i="2" s="1"/>
  <c r="AM491" i="2" s="1"/>
  <c r="AN491" i="2" s="1"/>
  <c r="AI510" i="2"/>
  <c r="AN510" i="2" s="1"/>
  <c r="AI568" i="2"/>
  <c r="AK568" i="2" s="1"/>
  <c r="AM568" i="2" s="1"/>
  <c r="AN568" i="2" s="1"/>
  <c r="AI580" i="2"/>
  <c r="AK580" i="2" s="1"/>
  <c r="AM580" i="2" s="1"/>
  <c r="AN580" i="2" s="1"/>
  <c r="AI849" i="2"/>
  <c r="AN849" i="2" s="1"/>
  <c r="AI237" i="2"/>
  <c r="AK237" i="2" s="1"/>
  <c r="AM237" i="2" s="1"/>
  <c r="AN237" i="2" s="1"/>
  <c r="AI279" i="2"/>
  <c r="AK279" i="2" s="1"/>
  <c r="AM279" i="2" s="1"/>
  <c r="AN279" i="2" s="1"/>
  <c r="AI311" i="2"/>
  <c r="AK311" i="2" s="1"/>
  <c r="AM311" i="2" s="1"/>
  <c r="AN311" i="2" s="1"/>
  <c r="AI343" i="2"/>
  <c r="AK343" i="2" s="1"/>
  <c r="AM343" i="2" s="1"/>
  <c r="AN343" i="2" s="1"/>
  <c r="AI401" i="2"/>
  <c r="AK401" i="2" s="1"/>
  <c r="AM401" i="2" s="1"/>
  <c r="AN401" i="2" s="1"/>
  <c r="AI409" i="2"/>
  <c r="AK409" i="2" s="1"/>
  <c r="AM409" i="2" s="1"/>
  <c r="AN409" i="2" s="1"/>
  <c r="AI423" i="2"/>
  <c r="AN423" i="2" s="1"/>
  <c r="AI447" i="2"/>
  <c r="AN447" i="2" s="1"/>
  <c r="AI527" i="2"/>
  <c r="AN527" i="2" s="1"/>
  <c r="AI529" i="2"/>
  <c r="AK529" i="2" s="1"/>
  <c r="AM529" i="2" s="1"/>
  <c r="AN529" i="2" s="1"/>
  <c r="AI546" i="2"/>
  <c r="AK546" i="2" s="1"/>
  <c r="AM546" i="2" s="1"/>
  <c r="AN546" i="2" s="1"/>
  <c r="AI551" i="2"/>
  <c r="AK551" i="2" s="1"/>
  <c r="AM551" i="2" s="1"/>
  <c r="AN551" i="2" s="1"/>
  <c r="AI708" i="2"/>
  <c r="AK708" i="2" s="1"/>
  <c r="AM708" i="2" s="1"/>
  <c r="AN708" i="2" s="1"/>
  <c r="AI763" i="2"/>
  <c r="AN763" i="2" s="1"/>
  <c r="AI773" i="2"/>
  <c r="AK773" i="2" s="1"/>
  <c r="AM773" i="2" s="1"/>
  <c r="AN773" i="2" s="1"/>
  <c r="AI782" i="2"/>
  <c r="AK782" i="2" s="1"/>
  <c r="AM782" i="2" s="1"/>
  <c r="AN782" i="2" s="1"/>
  <c r="AI801" i="2"/>
  <c r="AK801" i="2" s="1"/>
  <c r="AM801" i="2" s="1"/>
  <c r="AN801" i="2" s="1"/>
  <c r="AI244" i="2"/>
  <c r="AN244" i="2" s="1"/>
  <c r="AI267" i="2"/>
  <c r="AN267" i="2" s="1"/>
  <c r="AI299" i="2"/>
  <c r="AK299" i="2" s="1"/>
  <c r="AM299" i="2" s="1"/>
  <c r="AN299" i="2" s="1"/>
  <c r="AI331" i="2"/>
  <c r="AK331" i="2" s="1"/>
  <c r="AM331" i="2" s="1"/>
  <c r="AN331" i="2" s="1"/>
  <c r="AI360" i="2"/>
  <c r="AK360" i="2" s="1"/>
  <c r="AM360" i="2" s="1"/>
  <c r="AN360" i="2" s="1"/>
  <c r="AI372" i="2"/>
  <c r="AK372" i="2" s="1"/>
  <c r="AM372" i="2" s="1"/>
  <c r="AN372" i="2" s="1"/>
  <c r="AI411" i="2"/>
  <c r="AK411" i="2" s="1"/>
  <c r="AM411" i="2" s="1"/>
  <c r="AN411" i="2" s="1"/>
  <c r="AI430" i="2"/>
  <c r="AK430" i="2" s="1"/>
  <c r="AM430" i="2" s="1"/>
  <c r="AN430" i="2" s="1"/>
  <c r="AI466" i="2"/>
  <c r="AK466" i="2" s="1"/>
  <c r="AM466" i="2" s="1"/>
  <c r="AN466" i="2" s="1"/>
  <c r="AI488" i="2"/>
  <c r="AN488" i="2" s="1"/>
  <c r="AI500" i="2"/>
  <c r="AN500" i="2" s="1"/>
  <c r="AI539" i="2"/>
  <c r="AK539" i="2" s="1"/>
  <c r="AM539" i="2" s="1"/>
  <c r="AN539" i="2" s="1"/>
  <c r="AI558" i="2"/>
  <c r="AK558" i="2" s="1"/>
  <c r="AM558" i="2" s="1"/>
  <c r="AN558" i="2" s="1"/>
  <c r="AI594" i="2"/>
  <c r="AK594" i="2" s="1"/>
  <c r="AM594" i="2" s="1"/>
  <c r="AN594" i="2" s="1"/>
  <c r="AI597" i="2"/>
  <c r="AK597" i="2" s="1"/>
  <c r="AM597" i="2" s="1"/>
  <c r="AN597" i="2" s="1"/>
  <c r="AI606" i="2"/>
  <c r="AK606" i="2" s="1"/>
  <c r="AM606" i="2" s="1"/>
  <c r="AN606" i="2" s="1"/>
  <c r="AI632" i="2"/>
  <c r="AN632" i="2" s="1"/>
  <c r="AI658" i="2"/>
  <c r="AK658" i="2" s="1"/>
  <c r="AM658" i="2" s="1"/>
  <c r="AN658" i="2" s="1"/>
  <c r="AI661" i="2"/>
  <c r="AK661" i="2" s="1"/>
  <c r="AM661" i="2" s="1"/>
  <c r="AN661" i="2" s="1"/>
  <c r="AI670" i="2"/>
  <c r="AN670" i="2" s="1"/>
  <c r="AI696" i="2"/>
  <c r="AK696" i="2" s="1"/>
  <c r="AM696" i="2" s="1"/>
  <c r="AN696" i="2" s="1"/>
  <c r="AI706" i="2"/>
  <c r="AK706" i="2" s="1"/>
  <c r="AM706" i="2" s="1"/>
  <c r="AN706" i="2" s="1"/>
  <c r="AI725" i="2"/>
  <c r="AK725" i="2" s="1"/>
  <c r="AM725" i="2" s="1"/>
  <c r="AN725" i="2" s="1"/>
  <c r="AI734" i="2"/>
  <c r="AK734" i="2" s="1"/>
  <c r="AM734" i="2" s="1"/>
  <c r="AN734" i="2" s="1"/>
  <c r="AI753" i="2"/>
  <c r="AK753" i="2" s="1"/>
  <c r="AM753" i="2" s="1"/>
  <c r="AN753" i="2" s="1"/>
  <c r="AI866" i="2"/>
  <c r="AN866" i="2" s="1"/>
  <c r="AI226" i="2"/>
  <c r="AN226" i="2" s="1"/>
  <c r="AI239" i="2"/>
  <c r="AK239" i="2" s="1"/>
  <c r="AM239" i="2" s="1"/>
  <c r="AN239" i="2" s="1"/>
  <c r="AI259" i="2"/>
  <c r="AN259" i="2" s="1"/>
  <c r="AI264" i="2"/>
  <c r="AK264" i="2" s="1"/>
  <c r="AM264" i="2" s="1"/>
  <c r="AN264" i="2" s="1"/>
  <c r="AI269" i="2"/>
  <c r="AK269" i="2" s="1"/>
  <c r="AM269" i="2" s="1"/>
  <c r="AN269" i="2" s="1"/>
  <c r="AI291" i="2"/>
  <c r="AK291" i="2" s="1"/>
  <c r="AM291" i="2" s="1"/>
  <c r="AN291" i="2" s="1"/>
  <c r="AI296" i="2"/>
  <c r="AK296" i="2" s="1"/>
  <c r="AM296" i="2" s="1"/>
  <c r="AN296" i="2" s="1"/>
  <c r="AI301" i="2"/>
  <c r="AN301" i="2" s="1"/>
  <c r="AI323" i="2"/>
  <c r="AK323" i="2" s="1"/>
  <c r="AM323" i="2" s="1"/>
  <c r="AN323" i="2" s="1"/>
  <c r="AI328" i="2"/>
  <c r="AK328" i="2" s="1"/>
  <c r="AM328" i="2" s="1"/>
  <c r="AN328" i="2" s="1"/>
  <c r="AI333" i="2"/>
  <c r="AN333" i="2" s="1"/>
  <c r="AI413" i="2"/>
  <c r="AN413" i="2" s="1"/>
  <c r="AI449" i="2"/>
  <c r="AK449" i="2" s="1"/>
  <c r="AM449" i="2" s="1"/>
  <c r="AN449" i="2" s="1"/>
  <c r="AI457" i="2"/>
  <c r="AN457" i="2" s="1"/>
  <c r="AI471" i="2"/>
  <c r="AN471" i="2" s="1"/>
  <c r="AI541" i="2"/>
  <c r="AN541" i="2" s="1"/>
  <c r="AI575" i="2"/>
  <c r="AK575" i="2" s="1"/>
  <c r="AM575" i="2" s="1"/>
  <c r="AN575" i="2" s="1"/>
  <c r="AI577" i="2"/>
  <c r="AK577" i="2" s="1"/>
  <c r="AM577" i="2" s="1"/>
  <c r="AN577" i="2" s="1"/>
  <c r="AI818" i="2"/>
  <c r="AN818" i="2" s="1"/>
  <c r="AI820" i="2"/>
  <c r="AK820" i="2" s="1"/>
  <c r="AM820" i="2" s="1"/>
  <c r="AN820" i="2" s="1"/>
  <c r="AI885" i="2"/>
  <c r="AK885" i="2" s="1"/>
  <c r="AM885" i="2" s="1"/>
  <c r="AN885" i="2" s="1"/>
  <c r="AI328" i="1"/>
  <c r="AJ328" i="1" s="1"/>
  <c r="AI144" i="1"/>
  <c r="AI804" i="1"/>
  <c r="AI684" i="1"/>
  <c r="AJ684" i="1" s="1"/>
  <c r="AI313" i="1"/>
  <c r="AI312" i="1"/>
  <c r="AJ312" i="1" s="1"/>
  <c r="AI311" i="1"/>
  <c r="AJ311" i="1" s="1"/>
  <c r="AI191" i="1"/>
  <c r="AI105" i="1"/>
  <c r="AI873" i="1"/>
  <c r="AJ873" i="1" s="1"/>
  <c r="AI809" i="1"/>
  <c r="AJ809" i="1" s="1"/>
  <c r="AI617" i="1"/>
  <c r="AJ617" i="1" s="1"/>
  <c r="AI537" i="1"/>
  <c r="AJ537" i="1" s="1"/>
  <c r="AI326" i="1"/>
  <c r="AJ326" i="1" s="1"/>
  <c r="AI314" i="1"/>
  <c r="AJ314" i="1" s="1"/>
  <c r="AI74" i="1"/>
  <c r="AJ74" i="1" s="1"/>
  <c r="AI10" i="1"/>
  <c r="AJ10" i="1" s="1"/>
  <c r="AI856" i="1"/>
  <c r="AJ856" i="1" s="1"/>
  <c r="AI792" i="1"/>
  <c r="AJ792" i="1" s="1"/>
  <c r="AI776" i="1"/>
  <c r="AI760" i="1"/>
  <c r="AJ760" i="1" s="1"/>
  <c r="AI744" i="1"/>
  <c r="AJ744" i="1" s="1"/>
  <c r="AI728" i="1"/>
  <c r="AJ728" i="1" s="1"/>
  <c r="AI712" i="1"/>
  <c r="AJ712" i="1" s="1"/>
  <c r="AI680" i="1"/>
  <c r="AJ680" i="1" s="1"/>
  <c r="AI664" i="1"/>
  <c r="AJ664" i="1" s="1"/>
  <c r="AI648" i="1"/>
  <c r="AJ648" i="1" s="1"/>
  <c r="AI632" i="1"/>
  <c r="AJ632" i="1" s="1"/>
  <c r="AI600" i="1"/>
  <c r="AJ600" i="1" s="1"/>
  <c r="AI456" i="1"/>
  <c r="AJ456" i="1" s="1"/>
  <c r="AI440" i="1"/>
  <c r="AJ440" i="1" s="1"/>
  <c r="AI424" i="1"/>
  <c r="AJ424" i="1" s="1"/>
  <c r="AI408" i="1"/>
  <c r="AJ408" i="1" s="1"/>
  <c r="AI392" i="1"/>
  <c r="AJ392" i="1" s="1"/>
  <c r="AI376" i="1"/>
  <c r="AJ376" i="1" s="1"/>
  <c r="AI344" i="1"/>
  <c r="AJ344" i="1" s="1"/>
  <c r="AI296" i="1"/>
  <c r="AJ296" i="1" s="1"/>
  <c r="AI280" i="1"/>
  <c r="AI264" i="1"/>
  <c r="AJ264" i="1" s="1"/>
  <c r="AI248" i="1"/>
  <c r="AJ248" i="1" s="1"/>
  <c r="AI232" i="1"/>
  <c r="AJ232" i="1" s="1"/>
  <c r="AI216" i="1"/>
  <c r="AJ216" i="1" s="1"/>
  <c r="AI200" i="1"/>
  <c r="AJ200" i="1" s="1"/>
  <c r="AI184" i="1"/>
  <c r="AJ184" i="1" s="1"/>
  <c r="AI508" i="1"/>
  <c r="AJ508" i="1" s="1"/>
  <c r="AI252" i="1"/>
  <c r="AJ252" i="1" s="1"/>
  <c r="AI711" i="1"/>
  <c r="AJ711" i="1" s="1"/>
  <c r="AI519" i="1"/>
  <c r="AJ519" i="1" s="1"/>
  <c r="AI359" i="1"/>
  <c r="AJ359" i="1" s="1"/>
  <c r="AI135" i="1"/>
  <c r="AI630" i="1"/>
  <c r="AJ630" i="1" s="1"/>
  <c r="AI422" i="1"/>
  <c r="AJ422" i="1" s="1"/>
  <c r="AI262" i="1"/>
  <c r="AJ262" i="1" s="1"/>
  <c r="AI38" i="1"/>
  <c r="AJ38" i="1" s="1"/>
  <c r="AI791" i="1"/>
  <c r="AJ791" i="1" s="1"/>
  <c r="AI679" i="1"/>
  <c r="AJ679" i="1" s="1"/>
  <c r="AI471" i="1"/>
  <c r="AJ471" i="1" s="1"/>
  <c r="AI327" i="1"/>
  <c r="AJ327" i="1" s="1"/>
  <c r="AI215" i="1"/>
  <c r="AJ215" i="1" s="1"/>
  <c r="AI103" i="1"/>
  <c r="AJ103" i="1" s="1"/>
  <c r="AI886" i="1"/>
  <c r="AJ886" i="1" s="1"/>
  <c r="AI758" i="1"/>
  <c r="AJ758" i="1" s="1"/>
  <c r="AI646" i="1"/>
  <c r="AJ646" i="1" s="1"/>
  <c r="AI406" i="1"/>
  <c r="AJ406" i="1" s="1"/>
  <c r="AI246" i="1"/>
  <c r="AJ246" i="1" s="1"/>
  <c r="AI182" i="1"/>
  <c r="AJ182" i="1" s="1"/>
  <c r="AI102" i="1"/>
  <c r="AJ102" i="1" s="1"/>
  <c r="AI22" i="1"/>
  <c r="AJ22" i="1" s="1"/>
  <c r="AI871" i="1"/>
  <c r="AJ871" i="1" s="1"/>
  <c r="AI663" i="1"/>
  <c r="AJ663" i="1" s="1"/>
  <c r="AI391" i="1"/>
  <c r="AJ391" i="1" s="1"/>
  <c r="AI231" i="1"/>
  <c r="AJ231" i="1" s="1"/>
  <c r="AI119" i="1"/>
  <c r="AJ119" i="1" s="1"/>
  <c r="AI694" i="1"/>
  <c r="AJ694" i="1" s="1"/>
  <c r="AI518" i="1"/>
  <c r="AJ518" i="1" s="1"/>
  <c r="AI390" i="1"/>
  <c r="AJ390" i="1" s="1"/>
  <c r="AI150" i="1"/>
  <c r="AJ150" i="1" s="1"/>
  <c r="AI54" i="1"/>
  <c r="AJ54" i="1" s="1"/>
  <c r="AI885" i="1"/>
  <c r="AJ885" i="1" s="1"/>
  <c r="AI869" i="1"/>
  <c r="AJ869" i="1" s="1"/>
  <c r="AI853" i="1"/>
  <c r="AJ853" i="1" s="1"/>
  <c r="AI837" i="1"/>
  <c r="AJ837" i="1" s="1"/>
  <c r="AI805" i="1"/>
  <c r="AI757" i="1"/>
  <c r="AI741" i="1"/>
  <c r="AJ741" i="1" s="1"/>
  <c r="AI725" i="1"/>
  <c r="AJ725" i="1" s="1"/>
  <c r="AI709" i="1"/>
  <c r="AJ709" i="1" s="1"/>
  <c r="AI693" i="1"/>
  <c r="AJ693" i="1" s="1"/>
  <c r="AI677" i="1"/>
  <c r="AJ677" i="1" s="1"/>
  <c r="AI661" i="1"/>
  <c r="AJ661" i="1" s="1"/>
  <c r="AI629" i="1"/>
  <c r="AJ629" i="1" s="1"/>
  <c r="AI613" i="1"/>
  <c r="AJ613" i="1" s="1"/>
  <c r="AI597" i="1"/>
  <c r="AJ597" i="1" s="1"/>
  <c r="AI581" i="1"/>
  <c r="AJ581" i="1" s="1"/>
  <c r="AI549" i="1"/>
  <c r="AJ549" i="1" s="1"/>
  <c r="AI501" i="1"/>
  <c r="AJ501" i="1" s="1"/>
  <c r="AI485" i="1"/>
  <c r="AJ485" i="1" s="1"/>
  <c r="AI469" i="1"/>
  <c r="AI453" i="1"/>
  <c r="AJ453" i="1" s="1"/>
  <c r="AI437" i="1"/>
  <c r="AJ437" i="1" s="1"/>
  <c r="AI421" i="1"/>
  <c r="AI405" i="1"/>
  <c r="AJ405" i="1" s="1"/>
  <c r="AI373" i="1"/>
  <c r="AJ373" i="1" s="1"/>
  <c r="AI357" i="1"/>
  <c r="AJ357" i="1" s="1"/>
  <c r="AI341" i="1"/>
  <c r="AJ341" i="1" s="1"/>
  <c r="AI325" i="1"/>
  <c r="AJ325" i="1" s="1"/>
  <c r="AI293" i="1"/>
  <c r="AJ293" i="1" s="1"/>
  <c r="AI245" i="1"/>
  <c r="AJ245" i="1" s="1"/>
  <c r="AI229" i="1"/>
  <c r="AJ229" i="1" s="1"/>
  <c r="AI213" i="1"/>
  <c r="AJ213" i="1" s="1"/>
  <c r="AI197" i="1"/>
  <c r="AJ197" i="1" s="1"/>
  <c r="AI181" i="1"/>
  <c r="AJ181" i="1" s="1"/>
  <c r="AI165" i="1"/>
  <c r="AJ165" i="1" s="1"/>
  <c r="AI149" i="1"/>
  <c r="AI133" i="1"/>
  <c r="AJ133" i="1" s="1"/>
  <c r="AI117" i="1"/>
  <c r="AJ117" i="1" s="1"/>
  <c r="AI101" i="1"/>
  <c r="AJ101" i="1" s="1"/>
  <c r="AI85" i="1"/>
  <c r="AJ85" i="1" s="1"/>
  <c r="AI69" i="1"/>
  <c r="AJ69" i="1" s="1"/>
  <c r="AI53" i="1"/>
  <c r="AJ53" i="1" s="1"/>
  <c r="AI37" i="1"/>
  <c r="AJ37" i="1" s="1"/>
  <c r="AI21" i="1"/>
  <c r="AJ21" i="1" s="1"/>
  <c r="AI5" i="1"/>
  <c r="AJ5" i="1" s="1"/>
  <c r="AI868" i="1"/>
  <c r="AJ868" i="1" s="1"/>
  <c r="AI852" i="1"/>
  <c r="AJ852" i="1" s="1"/>
  <c r="AI836" i="1"/>
  <c r="AJ836" i="1" s="1"/>
  <c r="AI820" i="1"/>
  <c r="AJ820" i="1" s="1"/>
  <c r="AI788" i="1"/>
  <c r="AJ788" i="1" s="1"/>
  <c r="AI740" i="1"/>
  <c r="AJ740" i="1" s="1"/>
  <c r="AI724" i="1"/>
  <c r="AJ724" i="1" s="1"/>
  <c r="AI708" i="1"/>
  <c r="AJ708" i="1" s="1"/>
  <c r="AI692" i="1"/>
  <c r="AJ692" i="1" s="1"/>
  <c r="AI676" i="1"/>
  <c r="AJ676" i="1" s="1"/>
  <c r="AI660" i="1"/>
  <c r="AJ660" i="1" s="1"/>
  <c r="AI644" i="1"/>
  <c r="AJ644" i="1" s="1"/>
  <c r="AI628" i="1"/>
  <c r="AJ628" i="1" s="1"/>
  <c r="AI612" i="1"/>
  <c r="AJ612" i="1" s="1"/>
  <c r="AI596" i="1"/>
  <c r="AJ596" i="1" s="1"/>
  <c r="AI580" i="1"/>
  <c r="AJ580" i="1" s="1"/>
  <c r="AI564" i="1"/>
  <c r="AJ564" i="1" s="1"/>
  <c r="AI532" i="1"/>
  <c r="AJ532" i="1" s="1"/>
  <c r="AI484" i="1"/>
  <c r="AJ484" i="1" s="1"/>
  <c r="AI468" i="1"/>
  <c r="AJ468" i="1" s="1"/>
  <c r="AI452" i="1"/>
  <c r="AJ452" i="1" s="1"/>
  <c r="AI436" i="1"/>
  <c r="AJ436" i="1" s="1"/>
  <c r="AI420" i="1"/>
  <c r="AI404" i="1"/>
  <c r="AI388" i="1"/>
  <c r="AJ388" i="1" s="1"/>
  <c r="AI372" i="1"/>
  <c r="AJ372" i="1" s="1"/>
  <c r="AI356" i="1"/>
  <c r="AJ356" i="1" s="1"/>
  <c r="AI340" i="1"/>
  <c r="AJ340" i="1" s="1"/>
  <c r="AI324" i="1"/>
  <c r="AJ324" i="1" s="1"/>
  <c r="AI308" i="1"/>
  <c r="AJ308" i="1" s="1"/>
  <c r="AI276" i="1"/>
  <c r="AJ276" i="1" s="1"/>
  <c r="AI228" i="1"/>
  <c r="AJ228" i="1" s="1"/>
  <c r="AI212" i="1"/>
  <c r="AJ212" i="1" s="1"/>
  <c r="AI196" i="1"/>
  <c r="AJ196" i="1" s="1"/>
  <c r="AI180" i="1"/>
  <c r="AJ180" i="1" s="1"/>
  <c r="AI164" i="1"/>
  <c r="AJ164" i="1" s="1"/>
  <c r="AI148" i="1"/>
  <c r="AJ148" i="1" s="1"/>
  <c r="AI132" i="1"/>
  <c r="AJ132" i="1" s="1"/>
  <c r="AI116" i="1"/>
  <c r="AJ116" i="1" s="1"/>
  <c r="AI100" i="1"/>
  <c r="AJ100" i="1" s="1"/>
  <c r="AI84" i="1"/>
  <c r="AJ84" i="1" s="1"/>
  <c r="AI68" i="1"/>
  <c r="AJ68" i="1" s="1"/>
  <c r="AI52" i="1"/>
  <c r="AJ52" i="1" s="1"/>
  <c r="AI36" i="1"/>
  <c r="AJ36" i="1" s="1"/>
  <c r="AI20" i="1"/>
  <c r="AJ20" i="1" s="1"/>
  <c r="AI4" i="1"/>
  <c r="AJ4" i="1" s="1"/>
  <c r="AI883" i="1"/>
  <c r="AJ883" i="1" s="1"/>
  <c r="AI851" i="1"/>
  <c r="AJ851" i="1" s="1"/>
  <c r="AI819" i="1"/>
  <c r="AJ819" i="1" s="1"/>
  <c r="AI803" i="1"/>
  <c r="AJ803" i="1" s="1"/>
  <c r="AI771" i="1"/>
  <c r="AJ771" i="1" s="1"/>
  <c r="AI723" i="1"/>
  <c r="AJ723" i="1" s="1"/>
  <c r="AI707" i="1"/>
  <c r="AJ707" i="1" s="1"/>
  <c r="AI691" i="1"/>
  <c r="AJ691" i="1" s="1"/>
  <c r="AI675" i="1"/>
  <c r="AJ675" i="1" s="1"/>
  <c r="AI659" i="1"/>
  <c r="AI643" i="1"/>
  <c r="AJ643" i="1" s="1"/>
  <c r="AI627" i="1"/>
  <c r="AJ627" i="1" s="1"/>
  <c r="AI595" i="1"/>
  <c r="AJ595" i="1" s="1"/>
  <c r="AI579" i="1"/>
  <c r="AJ579" i="1" s="1"/>
  <c r="AI563" i="1"/>
  <c r="AJ563" i="1" s="1"/>
  <c r="AI547" i="1"/>
  <c r="AJ547" i="1" s="1"/>
  <c r="AI515" i="1"/>
  <c r="AJ515" i="1" s="1"/>
  <c r="AI467" i="1"/>
  <c r="AJ467" i="1" s="1"/>
  <c r="AI451" i="1"/>
  <c r="AJ451" i="1" s="1"/>
  <c r="AI435" i="1"/>
  <c r="AJ435" i="1" s="1"/>
  <c r="AI419" i="1"/>
  <c r="AJ419" i="1" s="1"/>
  <c r="AI403" i="1"/>
  <c r="AJ403" i="1" s="1"/>
  <c r="AI387" i="1"/>
  <c r="AJ387" i="1" s="1"/>
  <c r="AI371" i="1"/>
  <c r="AJ371" i="1" s="1"/>
  <c r="AI339" i="1"/>
  <c r="AJ339" i="1" s="1"/>
  <c r="AI323" i="1"/>
  <c r="AJ323" i="1" s="1"/>
  <c r="AI307" i="1"/>
  <c r="AJ307" i="1" s="1"/>
  <c r="AI291" i="1"/>
  <c r="AJ291" i="1" s="1"/>
  <c r="AI259" i="1"/>
  <c r="AJ259" i="1" s="1"/>
  <c r="AI211" i="1"/>
  <c r="AJ211" i="1" s="1"/>
  <c r="AI195" i="1"/>
  <c r="AJ195" i="1" s="1"/>
  <c r="AI179" i="1"/>
  <c r="AJ179" i="1" s="1"/>
  <c r="AI163" i="1"/>
  <c r="AJ163" i="1" s="1"/>
  <c r="AI147" i="1"/>
  <c r="AJ147" i="1" s="1"/>
  <c r="AI131" i="1"/>
  <c r="AJ131" i="1" s="1"/>
  <c r="AI115" i="1"/>
  <c r="AJ115" i="1" s="1"/>
  <c r="AI99" i="1"/>
  <c r="AJ99" i="1" s="1"/>
  <c r="AI83" i="1"/>
  <c r="AJ83" i="1" s="1"/>
  <c r="AI67" i="1"/>
  <c r="AJ67" i="1" s="1"/>
  <c r="AI51" i="1"/>
  <c r="AJ51" i="1" s="1"/>
  <c r="AI35" i="1"/>
  <c r="AI19" i="1"/>
  <c r="AI775" i="1"/>
  <c r="AJ775" i="1" s="1"/>
  <c r="AI615" i="1"/>
  <c r="AJ615" i="1" s="1"/>
  <c r="AI439" i="1"/>
  <c r="AJ439" i="1" s="1"/>
  <c r="AI247" i="1"/>
  <c r="AJ247" i="1" s="1"/>
  <c r="AI87" i="1"/>
  <c r="AJ87" i="1" s="1"/>
  <c r="AI774" i="1"/>
  <c r="AJ774" i="1" s="1"/>
  <c r="AI662" i="1"/>
  <c r="AJ662" i="1" s="1"/>
  <c r="AI486" i="1"/>
  <c r="AJ486" i="1" s="1"/>
  <c r="AI342" i="1"/>
  <c r="AJ342" i="1" s="1"/>
  <c r="AI134" i="1"/>
  <c r="AJ134" i="1" s="1"/>
  <c r="AI882" i="1"/>
  <c r="AJ882" i="1" s="1"/>
  <c r="AI866" i="1"/>
  <c r="AJ866" i="1" s="1"/>
  <c r="AI834" i="1"/>
  <c r="AJ834" i="1" s="1"/>
  <c r="AI818" i="1"/>
  <c r="AJ818" i="1" s="1"/>
  <c r="AI802" i="1"/>
  <c r="AJ802" i="1" s="1"/>
  <c r="AI786" i="1"/>
  <c r="AI754" i="1"/>
  <c r="AJ754" i="1" s="1"/>
  <c r="AI706" i="1"/>
  <c r="AJ706" i="1" s="1"/>
  <c r="AI690" i="1"/>
  <c r="AJ690" i="1" s="1"/>
  <c r="AI674" i="1"/>
  <c r="AJ674" i="1" s="1"/>
  <c r="AI658" i="1"/>
  <c r="AJ658" i="1" s="1"/>
  <c r="AI642" i="1"/>
  <c r="AJ642" i="1" s="1"/>
  <c r="AI626" i="1"/>
  <c r="AJ626" i="1" s="1"/>
  <c r="AI610" i="1"/>
  <c r="AJ610" i="1" s="1"/>
  <c r="AI578" i="1"/>
  <c r="AJ578" i="1" s="1"/>
  <c r="AI562" i="1"/>
  <c r="AJ562" i="1" s="1"/>
  <c r="AI546" i="1"/>
  <c r="AJ546" i="1" s="1"/>
  <c r="AI530" i="1"/>
  <c r="AJ530" i="1" s="1"/>
  <c r="AI498" i="1"/>
  <c r="AJ498" i="1" s="1"/>
  <c r="AI450" i="1"/>
  <c r="AJ450" i="1" s="1"/>
  <c r="AI434" i="1"/>
  <c r="AJ434" i="1" s="1"/>
  <c r="AI418" i="1"/>
  <c r="AJ418" i="1" s="1"/>
  <c r="AI402" i="1"/>
  <c r="AJ402" i="1" s="1"/>
  <c r="AI386" i="1"/>
  <c r="AJ386" i="1" s="1"/>
  <c r="AI370" i="1"/>
  <c r="AJ370" i="1" s="1"/>
  <c r="AI354" i="1"/>
  <c r="AJ354" i="1" s="1"/>
  <c r="AI322" i="1"/>
  <c r="AJ322" i="1" s="1"/>
  <c r="AI306" i="1"/>
  <c r="AJ306" i="1" s="1"/>
  <c r="AI290" i="1"/>
  <c r="AJ290" i="1" s="1"/>
  <c r="AI274" i="1"/>
  <c r="AJ274" i="1" s="1"/>
  <c r="AI242" i="1"/>
  <c r="AJ242" i="1" s="1"/>
  <c r="AI194" i="1"/>
  <c r="AJ194" i="1" s="1"/>
  <c r="AI178" i="1"/>
  <c r="AJ178" i="1" s="1"/>
  <c r="AI162" i="1"/>
  <c r="AJ162" i="1" s="1"/>
  <c r="AI146" i="1"/>
  <c r="AJ146" i="1" s="1"/>
  <c r="AI130" i="1"/>
  <c r="AJ130" i="1" s="1"/>
  <c r="AI114" i="1"/>
  <c r="AJ114" i="1" s="1"/>
  <c r="AI98" i="1"/>
  <c r="AJ98" i="1" s="1"/>
  <c r="AI82" i="1"/>
  <c r="AJ82" i="1" s="1"/>
  <c r="AI66" i="1"/>
  <c r="AJ66" i="1" s="1"/>
  <c r="AI50" i="1"/>
  <c r="AJ50" i="1" s="1"/>
  <c r="AI34" i="1"/>
  <c r="AJ34" i="1" s="1"/>
  <c r="AI18" i="1"/>
  <c r="AJ18" i="1" s="1"/>
  <c r="AI235" i="1"/>
  <c r="AJ235" i="1" s="1"/>
  <c r="AI727" i="1"/>
  <c r="AJ727" i="1" s="1"/>
  <c r="AI503" i="1"/>
  <c r="AJ503" i="1" s="1"/>
  <c r="AI263" i="1"/>
  <c r="AJ263" i="1" s="1"/>
  <c r="AI23" i="1"/>
  <c r="AJ23" i="1" s="1"/>
  <c r="AI614" i="1"/>
  <c r="AJ614" i="1" s="1"/>
  <c r="AI214" i="1"/>
  <c r="AJ214" i="1" s="1"/>
  <c r="AI177" i="1"/>
  <c r="AJ177" i="1" s="1"/>
  <c r="AI161" i="1"/>
  <c r="AJ161" i="1" s="1"/>
  <c r="AI145" i="1"/>
  <c r="AJ145" i="1" s="1"/>
  <c r="AI129" i="1"/>
  <c r="AJ129" i="1" s="1"/>
  <c r="AI113" i="1"/>
  <c r="AJ113" i="1" s="1"/>
  <c r="AI97" i="1"/>
  <c r="AJ97" i="1" s="1"/>
  <c r="AI81" i="1"/>
  <c r="AJ81" i="1" s="1"/>
  <c r="AI65" i="1"/>
  <c r="AJ65" i="1" s="1"/>
  <c r="AI49" i="1"/>
  <c r="AJ49" i="1" s="1"/>
  <c r="AI33" i="1"/>
  <c r="AJ33" i="1" s="1"/>
  <c r="AI17" i="1"/>
  <c r="AJ17" i="1" s="1"/>
  <c r="AI888" i="1"/>
  <c r="AJ888" i="1" s="1"/>
  <c r="AI491" i="1"/>
  <c r="AJ491" i="1" s="1"/>
  <c r="AI887" i="1"/>
  <c r="AJ887" i="1" s="1"/>
  <c r="AI743" i="1"/>
  <c r="AJ743" i="1" s="1"/>
  <c r="AI647" i="1"/>
  <c r="AJ647" i="1" s="1"/>
  <c r="AI455" i="1"/>
  <c r="AJ455" i="1" s="1"/>
  <c r="AI279" i="1"/>
  <c r="AJ279" i="1" s="1"/>
  <c r="AI151" i="1"/>
  <c r="AJ151" i="1" s="1"/>
  <c r="AI39" i="1"/>
  <c r="AI854" i="1"/>
  <c r="AI726" i="1"/>
  <c r="AJ726" i="1" s="1"/>
  <c r="AI566" i="1"/>
  <c r="AJ566" i="1" s="1"/>
  <c r="AI470" i="1"/>
  <c r="AJ470" i="1" s="1"/>
  <c r="AI310" i="1"/>
  <c r="AJ310" i="1" s="1"/>
  <c r="AI70" i="1"/>
  <c r="AJ70" i="1" s="1"/>
  <c r="AI880" i="1"/>
  <c r="AJ880" i="1" s="1"/>
  <c r="AI864" i="1"/>
  <c r="AJ864" i="1" s="1"/>
  <c r="AI848" i="1"/>
  <c r="AJ848" i="1" s="1"/>
  <c r="AI816" i="1"/>
  <c r="AJ816" i="1" s="1"/>
  <c r="AI800" i="1"/>
  <c r="AJ800" i="1" s="1"/>
  <c r="AI784" i="1"/>
  <c r="AJ784" i="1" s="1"/>
  <c r="AI768" i="1"/>
  <c r="AJ768" i="1" s="1"/>
  <c r="AI736" i="1"/>
  <c r="AJ736" i="1" s="1"/>
  <c r="AI688" i="1"/>
  <c r="AJ688" i="1" s="1"/>
  <c r="AI672" i="1"/>
  <c r="AJ672" i="1" s="1"/>
  <c r="AI656" i="1"/>
  <c r="AI640" i="1"/>
  <c r="AJ640" i="1" s="1"/>
  <c r="AI624" i="1"/>
  <c r="AJ624" i="1" s="1"/>
  <c r="AI608" i="1"/>
  <c r="AJ608" i="1" s="1"/>
  <c r="AI592" i="1"/>
  <c r="AJ592" i="1" s="1"/>
  <c r="AI560" i="1"/>
  <c r="AJ560" i="1" s="1"/>
  <c r="AI544" i="1"/>
  <c r="AJ544" i="1" s="1"/>
  <c r="AI528" i="1"/>
  <c r="AJ528" i="1" s="1"/>
  <c r="AI512" i="1"/>
  <c r="AJ512" i="1" s="1"/>
  <c r="AI480" i="1"/>
  <c r="AJ480" i="1" s="1"/>
  <c r="AI432" i="1"/>
  <c r="AJ432" i="1" s="1"/>
  <c r="AI416" i="1"/>
  <c r="AJ416" i="1" s="1"/>
  <c r="AI400" i="1"/>
  <c r="AJ400" i="1" s="1"/>
  <c r="AI384" i="1"/>
  <c r="AJ384" i="1" s="1"/>
  <c r="AI368" i="1"/>
  <c r="AJ368" i="1" s="1"/>
  <c r="AI352" i="1"/>
  <c r="AJ352" i="1" s="1"/>
  <c r="AI336" i="1"/>
  <c r="AJ336" i="1" s="1"/>
  <c r="AI304" i="1"/>
  <c r="AJ304" i="1" s="1"/>
  <c r="AI288" i="1"/>
  <c r="AJ288" i="1" s="1"/>
  <c r="AI272" i="1"/>
  <c r="AJ272" i="1" s="1"/>
  <c r="AI256" i="1"/>
  <c r="AJ256" i="1" s="1"/>
  <c r="AI224" i="1"/>
  <c r="AJ224" i="1" s="1"/>
  <c r="AI759" i="1"/>
  <c r="AJ759" i="1" s="1"/>
  <c r="AI631" i="1"/>
  <c r="AJ631" i="1" s="1"/>
  <c r="AI487" i="1"/>
  <c r="AJ487" i="1" s="1"/>
  <c r="AI375" i="1"/>
  <c r="AJ375" i="1" s="1"/>
  <c r="AI167" i="1"/>
  <c r="AJ167" i="1" s="1"/>
  <c r="AI71" i="1"/>
  <c r="AJ71" i="1" s="1"/>
  <c r="AI870" i="1"/>
  <c r="AJ870" i="1" s="1"/>
  <c r="AI742" i="1"/>
  <c r="AJ742" i="1" s="1"/>
  <c r="AI598" i="1"/>
  <c r="AJ598" i="1" s="1"/>
  <c r="AI438" i="1"/>
  <c r="AJ438" i="1" s="1"/>
  <c r="AI358" i="1"/>
  <c r="AJ358" i="1" s="1"/>
  <c r="AI230" i="1"/>
  <c r="AJ230" i="1" s="1"/>
  <c r="AI166" i="1"/>
  <c r="AJ166" i="1" s="1"/>
  <c r="AI86" i="1"/>
  <c r="AJ86" i="1" s="1"/>
  <c r="AI6" i="1"/>
  <c r="AJ6" i="1" s="1"/>
  <c r="AI389" i="1"/>
  <c r="AJ389" i="1" s="1"/>
  <c r="AI835" i="1"/>
  <c r="AJ835" i="1" s="1"/>
  <c r="AI611" i="1"/>
  <c r="AJ611" i="1" s="1"/>
  <c r="AI355" i="1"/>
  <c r="AJ355" i="1" s="1"/>
  <c r="AI879" i="1"/>
  <c r="AJ879" i="1" s="1"/>
  <c r="AI863" i="1"/>
  <c r="AJ863" i="1" s="1"/>
  <c r="AI847" i="1"/>
  <c r="AJ847" i="1" s="1"/>
  <c r="AI831" i="1"/>
  <c r="AJ831" i="1" s="1"/>
  <c r="AI799" i="1"/>
  <c r="AJ799" i="1" s="1"/>
  <c r="AI783" i="1"/>
  <c r="AJ783" i="1" s="1"/>
  <c r="AI767" i="1"/>
  <c r="AJ767" i="1" s="1"/>
  <c r="AI751" i="1"/>
  <c r="AJ751" i="1" s="1"/>
  <c r="AI719" i="1"/>
  <c r="AJ719" i="1" s="1"/>
  <c r="AI671" i="1"/>
  <c r="AJ671" i="1" s="1"/>
  <c r="AI655" i="1"/>
  <c r="AJ655" i="1" s="1"/>
  <c r="AI639" i="1"/>
  <c r="AJ639" i="1" s="1"/>
  <c r="AI623" i="1"/>
  <c r="AJ623" i="1" s="1"/>
  <c r="AI607" i="1"/>
  <c r="AJ607" i="1" s="1"/>
  <c r="AI591" i="1"/>
  <c r="AJ591" i="1" s="1"/>
  <c r="AI575" i="1"/>
  <c r="AJ575" i="1" s="1"/>
  <c r="AI559" i="1"/>
  <c r="AJ559" i="1" s="1"/>
  <c r="AI543" i="1"/>
  <c r="AJ543" i="1" s="1"/>
  <c r="AI527" i="1"/>
  <c r="AJ527" i="1" s="1"/>
  <c r="AI511" i="1"/>
  <c r="AJ511" i="1" s="1"/>
  <c r="AI495" i="1"/>
  <c r="AJ495" i="1" s="1"/>
  <c r="AI463" i="1"/>
  <c r="AJ463" i="1" s="1"/>
  <c r="AI415" i="1"/>
  <c r="AJ415" i="1" s="1"/>
  <c r="AI399" i="1"/>
  <c r="AJ399" i="1" s="1"/>
  <c r="AI383" i="1"/>
  <c r="AJ383" i="1" s="1"/>
  <c r="AI367" i="1"/>
  <c r="AJ367" i="1" s="1"/>
  <c r="AI351" i="1"/>
  <c r="AJ351" i="1" s="1"/>
  <c r="AI335" i="1"/>
  <c r="AJ335" i="1" s="1"/>
  <c r="AI319" i="1"/>
  <c r="AJ319" i="1" s="1"/>
  <c r="AI303" i="1"/>
  <c r="AJ303" i="1" s="1"/>
  <c r="AI287" i="1"/>
  <c r="AJ287" i="1" s="1"/>
  <c r="AI271" i="1"/>
  <c r="AJ271" i="1" s="1"/>
  <c r="AI255" i="1"/>
  <c r="AJ255" i="1" s="1"/>
  <c r="AI239" i="1"/>
  <c r="AJ239" i="1" s="1"/>
  <c r="AI207" i="1"/>
  <c r="AJ207" i="1" s="1"/>
  <c r="AI839" i="1"/>
  <c r="AJ839" i="1" s="1"/>
  <c r="AI695" i="1"/>
  <c r="AJ695" i="1" s="1"/>
  <c r="AI535" i="1"/>
  <c r="AJ535" i="1" s="1"/>
  <c r="AI423" i="1"/>
  <c r="AJ423" i="1" s="1"/>
  <c r="AI183" i="1"/>
  <c r="AJ183" i="1" s="1"/>
  <c r="AI55" i="1"/>
  <c r="AJ55" i="1" s="1"/>
  <c r="AI822" i="1"/>
  <c r="AJ822" i="1" s="1"/>
  <c r="AI710" i="1"/>
  <c r="AJ710" i="1" s="1"/>
  <c r="AI502" i="1"/>
  <c r="AJ502" i="1" s="1"/>
  <c r="AI374" i="1"/>
  <c r="AJ374" i="1" s="1"/>
  <c r="AI118" i="1"/>
  <c r="AJ118" i="1" s="1"/>
  <c r="AI594" i="1"/>
  <c r="AJ594" i="1" s="1"/>
  <c r="AI338" i="1"/>
  <c r="AJ338" i="1" s="1"/>
  <c r="AI878" i="1"/>
  <c r="AJ878" i="1" s="1"/>
  <c r="AI862" i="1"/>
  <c r="AJ862" i="1" s="1"/>
  <c r="AI846" i="1"/>
  <c r="AJ846" i="1" s="1"/>
  <c r="AI830" i="1"/>
  <c r="AJ830" i="1" s="1"/>
  <c r="AI814" i="1"/>
  <c r="AJ814" i="1" s="1"/>
  <c r="AI782" i="1"/>
  <c r="AJ782" i="1" s="1"/>
  <c r="AI766" i="1"/>
  <c r="AJ766" i="1" s="1"/>
  <c r="AI750" i="1"/>
  <c r="AJ750" i="1" s="1"/>
  <c r="AI734" i="1"/>
  <c r="AJ734" i="1" s="1"/>
  <c r="AI702" i="1"/>
  <c r="AJ702" i="1" s="1"/>
  <c r="AI654" i="1"/>
  <c r="AJ654" i="1" s="1"/>
  <c r="AI638" i="1"/>
  <c r="AJ638" i="1" s="1"/>
  <c r="AI622" i="1"/>
  <c r="AJ622" i="1" s="1"/>
  <c r="AI606" i="1"/>
  <c r="AJ606" i="1" s="1"/>
  <c r="AI590" i="1"/>
  <c r="AJ590" i="1" s="1"/>
  <c r="AI574" i="1"/>
  <c r="AJ574" i="1" s="1"/>
  <c r="AI558" i="1"/>
  <c r="AJ558" i="1" s="1"/>
  <c r="AI526" i="1"/>
  <c r="AJ526" i="1" s="1"/>
  <c r="AI510" i="1"/>
  <c r="AJ510" i="1" s="1"/>
  <c r="AI494" i="1"/>
  <c r="AJ494" i="1" s="1"/>
  <c r="AI478" i="1"/>
  <c r="AJ478" i="1" s="1"/>
  <c r="AI446" i="1"/>
  <c r="AJ446" i="1" s="1"/>
  <c r="AI398" i="1"/>
  <c r="AJ398" i="1" s="1"/>
  <c r="AI382" i="1"/>
  <c r="AJ382" i="1" s="1"/>
  <c r="AI366" i="1"/>
  <c r="AJ366" i="1" s="1"/>
  <c r="AI350" i="1"/>
  <c r="AJ350" i="1" s="1"/>
  <c r="AI334" i="1"/>
  <c r="AJ334" i="1" s="1"/>
  <c r="AI318" i="1"/>
  <c r="AJ318" i="1" s="1"/>
  <c r="AI302" i="1"/>
  <c r="AJ302" i="1" s="1"/>
  <c r="AI270" i="1"/>
  <c r="AJ270" i="1" s="1"/>
  <c r="AI254" i="1"/>
  <c r="AJ254" i="1" s="1"/>
  <c r="AI238" i="1"/>
  <c r="AJ238" i="1" s="1"/>
  <c r="AI222" i="1"/>
  <c r="AJ222" i="1" s="1"/>
  <c r="AI190" i="1"/>
  <c r="AJ190" i="1" s="1"/>
  <c r="AI174" i="1"/>
  <c r="AJ174" i="1" s="1"/>
  <c r="AI158" i="1"/>
  <c r="AJ158" i="1" s="1"/>
  <c r="AI142" i="1"/>
  <c r="AJ142" i="1" s="1"/>
  <c r="AI126" i="1"/>
  <c r="AJ126" i="1" s="1"/>
  <c r="AI110" i="1"/>
  <c r="AJ110" i="1" s="1"/>
  <c r="AI94" i="1"/>
  <c r="AJ94" i="1" s="1"/>
  <c r="AI78" i="1"/>
  <c r="AJ78" i="1" s="1"/>
  <c r="AI62" i="1"/>
  <c r="AJ62" i="1" s="1"/>
  <c r="AI46" i="1"/>
  <c r="AJ46" i="1" s="1"/>
  <c r="AI30" i="1"/>
  <c r="AJ30" i="1" s="1"/>
  <c r="AI14" i="1"/>
  <c r="AJ14" i="1" s="1"/>
  <c r="AI583" i="1"/>
  <c r="AJ583" i="1" s="1"/>
  <c r="AI407" i="1"/>
  <c r="AJ407" i="1" s="1"/>
  <c r="AI199" i="1"/>
  <c r="AJ199" i="1" s="1"/>
  <c r="AI7" i="1"/>
  <c r="AJ7" i="1" s="1"/>
  <c r="AI678" i="1"/>
  <c r="AJ678" i="1" s="1"/>
  <c r="AI454" i="1"/>
  <c r="AJ454" i="1" s="1"/>
  <c r="AI198" i="1"/>
  <c r="AJ198" i="1" s="1"/>
  <c r="AI645" i="1"/>
  <c r="AJ645" i="1" s="1"/>
  <c r="AI893" i="1"/>
  <c r="AJ893" i="1" s="1"/>
  <c r="AI877" i="1"/>
  <c r="AJ877" i="1" s="1"/>
  <c r="AI861" i="1"/>
  <c r="AJ861" i="1" s="1"/>
  <c r="AI845" i="1"/>
  <c r="AJ845" i="1" s="1"/>
  <c r="AI829" i="1"/>
  <c r="AJ829" i="1" s="1"/>
  <c r="AI813" i="1"/>
  <c r="AJ813" i="1" s="1"/>
  <c r="AI797" i="1"/>
  <c r="AJ797" i="1" s="1"/>
  <c r="AI765" i="1"/>
  <c r="AJ765" i="1" s="1"/>
  <c r="AI749" i="1"/>
  <c r="AJ749" i="1" s="1"/>
  <c r="AI733" i="1"/>
  <c r="AJ733" i="1" s="1"/>
  <c r="AI717" i="1"/>
  <c r="AJ717" i="1" s="1"/>
  <c r="AI685" i="1"/>
  <c r="AJ685" i="1" s="1"/>
  <c r="AI637" i="1"/>
  <c r="AJ637" i="1" s="1"/>
  <c r="AI621" i="1"/>
  <c r="AJ621" i="1" s="1"/>
  <c r="AI605" i="1"/>
  <c r="AJ605" i="1" s="1"/>
  <c r="AI589" i="1"/>
  <c r="AJ589" i="1" s="1"/>
  <c r="AI573" i="1"/>
  <c r="AJ573" i="1" s="1"/>
  <c r="AI557" i="1"/>
  <c r="AJ557" i="1" s="1"/>
  <c r="AI541" i="1"/>
  <c r="AJ541" i="1" s="1"/>
  <c r="AI509" i="1"/>
  <c r="AJ509" i="1" s="1"/>
  <c r="AI493" i="1"/>
  <c r="AJ493" i="1" s="1"/>
  <c r="AI477" i="1"/>
  <c r="AJ477" i="1" s="1"/>
  <c r="AI461" i="1"/>
  <c r="AJ461" i="1" s="1"/>
  <c r="AI429" i="1"/>
  <c r="AJ429" i="1" s="1"/>
  <c r="AI381" i="1"/>
  <c r="AJ381" i="1" s="1"/>
  <c r="AI365" i="1"/>
  <c r="AJ365" i="1" s="1"/>
  <c r="AI349" i="1"/>
  <c r="AJ349" i="1" s="1"/>
  <c r="AI333" i="1"/>
  <c r="AJ333" i="1" s="1"/>
  <c r="AI317" i="1"/>
  <c r="AJ317" i="1" s="1"/>
  <c r="AI301" i="1"/>
  <c r="AJ301" i="1" s="1"/>
  <c r="AI285" i="1"/>
  <c r="AJ285" i="1" s="1"/>
  <c r="AI253" i="1"/>
  <c r="AJ253" i="1" s="1"/>
  <c r="AI237" i="1"/>
  <c r="AJ237" i="1" s="1"/>
  <c r="AI221" i="1"/>
  <c r="AJ221" i="1" s="1"/>
  <c r="AI205" i="1"/>
  <c r="AJ205" i="1" s="1"/>
  <c r="AI576" i="1"/>
  <c r="AJ576" i="1" s="1"/>
  <c r="AI320" i="1"/>
  <c r="AJ320" i="1" s="1"/>
  <c r="AI876" i="1"/>
  <c r="AJ876" i="1" s="1"/>
  <c r="AI860" i="1"/>
  <c r="AJ860" i="1" s="1"/>
  <c r="AI844" i="1"/>
  <c r="AJ844" i="1" s="1"/>
  <c r="AI828" i="1"/>
  <c r="AJ828" i="1" s="1"/>
  <c r="AI812" i="1"/>
  <c r="AJ812" i="1" s="1"/>
  <c r="AI796" i="1"/>
  <c r="AJ796" i="1" s="1"/>
  <c r="AI780" i="1"/>
  <c r="AJ780" i="1" s="1"/>
  <c r="AI748" i="1"/>
  <c r="AJ748" i="1" s="1"/>
  <c r="AI732" i="1"/>
  <c r="AJ732" i="1" s="1"/>
  <c r="AI716" i="1"/>
  <c r="AJ716" i="1" s="1"/>
  <c r="AI700" i="1"/>
  <c r="AJ700" i="1" s="1"/>
  <c r="AI668" i="1"/>
  <c r="AJ668" i="1" s="1"/>
  <c r="AI620" i="1"/>
  <c r="AJ620" i="1" s="1"/>
  <c r="AI604" i="1"/>
  <c r="AJ604" i="1" s="1"/>
  <c r="AI588" i="1"/>
  <c r="AJ588" i="1" s="1"/>
  <c r="AI572" i="1"/>
  <c r="AJ572" i="1" s="1"/>
  <c r="AI556" i="1"/>
  <c r="AJ556" i="1" s="1"/>
  <c r="AI540" i="1"/>
  <c r="AJ540" i="1" s="1"/>
  <c r="AI524" i="1"/>
  <c r="AJ524" i="1" s="1"/>
  <c r="AI492" i="1"/>
  <c r="AJ492" i="1" s="1"/>
  <c r="AI476" i="1"/>
  <c r="AJ476" i="1" s="1"/>
  <c r="AI460" i="1"/>
  <c r="AJ460" i="1" s="1"/>
  <c r="AI444" i="1"/>
  <c r="AJ444" i="1" s="1"/>
  <c r="AI412" i="1"/>
  <c r="AJ412" i="1" s="1"/>
  <c r="AI364" i="1"/>
  <c r="AJ364" i="1" s="1"/>
  <c r="AI348" i="1"/>
  <c r="AJ348" i="1" s="1"/>
  <c r="AI332" i="1"/>
  <c r="AJ332" i="1" s="1"/>
  <c r="AI316" i="1"/>
  <c r="AJ316" i="1" s="1"/>
  <c r="AI300" i="1"/>
  <c r="AJ300" i="1" s="1"/>
  <c r="AI284" i="1"/>
  <c r="AJ284" i="1" s="1"/>
  <c r="AI268" i="1"/>
  <c r="AJ268" i="1" s="1"/>
  <c r="AI236" i="1"/>
  <c r="AJ236" i="1" s="1"/>
  <c r="AI220" i="1"/>
  <c r="AJ220" i="1" s="1"/>
  <c r="AI204" i="1"/>
  <c r="AJ204" i="1" s="1"/>
  <c r="AI188" i="1"/>
  <c r="AJ188" i="1" s="1"/>
  <c r="AI172" i="1"/>
  <c r="AJ172" i="1" s="1"/>
  <c r="AI156" i="1"/>
  <c r="AJ156" i="1" s="1"/>
  <c r="AI140" i="1"/>
  <c r="AJ140" i="1" s="1"/>
  <c r="AI124" i="1"/>
  <c r="AJ124" i="1" s="1"/>
  <c r="AI108" i="1"/>
  <c r="AJ108" i="1" s="1"/>
  <c r="AI92" i="1"/>
  <c r="AJ92" i="1" s="1"/>
  <c r="AI76" i="1"/>
  <c r="AJ76" i="1" s="1"/>
  <c r="AI60" i="1"/>
  <c r="AJ60" i="1" s="1"/>
  <c r="AI44" i="1"/>
  <c r="AJ44" i="1" s="1"/>
  <c r="AI28" i="1"/>
  <c r="AJ28" i="1" s="1"/>
  <c r="AI12" i="1"/>
  <c r="AJ12" i="1" s="1"/>
  <c r="AI859" i="1"/>
  <c r="AJ859" i="1" s="1"/>
  <c r="AI843" i="1"/>
  <c r="AJ843" i="1" s="1"/>
  <c r="AI827" i="1"/>
  <c r="AJ827" i="1" s="1"/>
  <c r="AI811" i="1"/>
  <c r="AJ811" i="1" s="1"/>
  <c r="AI795" i="1"/>
  <c r="AJ795" i="1" s="1"/>
  <c r="AI779" i="1"/>
  <c r="AJ779" i="1" s="1"/>
  <c r="AI763" i="1"/>
  <c r="AJ763" i="1" s="1"/>
  <c r="AI731" i="1"/>
  <c r="AJ731" i="1" s="1"/>
  <c r="AI715" i="1"/>
  <c r="AJ715" i="1" s="1"/>
  <c r="AI699" i="1"/>
  <c r="AJ699" i="1" s="1"/>
  <c r="AI683" i="1"/>
  <c r="AJ683" i="1" s="1"/>
  <c r="AI651" i="1"/>
  <c r="AJ651" i="1" s="1"/>
  <c r="AI603" i="1"/>
  <c r="AJ603" i="1" s="1"/>
  <c r="AI587" i="1"/>
  <c r="AJ587" i="1" s="1"/>
  <c r="AI571" i="1"/>
  <c r="AJ571" i="1" s="1"/>
  <c r="AI555" i="1"/>
  <c r="AJ555" i="1" s="1"/>
  <c r="AI539" i="1"/>
  <c r="AJ539" i="1" s="1"/>
  <c r="AI523" i="1"/>
  <c r="AJ523" i="1" s="1"/>
  <c r="AI507" i="1"/>
  <c r="AJ507" i="1" s="1"/>
  <c r="AI475" i="1"/>
  <c r="AJ475" i="1" s="1"/>
  <c r="AI459" i="1"/>
  <c r="AJ459" i="1" s="1"/>
  <c r="AI443" i="1"/>
  <c r="AJ443" i="1" s="1"/>
  <c r="AI427" i="1"/>
  <c r="AJ427" i="1" s="1"/>
  <c r="AI395" i="1"/>
  <c r="AJ395" i="1" s="1"/>
  <c r="AI347" i="1"/>
  <c r="AJ347" i="1" s="1"/>
  <c r="AI331" i="1"/>
  <c r="AJ331" i="1" s="1"/>
  <c r="AI315" i="1"/>
  <c r="AJ315" i="1" s="1"/>
  <c r="AI299" i="1"/>
  <c r="AJ299" i="1" s="1"/>
  <c r="AI283" i="1"/>
  <c r="AJ283" i="1" s="1"/>
  <c r="AI267" i="1"/>
  <c r="AJ267" i="1" s="1"/>
  <c r="AI251" i="1"/>
  <c r="AJ251" i="1" s="1"/>
  <c r="AI219" i="1"/>
  <c r="AJ219" i="1" s="1"/>
  <c r="AI203" i="1"/>
  <c r="AJ203" i="1" s="1"/>
  <c r="AI187" i="1"/>
  <c r="AJ187" i="1" s="1"/>
  <c r="AI171" i="1"/>
  <c r="AJ171" i="1" s="1"/>
  <c r="AI155" i="1"/>
  <c r="AJ155" i="1" s="1"/>
  <c r="AI139" i="1"/>
  <c r="AJ139" i="1" s="1"/>
  <c r="AI123" i="1"/>
  <c r="AJ123" i="1" s="1"/>
  <c r="AI107" i="1"/>
  <c r="AJ107" i="1" s="1"/>
  <c r="AI91" i="1"/>
  <c r="AJ91" i="1" s="1"/>
  <c r="AI75" i="1"/>
  <c r="AJ75" i="1" s="1"/>
  <c r="AI59" i="1"/>
  <c r="AJ59" i="1" s="1"/>
  <c r="AI43" i="1"/>
  <c r="AJ43" i="1" s="1"/>
  <c r="AI27" i="1"/>
  <c r="AJ27" i="1" s="1"/>
  <c r="AI11" i="1"/>
  <c r="AJ11" i="1" s="1"/>
  <c r="AI881" i="1"/>
  <c r="AJ881" i="1" s="1"/>
  <c r="AI865" i="1"/>
  <c r="AJ865" i="1" s="1"/>
  <c r="AI849" i="1"/>
  <c r="AJ849" i="1" s="1"/>
  <c r="AI833" i="1"/>
  <c r="AJ833" i="1" s="1"/>
  <c r="AI817" i="1"/>
  <c r="AJ817" i="1" s="1"/>
  <c r="AI801" i="1"/>
  <c r="AJ801" i="1" s="1"/>
  <c r="AI785" i="1"/>
  <c r="AJ785" i="1" s="1"/>
  <c r="AI769" i="1"/>
  <c r="AJ769" i="1" s="1"/>
  <c r="AI753" i="1"/>
  <c r="AJ753" i="1" s="1"/>
  <c r="AI737" i="1"/>
  <c r="AJ737" i="1" s="1"/>
  <c r="AI721" i="1"/>
  <c r="AJ721" i="1" s="1"/>
  <c r="AI705" i="1"/>
  <c r="AJ705" i="1" s="1"/>
  <c r="AI689" i="1"/>
  <c r="AJ689" i="1" s="1"/>
  <c r="AI673" i="1"/>
  <c r="AJ673" i="1" s="1"/>
  <c r="AI657" i="1"/>
  <c r="AJ657" i="1" s="1"/>
  <c r="AI641" i="1"/>
  <c r="AJ641" i="1" s="1"/>
  <c r="AI625" i="1"/>
  <c r="AJ625" i="1" s="1"/>
  <c r="AI609" i="1"/>
  <c r="AJ609" i="1" s="1"/>
  <c r="AI593" i="1"/>
  <c r="AJ593" i="1" s="1"/>
  <c r="AI577" i="1"/>
  <c r="AJ577" i="1" s="1"/>
  <c r="AI561" i="1"/>
  <c r="AJ561" i="1" s="1"/>
  <c r="AI545" i="1"/>
  <c r="AJ545" i="1" s="1"/>
  <c r="AI529" i="1"/>
  <c r="AJ529" i="1" s="1"/>
  <c r="AI513" i="1"/>
  <c r="AJ513" i="1" s="1"/>
  <c r="AI497" i="1"/>
  <c r="AJ497" i="1" s="1"/>
  <c r="AI481" i="1"/>
  <c r="AJ481" i="1" s="1"/>
  <c r="AI465" i="1"/>
  <c r="AJ465" i="1" s="1"/>
  <c r="AI449" i="1"/>
  <c r="AJ449" i="1" s="1"/>
  <c r="AI433" i="1"/>
  <c r="AJ433" i="1" s="1"/>
  <c r="AI417" i="1"/>
  <c r="AJ417" i="1" s="1"/>
  <c r="AI401" i="1"/>
  <c r="AJ401" i="1" s="1"/>
  <c r="AI385" i="1"/>
  <c r="AJ385" i="1" s="1"/>
  <c r="AI369" i="1"/>
  <c r="AJ369" i="1" s="1"/>
  <c r="AI353" i="1"/>
  <c r="AJ353" i="1" s="1"/>
  <c r="AI337" i="1"/>
  <c r="AJ337" i="1" s="1"/>
  <c r="AI321" i="1"/>
  <c r="AJ321" i="1" s="1"/>
  <c r="AI305" i="1"/>
  <c r="AJ305" i="1" s="1"/>
  <c r="AI289" i="1"/>
  <c r="AJ289" i="1" s="1"/>
  <c r="AI273" i="1"/>
  <c r="AJ273" i="1" s="1"/>
  <c r="AI257" i="1"/>
  <c r="AJ257" i="1" s="1"/>
  <c r="AI241" i="1"/>
  <c r="AJ241" i="1" s="1"/>
  <c r="AI225" i="1"/>
  <c r="AJ225" i="1" s="1"/>
  <c r="AI209" i="1"/>
  <c r="AJ209" i="1" s="1"/>
  <c r="AI193" i="1"/>
  <c r="AJ193" i="1" s="1"/>
  <c r="AJ56" i="1"/>
  <c r="AJ40" i="1"/>
  <c r="AJ24" i="1"/>
  <c r="AJ8" i="1"/>
  <c r="AJ135" i="1"/>
  <c r="AJ855" i="1"/>
  <c r="AJ823" i="1"/>
  <c r="AJ807" i="1"/>
  <c r="AJ599" i="1"/>
  <c r="AJ567" i="1"/>
  <c r="AJ551" i="1"/>
  <c r="AJ343" i="1"/>
  <c r="AJ295" i="1"/>
  <c r="AJ892" i="1"/>
  <c r="AJ764" i="1"/>
  <c r="AJ636" i="1"/>
  <c r="AJ652" i="1"/>
  <c r="AJ380" i="1"/>
  <c r="AJ739" i="1"/>
  <c r="AJ832" i="1"/>
  <c r="AJ704" i="1"/>
  <c r="AJ496" i="1"/>
  <c r="AJ464" i="1"/>
  <c r="AJ176" i="1"/>
  <c r="AJ144" i="1"/>
  <c r="AJ96" i="1"/>
  <c r="AJ752" i="1"/>
  <c r="AJ720" i="1"/>
  <c r="AJ656" i="1"/>
  <c r="AJ448" i="1"/>
  <c r="AJ240" i="1"/>
  <c r="AJ208" i="1"/>
  <c r="AJ192" i="1"/>
  <c r="AJ160" i="1"/>
  <c r="AJ128" i="1"/>
  <c r="AJ112" i="1"/>
  <c r="AJ80" i="1"/>
  <c r="AJ428" i="1"/>
  <c r="AJ396" i="1"/>
  <c r="AJ889" i="1"/>
  <c r="AJ857" i="1"/>
  <c r="AJ841" i="1"/>
  <c r="AJ777" i="1"/>
  <c r="AJ745" i="1"/>
  <c r="AJ713" i="1"/>
  <c r="AJ681" i="1"/>
  <c r="AJ649" i="1"/>
  <c r="AJ585" i="1"/>
  <c r="AJ553" i="1"/>
  <c r="AJ505" i="1"/>
  <c r="AJ473" i="1"/>
  <c r="AJ441" i="1"/>
  <c r="AJ409" i="1"/>
  <c r="AJ377" i="1"/>
  <c r="AJ345" i="1"/>
  <c r="AJ872" i="1"/>
  <c r="AJ840" i="1"/>
  <c r="AJ824" i="1"/>
  <c r="AJ808" i="1"/>
  <c r="AJ776" i="1"/>
  <c r="AJ696" i="1"/>
  <c r="AJ616" i="1"/>
  <c r="AJ584" i="1"/>
  <c r="AJ568" i="1"/>
  <c r="AJ552" i="1"/>
  <c r="AJ536" i="1"/>
  <c r="AJ520" i="1"/>
  <c r="AJ504" i="1"/>
  <c r="AJ488" i="1"/>
  <c r="AJ472" i="1"/>
  <c r="AJ360" i="1"/>
  <c r="AJ280" i="1"/>
  <c r="AJ168" i="1"/>
  <c r="AJ152" i="1"/>
  <c r="AJ136" i="1"/>
  <c r="AJ120" i="1"/>
  <c r="AJ104" i="1"/>
  <c r="AJ88" i="1"/>
  <c r="AJ72" i="1"/>
  <c r="AJ57" i="1"/>
  <c r="AJ41" i="1"/>
  <c r="AJ25" i="1"/>
  <c r="AJ9" i="1"/>
  <c r="AJ804" i="1"/>
  <c r="AJ548" i="1"/>
  <c r="AJ516" i="1"/>
  <c r="AJ500" i="1"/>
  <c r="AJ420" i="1"/>
  <c r="AJ404" i="1"/>
  <c r="AJ292" i="1"/>
  <c r="AJ260" i="1"/>
  <c r="AJ244" i="1"/>
  <c r="AJ884" i="1"/>
  <c r="AJ756" i="1"/>
  <c r="AJ787" i="1"/>
  <c r="AJ755" i="1"/>
  <c r="AJ531" i="1"/>
  <c r="AJ499" i="1"/>
  <c r="AJ483" i="1"/>
  <c r="AJ275" i="1"/>
  <c r="AJ243" i="1"/>
  <c r="AJ227" i="1"/>
  <c r="AJ772" i="1"/>
  <c r="AJ867" i="1"/>
  <c r="AJ659" i="1"/>
  <c r="AJ850" i="1"/>
  <c r="AJ786" i="1"/>
  <c r="AJ770" i="1"/>
  <c r="AJ738" i="1"/>
  <c r="AJ722" i="1"/>
  <c r="AJ514" i="1"/>
  <c r="AJ482" i="1"/>
  <c r="AJ466" i="1"/>
  <c r="AJ258" i="1"/>
  <c r="AJ226" i="1"/>
  <c r="AJ210" i="1"/>
  <c r="AJ35" i="1"/>
  <c r="AJ19" i="1"/>
  <c r="AJ815" i="1"/>
  <c r="AJ735" i="1"/>
  <c r="AJ703" i="1"/>
  <c r="AJ687" i="1"/>
  <c r="AJ479" i="1"/>
  <c r="AJ447" i="1"/>
  <c r="AJ431" i="1"/>
  <c r="AJ223" i="1"/>
  <c r="AJ191" i="1"/>
  <c r="AJ175" i="1"/>
  <c r="AJ159" i="1"/>
  <c r="AJ143" i="1"/>
  <c r="AJ127" i="1"/>
  <c r="AJ111" i="1"/>
  <c r="AJ95" i="1"/>
  <c r="AJ79" i="1"/>
  <c r="AJ64" i="1"/>
  <c r="AJ48" i="1"/>
  <c r="AJ32" i="1"/>
  <c r="AJ16" i="1"/>
  <c r="AJ670" i="1"/>
  <c r="AJ542" i="1"/>
  <c r="AJ462" i="1"/>
  <c r="AJ430" i="1"/>
  <c r="AJ414" i="1"/>
  <c r="AJ286" i="1"/>
  <c r="AJ206" i="1"/>
  <c r="AJ63" i="1"/>
  <c r="AJ47" i="1"/>
  <c r="AJ31" i="1"/>
  <c r="AJ15" i="1"/>
  <c r="AJ701" i="1"/>
  <c r="AJ669" i="1"/>
  <c r="AJ653" i="1"/>
  <c r="AJ525" i="1"/>
  <c r="AJ445" i="1"/>
  <c r="AJ413" i="1"/>
  <c r="AJ397" i="1"/>
  <c r="AJ269" i="1"/>
  <c r="AJ189" i="1"/>
  <c r="AJ173" i="1"/>
  <c r="AJ157" i="1"/>
  <c r="AJ141" i="1"/>
  <c r="AJ125" i="1"/>
  <c r="AJ109" i="1"/>
  <c r="AJ93" i="1"/>
  <c r="AJ77" i="1"/>
  <c r="AJ781" i="1"/>
  <c r="AJ798" i="1"/>
  <c r="AJ718" i="1"/>
  <c r="AJ686" i="1"/>
  <c r="AJ825" i="1"/>
  <c r="AJ793" i="1"/>
  <c r="AJ761" i="1"/>
  <c r="AJ729" i="1"/>
  <c r="AJ697" i="1"/>
  <c r="AJ665" i="1"/>
  <c r="AJ633" i="1"/>
  <c r="AJ601" i="1"/>
  <c r="AJ569" i="1"/>
  <c r="AJ521" i="1"/>
  <c r="AJ489" i="1"/>
  <c r="AJ457" i="1"/>
  <c r="AJ425" i="1"/>
  <c r="AJ393" i="1"/>
  <c r="AJ361" i="1"/>
  <c r="AJ329" i="1"/>
  <c r="AJ313" i="1"/>
  <c r="AJ297" i="1"/>
  <c r="AJ281" i="1"/>
  <c r="AJ265" i="1"/>
  <c r="AJ249" i="1"/>
  <c r="AJ233" i="1"/>
  <c r="AJ217" i="1"/>
  <c r="AJ201" i="1"/>
  <c r="AJ185" i="1"/>
  <c r="AJ169" i="1"/>
  <c r="AJ153" i="1"/>
  <c r="AJ137" i="1"/>
  <c r="AJ121" i="1"/>
  <c r="AJ105" i="1"/>
  <c r="AJ89" i="1"/>
  <c r="AJ73" i="1"/>
  <c r="AJ58" i="1"/>
  <c r="AJ42" i="1"/>
  <c r="AJ26" i="1"/>
  <c r="AJ61" i="1"/>
  <c r="AJ45" i="1"/>
  <c r="AJ29" i="1"/>
  <c r="AJ13" i="1"/>
  <c r="AJ891" i="1"/>
  <c r="AJ619" i="1"/>
  <c r="AJ363" i="1"/>
  <c r="AJ875" i="1"/>
  <c r="AJ747" i="1"/>
  <c r="AJ667" i="1"/>
  <c r="AJ635" i="1"/>
  <c r="AJ411" i="1"/>
  <c r="AJ379" i="1"/>
  <c r="AJ890" i="1"/>
  <c r="AJ874" i="1"/>
  <c r="AJ858" i="1"/>
  <c r="AJ842" i="1"/>
  <c r="AJ826" i="1"/>
  <c r="AJ810" i="1"/>
  <c r="AJ794" i="1"/>
  <c r="AJ778" i="1"/>
  <c r="AJ762" i="1"/>
  <c r="AJ746" i="1"/>
  <c r="AJ730" i="1"/>
  <c r="AJ714" i="1"/>
  <c r="AJ698" i="1"/>
  <c r="AJ682" i="1"/>
  <c r="AJ666" i="1"/>
  <c r="AJ650" i="1"/>
  <c r="AJ634" i="1"/>
  <c r="AJ618" i="1"/>
  <c r="AJ602" i="1"/>
  <c r="AJ586" i="1"/>
  <c r="AJ570" i="1"/>
  <c r="AJ554" i="1"/>
  <c r="AJ538" i="1"/>
  <c r="AJ522" i="1"/>
  <c r="AJ506" i="1"/>
  <c r="AJ490" i="1"/>
  <c r="AJ474" i="1"/>
  <c r="AJ458" i="1"/>
  <c r="AJ442" i="1"/>
  <c r="AJ426" i="1"/>
  <c r="AJ410" i="1"/>
  <c r="AJ394" i="1"/>
  <c r="AJ378" i="1"/>
  <c r="AJ362" i="1"/>
  <c r="AJ346" i="1"/>
  <c r="AJ330" i="1"/>
  <c r="AJ298" i="1"/>
  <c r="AJ282" i="1"/>
  <c r="AJ266" i="1"/>
  <c r="AJ250" i="1"/>
  <c r="AJ234" i="1"/>
  <c r="AJ218" i="1"/>
  <c r="AJ202" i="1"/>
  <c r="AJ186" i="1"/>
  <c r="AJ170" i="1"/>
  <c r="AJ154" i="1"/>
  <c r="AJ138" i="1"/>
  <c r="AJ122" i="1"/>
  <c r="AJ106" i="1"/>
  <c r="AJ90" i="1"/>
  <c r="AJ854" i="1"/>
  <c r="AJ790" i="1"/>
  <c r="AJ582" i="1"/>
  <c r="AJ550" i="1"/>
  <c r="AJ534" i="1"/>
  <c r="AJ294" i="1"/>
  <c r="AJ278" i="1"/>
  <c r="AJ39" i="1"/>
  <c r="AJ838" i="1"/>
  <c r="AJ806" i="1"/>
  <c r="AJ821" i="1"/>
  <c r="AJ805" i="1"/>
  <c r="AJ789" i="1"/>
  <c r="AJ773" i="1"/>
  <c r="AJ757" i="1"/>
  <c r="AJ565" i="1"/>
  <c r="AJ533" i="1"/>
  <c r="AJ517" i="1"/>
  <c r="AJ469" i="1"/>
  <c r="AJ421" i="1"/>
  <c r="AJ309" i="1"/>
  <c r="AJ277" i="1"/>
  <c r="AJ261" i="1"/>
  <c r="AJ149" i="1"/>
  <c r="AE12" i="2" l="1"/>
  <c r="AE12" i="1"/>
</calcChain>
</file>

<file path=xl/sharedStrings.xml><?xml version="1.0" encoding="utf-8"?>
<sst xmlns="http://schemas.openxmlformats.org/spreadsheetml/2006/main" count="6278" uniqueCount="1238">
  <si>
    <t>PassengerId</t>
  </si>
  <si>
    <t>Survived</t>
  </si>
  <si>
    <t>Pclass</t>
  </si>
  <si>
    <t>Name</t>
  </si>
  <si>
    <t>Sex</t>
  </si>
  <si>
    <t>Age</t>
  </si>
  <si>
    <t>SibSp</t>
  </si>
  <si>
    <t>Parch</t>
  </si>
  <si>
    <t>Ticket</t>
  </si>
  <si>
    <t>Fare</t>
  </si>
  <si>
    <t>Cabin</t>
  </si>
  <si>
    <t>Embarked</t>
  </si>
  <si>
    <t>Braund, Mr. Owen Harris</t>
  </si>
  <si>
    <t>male</t>
  </si>
  <si>
    <t>A/5 21171</t>
  </si>
  <si>
    <t>S</t>
  </si>
  <si>
    <t>Cumings, Mrs. John Bradley (Florence Briggs Thayer)</t>
  </si>
  <si>
    <t>female</t>
  </si>
  <si>
    <t>PC 17599</t>
  </si>
  <si>
    <t>C85</t>
  </si>
  <si>
    <t>C</t>
  </si>
  <si>
    <t>Heikkinen, Miss. Laina</t>
  </si>
  <si>
    <t>STON/O2. 3101282</t>
  </si>
  <si>
    <t>Futrelle, Mrs. Jacques Heath (Lily May Peel)</t>
  </si>
  <si>
    <t>C123</t>
  </si>
  <si>
    <t>Allen, Mr. William Henry</t>
  </si>
  <si>
    <t>Moran, Mr. James</t>
  </si>
  <si>
    <t>Q</t>
  </si>
  <si>
    <t>McCarthy, Mr. Timothy J</t>
  </si>
  <si>
    <t>E46</t>
  </si>
  <si>
    <t>Palsson, Master. Gosta Leonard</t>
  </si>
  <si>
    <t>Johnson, Mrs. Oscar W (Elisabeth Vilhelmina Berg)</t>
  </si>
  <si>
    <t>Nasser, Mrs. Nicholas (Adele Achem)</t>
  </si>
  <si>
    <t>Sandstrom, Miss. Marguerite Rut</t>
  </si>
  <si>
    <t>PP 9549</t>
  </si>
  <si>
    <t>G6</t>
  </si>
  <si>
    <t>Bonnell, Miss. Elizabeth</t>
  </si>
  <si>
    <t>C103</t>
  </si>
  <si>
    <t>Saundercock, Mr. William Henry</t>
  </si>
  <si>
    <t>A/5. 2151</t>
  </si>
  <si>
    <t>Andersson, Mr. Anders Johan</t>
  </si>
  <si>
    <t>Vestrom, Miss. Hulda Amanda Adolfina</t>
  </si>
  <si>
    <t xml:space="preserve">Hewlett, Mrs. (Mary D Kingcome) </t>
  </si>
  <si>
    <t>Rice, Master. Eugene</t>
  </si>
  <si>
    <t>Williams, Mr. Charles Eugene</t>
  </si>
  <si>
    <t>Vander Planke, Mrs. Julius (Emelia Maria Vandemoortele)</t>
  </si>
  <si>
    <t>Masselmani, Mrs. Fatima</t>
  </si>
  <si>
    <t>Fynney, Mr. Joseph J</t>
  </si>
  <si>
    <t>Beesley, Mr. Lawrence</t>
  </si>
  <si>
    <t>D56</t>
  </si>
  <si>
    <t>McGowan, Miss. Anna "Annie"</t>
  </si>
  <si>
    <t>Sloper, Mr. William Thompson</t>
  </si>
  <si>
    <t>A6</t>
  </si>
  <si>
    <t>Palsson, Miss. Torborg Danira</t>
  </si>
  <si>
    <t>Asplund, Mrs. Carl Oscar (Selma Augusta Emilia Johansson)</t>
  </si>
  <si>
    <t>Emir, Mr. Farred Chehab</t>
  </si>
  <si>
    <t>Fortune, Mr. Charles Alexander</t>
  </si>
  <si>
    <t>C23 C25 C27</t>
  </si>
  <si>
    <t>O'Dwyer, Miss. Ellen "Nellie"</t>
  </si>
  <si>
    <t>Todoroff, Mr. Lalio</t>
  </si>
  <si>
    <t>Uruchurtu, Don. Manuel E</t>
  </si>
  <si>
    <t>PC 17601</t>
  </si>
  <si>
    <t>Spencer, Mrs. William Augustus (Marie Eugenie)</t>
  </si>
  <si>
    <t>PC 17569</t>
  </si>
  <si>
    <t>B78</t>
  </si>
  <si>
    <t>Glynn, Miss. Mary Agatha</t>
  </si>
  <si>
    <t>Wheadon, Mr. Edward H</t>
  </si>
  <si>
    <t>C.A. 24579</t>
  </si>
  <si>
    <t>Meyer, Mr. Edgar Joseph</t>
  </si>
  <si>
    <t>PC 17604</t>
  </si>
  <si>
    <t>Holverson, Mr. Alexander Oskar</t>
  </si>
  <si>
    <t>Mamee, Mr. Hanna</t>
  </si>
  <si>
    <t>Cann, Mr. Ernest Charles</t>
  </si>
  <si>
    <t>A./5. 2152</t>
  </si>
  <si>
    <t>Vander Planke, Miss. Augusta Maria</t>
  </si>
  <si>
    <t>Nicola-Yarred, Miss. Jamila</t>
  </si>
  <si>
    <t>Ahlin, Mrs. Johan (Johanna Persdotter Larsson)</t>
  </si>
  <si>
    <t>Turpin, Mrs. William John Robert (Dorothy Ann Wonnacott)</t>
  </si>
  <si>
    <t>Kraeff, Mr. Theodor</t>
  </si>
  <si>
    <t>Laroche, Miss. Simonne Marie Anne Andree</t>
  </si>
  <si>
    <t>SC/Paris 2123</t>
  </si>
  <si>
    <t>Devaney, Miss. Margaret Delia</t>
  </si>
  <si>
    <t>Rogers, Mr. William John</t>
  </si>
  <si>
    <t>S.C./A.4. 23567</t>
  </si>
  <si>
    <t>Lennon, Mr. Denis</t>
  </si>
  <si>
    <t>O'Driscoll, Miss. Bridget</t>
  </si>
  <si>
    <t>Samaan, Mr. Youssef</t>
  </si>
  <si>
    <t>Arnold-Franchi, Mrs. Josef (Josefine Franchi)</t>
  </si>
  <si>
    <t>Panula, Master. Juha Niilo</t>
  </si>
  <si>
    <t>Nosworthy, Mr. Richard Cater</t>
  </si>
  <si>
    <t>A/4. 39886</t>
  </si>
  <si>
    <t>Harper, Mrs. Henry Sleeper (Myna Haxtun)</t>
  </si>
  <si>
    <t>PC 17572</t>
  </si>
  <si>
    <t>D33</t>
  </si>
  <si>
    <t>Faunthorpe, Mrs. Lizzie (Elizabeth Anne Wilkinson)</t>
  </si>
  <si>
    <t>Ostby, Mr. Engelhart Cornelius</t>
  </si>
  <si>
    <t>B30</t>
  </si>
  <si>
    <t>Woolner, Mr. Hugh</t>
  </si>
  <si>
    <t>C52</t>
  </si>
  <si>
    <t>Rugg, Miss. Emily</t>
  </si>
  <si>
    <t>C.A. 31026</t>
  </si>
  <si>
    <t>Novel, Mr. Mansouer</t>
  </si>
  <si>
    <t>West, Miss. Constance Mirium</t>
  </si>
  <si>
    <t>C.A. 34651</t>
  </si>
  <si>
    <t>Goodwin, Master. William Frederick</t>
  </si>
  <si>
    <t>CA 2144</t>
  </si>
  <si>
    <t>Sirayanian, Mr. Orsen</t>
  </si>
  <si>
    <t>B28</t>
  </si>
  <si>
    <t>Harris, Mr. Henry Birkhardt</t>
  </si>
  <si>
    <t>C83</t>
  </si>
  <si>
    <t>Skoog, Master. Harald</t>
  </si>
  <si>
    <t>Stewart, Mr. Albert A</t>
  </si>
  <si>
    <t>PC 17605</t>
  </si>
  <si>
    <t>Moubarek, Master. Gerios</t>
  </si>
  <si>
    <t>Nye, Mrs. (Elizabeth Ramell)</t>
  </si>
  <si>
    <t>C.A. 29395</t>
  </si>
  <si>
    <t>F33</t>
  </si>
  <si>
    <t>Crease, Mr. Ernest James</t>
  </si>
  <si>
    <t>S.P. 3464</t>
  </si>
  <si>
    <t>Andersson, Miss. Erna Alexandra</t>
  </si>
  <si>
    <t>Kink, Mr. Vincenz</t>
  </si>
  <si>
    <t>Jenkin, Mr. Stephen Curnow</t>
  </si>
  <si>
    <t>C.A. 33111</t>
  </si>
  <si>
    <t>Goodwin, Miss. Lillian Amy</t>
  </si>
  <si>
    <t>Hood, Mr. Ambrose Jr</t>
  </si>
  <si>
    <t>S.O.C. 14879</t>
  </si>
  <si>
    <t>Chronopoulos, Mr. Apostolos</t>
  </si>
  <si>
    <t>Bing, Mr. Lee</t>
  </si>
  <si>
    <t>Moen, Mr. Sigurd Hansen</t>
  </si>
  <si>
    <t>F G73</t>
  </si>
  <si>
    <t>Staneff, Mr. Ivan</t>
  </si>
  <si>
    <t>Moutal, Mr. Rahamin Haim</t>
  </si>
  <si>
    <t>Caldwell, Master. Alden Gates</t>
  </si>
  <si>
    <t>Dowdell, Miss. Elizabeth</t>
  </si>
  <si>
    <t>Waelens, Mr. Achille</t>
  </si>
  <si>
    <t>Sheerlinck, Mr. Jan Baptist</t>
  </si>
  <si>
    <t>McDermott, Miss. Brigdet Delia</t>
  </si>
  <si>
    <t>Carrau, Mr. Francisco M</t>
  </si>
  <si>
    <t>Ilett, Miss. Bertha</t>
  </si>
  <si>
    <t>SO/C 14885</t>
  </si>
  <si>
    <t>Backstrom, Mrs. Karl Alfred (Maria Mathilda Gustafsson)</t>
  </si>
  <si>
    <t>Ford, Mr. William Neal</t>
  </si>
  <si>
    <t>W./C. 6608</t>
  </si>
  <si>
    <t>Slocovski, Mr. Selman Francis</t>
  </si>
  <si>
    <t>SOTON/OQ 392086</t>
  </si>
  <si>
    <t>Fortune, Miss. Mabel Helen</t>
  </si>
  <si>
    <t>Celotti, Mr. Francesco</t>
  </si>
  <si>
    <t>Christmann, Mr. Emil</t>
  </si>
  <si>
    <t>Andreasson, Mr. Paul Edvin</t>
  </si>
  <si>
    <t>Chaffee, Mr. Herbert Fuller</t>
  </si>
  <si>
    <t>W.E.P. 5734</t>
  </si>
  <si>
    <t>E31</t>
  </si>
  <si>
    <t>Dean, Mr. Bertram Frank</t>
  </si>
  <si>
    <t>C.A. 2315</t>
  </si>
  <si>
    <t>Coxon, Mr. Daniel</t>
  </si>
  <si>
    <t>Shorney, Mr. Charles Joseph</t>
  </si>
  <si>
    <t>Goldschmidt, Mr. George B</t>
  </si>
  <si>
    <t>PC 17754</t>
  </si>
  <si>
    <t>A5</t>
  </si>
  <si>
    <t>Greenfield, Mr. William Bertram</t>
  </si>
  <si>
    <t>PC 17759</t>
  </si>
  <si>
    <t>D10 D12</t>
  </si>
  <si>
    <t>Doling, Mrs. John T (Ada Julia Bone)</t>
  </si>
  <si>
    <t>Kantor, Mr. Sinai</t>
  </si>
  <si>
    <t>Petranec, Miss. Matilda</t>
  </si>
  <si>
    <t>Petroff, Mr. Pastcho ("Pentcho")</t>
  </si>
  <si>
    <t>White, Mr. Richard Frasar</t>
  </si>
  <si>
    <t>D26</t>
  </si>
  <si>
    <t>Johansson, Mr. Gustaf Joel</t>
  </si>
  <si>
    <t>Gustafsson, Mr. Anders Vilhelm</t>
  </si>
  <si>
    <t>Mionoff, Mr. Stoytcho</t>
  </si>
  <si>
    <t>Salkjelsvik, Miss. Anna Kristine</t>
  </si>
  <si>
    <t>Moss, Mr. Albert Johan</t>
  </si>
  <si>
    <t>Rekic, Mr. Tido</t>
  </si>
  <si>
    <t>Moran, Miss. Bertha</t>
  </si>
  <si>
    <t>Porter, Mr. Walter Chamberlain</t>
  </si>
  <si>
    <t>C110</t>
  </si>
  <si>
    <t>Zabour, Miss. Hileni</t>
  </si>
  <si>
    <t>Barton, Mr. David John</t>
  </si>
  <si>
    <t>Jussila, Miss. Katriina</t>
  </si>
  <si>
    <t>Attalah, Miss. Malake</t>
  </si>
  <si>
    <t>Pekoniemi, Mr. Edvard</t>
  </si>
  <si>
    <t>STON/O 2. 3101294</t>
  </si>
  <si>
    <t>Connors, Mr. Patrick</t>
  </si>
  <si>
    <t>Turpin, Mr. William John Robert</t>
  </si>
  <si>
    <t>Baxter, Mr. Quigg Edmond</t>
  </si>
  <si>
    <t>PC 17558</t>
  </si>
  <si>
    <t>B58 B60</t>
  </si>
  <si>
    <t>Andersson, Miss. Ellis Anna Maria</t>
  </si>
  <si>
    <t>Hickman, Mr. Stanley George</t>
  </si>
  <si>
    <t>Moore, Mr. Leonard Charles</t>
  </si>
  <si>
    <t>A4. 54510</t>
  </si>
  <si>
    <t>Nasser, Mr. Nicholas</t>
  </si>
  <si>
    <t>Webber, Miss. Susan</t>
  </si>
  <si>
    <t>E101</t>
  </si>
  <si>
    <t>White, Mr. Percival Wayland</t>
  </si>
  <si>
    <t>Nicola-Yarred, Master. Elias</t>
  </si>
  <si>
    <t>McMahon, Mr. Martin</t>
  </si>
  <si>
    <t>Madsen, Mr. Fridtjof Arne</t>
  </si>
  <si>
    <t>C 17369</t>
  </si>
  <si>
    <t>Peter, Miss. Anna</t>
  </si>
  <si>
    <t>F E69</t>
  </si>
  <si>
    <t>Ekstrom, Mr. Johan</t>
  </si>
  <si>
    <t>Drazenoic, Mr. Jozef</t>
  </si>
  <si>
    <t>Coelho, Mr. Domingos Fernandeo</t>
  </si>
  <si>
    <t>SOTON/O.Q. 3101307</t>
  </si>
  <si>
    <t>Robins, Mrs. Alexander A (Grace Charity Laury)</t>
  </si>
  <si>
    <t>A/5. 3337</t>
  </si>
  <si>
    <t>Weisz, Mrs. Leopold (Mathilde Francoise Pede)</t>
  </si>
  <si>
    <t>Sobey, Mr. Samuel James Hayden</t>
  </si>
  <si>
    <t>C.A. 29178</t>
  </si>
  <si>
    <t>Richard, Mr. Emile</t>
  </si>
  <si>
    <t>SC/PARIS 2133</t>
  </si>
  <si>
    <t>Newsom, Miss. Helen Monypeny</t>
  </si>
  <si>
    <t>D47</t>
  </si>
  <si>
    <t>Futrelle, Mr. Jacques Heath</t>
  </si>
  <si>
    <t>Osen, Mr. Olaf Elon</t>
  </si>
  <si>
    <t>Giglio, Mr. Victor</t>
  </si>
  <si>
    <t>PC 17593</t>
  </si>
  <si>
    <t>B86</t>
  </si>
  <si>
    <t>Boulos, Mrs. Joseph (Sultana)</t>
  </si>
  <si>
    <t>Nysten, Miss. Anna Sofia</t>
  </si>
  <si>
    <t>Hakkarainen, Mrs. Pekka Pietari (Elin Matilda Dolck)</t>
  </si>
  <si>
    <t>STON/O2. 3101279</t>
  </si>
  <si>
    <t>Burke, Mr. Jeremiah</t>
  </si>
  <si>
    <t>Andrew, Mr. Edgardo Samuel</t>
  </si>
  <si>
    <t>Nicholls, Mr. Joseph Charles</t>
  </si>
  <si>
    <t>C.A. 33112</t>
  </si>
  <si>
    <t>Andersson, Mr. August Edvard ("Wennerstrom")</t>
  </si>
  <si>
    <t>Ford, Miss. Robina Maggie "Ruby"</t>
  </si>
  <si>
    <t>Navratil, Mr. Michel ("Louis M Hoffman")</t>
  </si>
  <si>
    <t>F2</t>
  </si>
  <si>
    <t>Byles, Rev. Thomas Roussel Davids</t>
  </si>
  <si>
    <t>Bateman, Rev. Robert James</t>
  </si>
  <si>
    <t>S.O.P. 1166</t>
  </si>
  <si>
    <t>Pears, Mrs. Thomas (Edith Wearne)</t>
  </si>
  <si>
    <t>C2</t>
  </si>
  <si>
    <t>Meo, Mr. Alfonzo</t>
  </si>
  <si>
    <t>A.5. 11206</t>
  </si>
  <si>
    <t>van Billiard, Mr. Austin Blyler</t>
  </si>
  <si>
    <t>A/5. 851</t>
  </si>
  <si>
    <t>Olsen, Mr. Ole Martin</t>
  </si>
  <si>
    <t>Fa 265302</t>
  </si>
  <si>
    <t>Williams, Mr. Charles Duane</t>
  </si>
  <si>
    <t>PC 17597</t>
  </si>
  <si>
    <t>Gilnagh, Miss. Katherine "Katie"</t>
  </si>
  <si>
    <t>Corn, Mr. Harry</t>
  </si>
  <si>
    <t>SOTON/OQ 392090</t>
  </si>
  <si>
    <t>Smiljanic, Mr. Mile</t>
  </si>
  <si>
    <t>Sage, Master. Thomas Henry</t>
  </si>
  <si>
    <t>CA. 2343</t>
  </si>
  <si>
    <t>Cribb, Mr. John Hatfield</t>
  </si>
  <si>
    <t>Watt, Mrs. James (Elizabeth "Bessie" Inglis Milne)</t>
  </si>
  <si>
    <t>C.A. 33595</t>
  </si>
  <si>
    <t>Bengtsson, Mr. John Viktor</t>
  </si>
  <si>
    <t>Calic, Mr. Jovo</t>
  </si>
  <si>
    <t>Panula, Master. Eino Viljami</t>
  </si>
  <si>
    <t>Goldsmith, Master. Frank John William "Frankie"</t>
  </si>
  <si>
    <t>Chibnall, Mrs. (Edith Martha Bowerman)</t>
  </si>
  <si>
    <t>E33</t>
  </si>
  <si>
    <t>Skoog, Mrs. William (Anna Bernhardina Karlsson)</t>
  </si>
  <si>
    <t>Baumann, Mr. John D</t>
  </si>
  <si>
    <t>PC 17318</t>
  </si>
  <si>
    <t>Ling, Mr. Lee</t>
  </si>
  <si>
    <t>Van der hoef, Mr. Wyckoff</t>
  </si>
  <si>
    <t>B19</t>
  </si>
  <si>
    <t>Rice, Master. Arthur</t>
  </si>
  <si>
    <t>Johnson, Miss. Eleanor Ileen</t>
  </si>
  <si>
    <t>Sivola, Mr. Antti Wilhelm</t>
  </si>
  <si>
    <t>STON/O 2. 3101280</t>
  </si>
  <si>
    <t>Smith, Mr. James Clinch</t>
  </si>
  <si>
    <t>A7</t>
  </si>
  <si>
    <t>Klasen, Mr. Klas Albin</t>
  </si>
  <si>
    <t>Lefebre, Master. Henry Forbes</t>
  </si>
  <si>
    <t>Isham, Miss. Ann Elizabeth</t>
  </si>
  <si>
    <t>PC 17595</t>
  </si>
  <si>
    <t>C49</t>
  </si>
  <si>
    <t>Hale, Mr. Reginald</t>
  </si>
  <si>
    <t>Leonard, Mr. Lionel</t>
  </si>
  <si>
    <t>LINE</t>
  </si>
  <si>
    <t>Sage, Miss. Constance Gladys</t>
  </si>
  <si>
    <t>Pernot, Mr. Rene</t>
  </si>
  <si>
    <t>SC/PARIS 2131</t>
  </si>
  <si>
    <t>Asplund, Master. Clarence Gustaf Hugo</t>
  </si>
  <si>
    <t>Becker, Master. Richard F</t>
  </si>
  <si>
    <t>F4</t>
  </si>
  <si>
    <t>Kink-Heilmann, Miss. Luise Gretchen</t>
  </si>
  <si>
    <t>Rood, Mr. Hugh Roscoe</t>
  </si>
  <si>
    <t>A32</t>
  </si>
  <si>
    <t>O'Brien, Mrs. Thomas (Johanna "Hannah" Godfrey)</t>
  </si>
  <si>
    <t>Romaine, Mr. Charles Hallace ("Mr C Rolmane")</t>
  </si>
  <si>
    <t>Bourke, Mr. John</t>
  </si>
  <si>
    <t>Turcin, Mr. Stjepan</t>
  </si>
  <si>
    <t>Pinsky, Mrs. (Rosa)</t>
  </si>
  <si>
    <t>Carbines, Mr. William</t>
  </si>
  <si>
    <t>Andersen-Jensen, Miss. Carla Christine Nielsine</t>
  </si>
  <si>
    <t>Navratil, Master. Michel M</t>
  </si>
  <si>
    <t>Brown, Mrs. James Joseph (Margaret Tobin)</t>
  </si>
  <si>
    <t>PC 17610</t>
  </si>
  <si>
    <t>B4</t>
  </si>
  <si>
    <t>Lurette, Miss. Elise</t>
  </si>
  <si>
    <t>B80</t>
  </si>
  <si>
    <t>Mernagh, Mr. Robert</t>
  </si>
  <si>
    <t>Olsen, Mr. Karl Siegwart Andreas</t>
  </si>
  <si>
    <t>Madigan, Miss. Margaret "Maggie"</t>
  </si>
  <si>
    <t>Yrois, Miss. Henriette ("Mrs Harbeck")</t>
  </si>
  <si>
    <t>Vande Walle, Mr. Nestor Cyriel</t>
  </si>
  <si>
    <t>Sage, Mr. Frederick</t>
  </si>
  <si>
    <t>Johanson, Mr. Jakob Alfred</t>
  </si>
  <si>
    <t>Youseff, Mr. Gerious</t>
  </si>
  <si>
    <t>Cohen, Mr. Gurshon "Gus"</t>
  </si>
  <si>
    <t>A/5 3540</t>
  </si>
  <si>
    <t>Strom, Miss. Telma Matilda</t>
  </si>
  <si>
    <t>Backstrom, Mr. Karl Alfred</t>
  </si>
  <si>
    <t>Albimona, Mr. Nassef Cassem</t>
  </si>
  <si>
    <t>Carr, Miss. Helen "Ellen"</t>
  </si>
  <si>
    <t>Blank, Mr. Henry</t>
  </si>
  <si>
    <t>A31</t>
  </si>
  <si>
    <t>Ali, Mr. Ahmed</t>
  </si>
  <si>
    <t>SOTON/O.Q. 3101311</t>
  </si>
  <si>
    <t>Cameron, Miss. Clear Annie</t>
  </si>
  <si>
    <t>F.C.C. 13528</t>
  </si>
  <si>
    <t>Perkin, Mr. John Henry</t>
  </si>
  <si>
    <t>A/5 21174</t>
  </si>
  <si>
    <t>Givard, Mr. Hans Kristensen</t>
  </si>
  <si>
    <t>Kiernan, Mr. Philip</t>
  </si>
  <si>
    <t>Newell, Miss. Madeleine</t>
  </si>
  <si>
    <t>D36</t>
  </si>
  <si>
    <t>Honkanen, Miss. Eliina</t>
  </si>
  <si>
    <t>STON/O2. 3101283</t>
  </si>
  <si>
    <t>Jacobsohn, Mr. Sidney Samuel</t>
  </si>
  <si>
    <t>Bazzani, Miss. Albina</t>
  </si>
  <si>
    <t>D15</t>
  </si>
  <si>
    <t>Harris, Mr. Walter</t>
  </si>
  <si>
    <t>W/C 14208</t>
  </si>
  <si>
    <t>Sunderland, Mr. Victor Francis</t>
  </si>
  <si>
    <t>SOTON/OQ 392089</t>
  </si>
  <si>
    <t>Bracken, Mr. James H</t>
  </si>
  <si>
    <t>Green, Mr. George Henry</t>
  </si>
  <si>
    <t>Nenkoff, Mr. Christo</t>
  </si>
  <si>
    <t>Hoyt, Mr. Frederick Maxfield</t>
  </si>
  <si>
    <t>C93</t>
  </si>
  <si>
    <t>Berglund, Mr. Karl Ivar Sven</t>
  </si>
  <si>
    <t>PP 4348</t>
  </si>
  <si>
    <t>Mellors, Mr. William John</t>
  </si>
  <si>
    <t>SW/PP 751</t>
  </si>
  <si>
    <t>Lovell, Mr. John Hall ("Henry")</t>
  </si>
  <si>
    <t>A/5 21173</t>
  </si>
  <si>
    <t>Fahlstrom, Mr. Arne Jonas</t>
  </si>
  <si>
    <t>Lefebre, Miss. Mathilde</t>
  </si>
  <si>
    <t>Harris, Mrs. Henry Birkhardt (Irene Wallach)</t>
  </si>
  <si>
    <t>Larsson, Mr. Bengt Edvin</t>
  </si>
  <si>
    <t>Sjostedt, Mr. Ernst Adolf</t>
  </si>
  <si>
    <t>Asplund, Miss. Lillian Gertrud</t>
  </si>
  <si>
    <t>Leyson, Mr. Robert William Norman</t>
  </si>
  <si>
    <t>C.A. 29566</t>
  </si>
  <si>
    <t>Harknett, Miss. Alice Phoebe</t>
  </si>
  <si>
    <t>W./C. 6609</t>
  </si>
  <si>
    <t>Hold, Mr. Stephen</t>
  </si>
  <si>
    <t>Collyer, Miss. Marjorie "Lottie"</t>
  </si>
  <si>
    <t>C.A. 31921</t>
  </si>
  <si>
    <t>Pengelly, Mr. Frederick William</t>
  </si>
  <si>
    <t>Hunt, Mr. George Henry</t>
  </si>
  <si>
    <t>SCO/W 1585</t>
  </si>
  <si>
    <t>Zabour, Miss. Thamine</t>
  </si>
  <si>
    <t>Murphy, Miss. Katherine "Kate"</t>
  </si>
  <si>
    <t>Coleridge, Mr. Reginald Charles</t>
  </si>
  <si>
    <t>W./C. 14263</t>
  </si>
  <si>
    <t>Maenpaa, Mr. Matti Alexanteri</t>
  </si>
  <si>
    <t>STON/O 2. 3101275</t>
  </si>
  <si>
    <t>Attalah, Mr. Sleiman</t>
  </si>
  <si>
    <t>Minahan, Dr. William Edward</t>
  </si>
  <si>
    <t>C78</t>
  </si>
  <si>
    <t>Lindahl, Miss. Agda Thorilda Viktoria</t>
  </si>
  <si>
    <t>Hamalainen, Mrs. William (Anna)</t>
  </si>
  <si>
    <t>Beckwith, Mr. Richard Leonard</t>
  </si>
  <si>
    <t>D35</t>
  </si>
  <si>
    <t>Carter, Rev. Ernest Courtenay</t>
  </si>
  <si>
    <t>Reed, Mr. James George</t>
  </si>
  <si>
    <t>Strom, Mrs. Wilhelm (Elna Matilda Persson)</t>
  </si>
  <si>
    <t>Stead, Mr. William Thomas</t>
  </si>
  <si>
    <t>C87</t>
  </si>
  <si>
    <t>Lobb, Mr. William Arthur</t>
  </si>
  <si>
    <t>A/5. 3336</t>
  </si>
  <si>
    <t>Rosblom, Mrs. Viktor (Helena Wilhelmina)</t>
  </si>
  <si>
    <t>Touma, Mrs. Darwis (Hanne Youssef Razi)</t>
  </si>
  <si>
    <t>Thorne, Mrs. Gertrude Maybelle</t>
  </si>
  <si>
    <t>PC 17585</t>
  </si>
  <si>
    <t>Cherry, Miss. Gladys</t>
  </si>
  <si>
    <t>B77</t>
  </si>
  <si>
    <t>Ward, Miss. Anna</t>
  </si>
  <si>
    <t>PC 17755</t>
  </si>
  <si>
    <t>Parrish, Mrs. (Lutie Davis)</t>
  </si>
  <si>
    <t>Smith, Mr. Thomas</t>
  </si>
  <si>
    <t>Asplund, Master. Edvin Rojj Felix</t>
  </si>
  <si>
    <t>Taussig, Mr. Emil</t>
  </si>
  <si>
    <t>E67</t>
  </si>
  <si>
    <t>Harrison, Mr. William</t>
  </si>
  <si>
    <t>B94</t>
  </si>
  <si>
    <t>Henry, Miss. Delia</t>
  </si>
  <si>
    <t>Reeves, Mr. David</t>
  </si>
  <si>
    <t>C.A. 17248</t>
  </si>
  <si>
    <t>Panula, Mr. Ernesti Arvid</t>
  </si>
  <si>
    <t>Persson, Mr. Ernst Ulrik</t>
  </si>
  <si>
    <t>Graham, Mrs. William Thompson (Edith Junkins)</t>
  </si>
  <si>
    <t>PC 17582</t>
  </si>
  <si>
    <t>C125</t>
  </si>
  <si>
    <t>Bissette, Miss. Amelia</t>
  </si>
  <si>
    <t>PC 17760</t>
  </si>
  <si>
    <t>C99</t>
  </si>
  <si>
    <t>Cairns, Mr. Alexander</t>
  </si>
  <si>
    <t>Tornquist, Mr. William Henry</t>
  </si>
  <si>
    <t>Mellinger, Mrs. (Elizabeth Anne Maidment)</t>
  </si>
  <si>
    <t>Natsch, Mr. Charles H</t>
  </si>
  <si>
    <t>PC 17596</t>
  </si>
  <si>
    <t>C118</t>
  </si>
  <si>
    <t>Healy, Miss. Hanora "Nora"</t>
  </si>
  <si>
    <t>Andrews, Miss. Kornelia Theodosia</t>
  </si>
  <si>
    <t>D7</t>
  </si>
  <si>
    <t>Lindblom, Miss. Augusta Charlotta</t>
  </si>
  <si>
    <t>Parkes, Mr. Francis "Frank"</t>
  </si>
  <si>
    <t>Rice, Master. Eric</t>
  </si>
  <si>
    <t>Abbott, Mrs. Stanton (Rosa Hunt)</t>
  </si>
  <si>
    <t>C.A. 2673</t>
  </si>
  <si>
    <t>Duane, Mr. Frank</t>
  </si>
  <si>
    <t>Olsson, Mr. Nils Johan Goransson</t>
  </si>
  <si>
    <t>de Pelsmaeker, Mr. Alfons</t>
  </si>
  <si>
    <t>Dorking, Mr. Edward Arthur</t>
  </si>
  <si>
    <t>A/5. 10482</t>
  </si>
  <si>
    <t>Smith, Mr. Richard William</t>
  </si>
  <si>
    <t>A19</t>
  </si>
  <si>
    <t>Stankovic, Mr. Ivan</t>
  </si>
  <si>
    <t>de Mulder, Mr. Theodore</t>
  </si>
  <si>
    <t>Naidenoff, Mr. Penko</t>
  </si>
  <si>
    <t>Hosono, Mr. Masabumi</t>
  </si>
  <si>
    <t>Connolly, Miss. Kate</t>
  </si>
  <si>
    <t>Barber, Miss. Ellen "Nellie"</t>
  </si>
  <si>
    <t>Bishop, Mrs. Dickinson H (Helen Walton)</t>
  </si>
  <si>
    <t>B49</t>
  </si>
  <si>
    <t>Levy, Mr. Rene Jacques</t>
  </si>
  <si>
    <t>SC/Paris 2163</t>
  </si>
  <si>
    <t>D</t>
  </si>
  <si>
    <t>Haas, Miss. Aloisia</t>
  </si>
  <si>
    <t>Mineff, Mr. Ivan</t>
  </si>
  <si>
    <t>Lewy, Mr. Ervin G</t>
  </si>
  <si>
    <t>PC 17612</t>
  </si>
  <si>
    <t>Hanna, Mr. Mansour</t>
  </si>
  <si>
    <t>Allison, Miss. Helen Loraine</t>
  </si>
  <si>
    <t>C22 C26</t>
  </si>
  <si>
    <t>Saalfeld, Mr. Adolphe</t>
  </si>
  <si>
    <t>C106</t>
  </si>
  <si>
    <t>Baxter, Mrs. James (Helene DeLaudeniere Chaput)</t>
  </si>
  <si>
    <t>Kelly, Miss. Anna Katherine "Annie Kate"</t>
  </si>
  <si>
    <t>McCoy, Mr. Bernard</t>
  </si>
  <si>
    <t>Johnson, Mr. William Cahoone Jr</t>
  </si>
  <si>
    <t>Keane, Miss. Nora A</t>
  </si>
  <si>
    <t>Williams, Mr. Howard Hugh "Harry"</t>
  </si>
  <si>
    <t>A/5 2466</t>
  </si>
  <si>
    <t>Allison, Master. Hudson Trevor</t>
  </si>
  <si>
    <t>Fleming, Miss. Margaret</t>
  </si>
  <si>
    <t>Penasco y Castellana, Mrs. Victor de Satode (Maria Josefa Perez de Soto y Vallejo)</t>
  </si>
  <si>
    <t>PC 17758</t>
  </si>
  <si>
    <t>C65</t>
  </si>
  <si>
    <t>Abelson, Mr. Samuel</t>
  </si>
  <si>
    <t>P/PP 3381</t>
  </si>
  <si>
    <t>Francatelli, Miss. Laura Mabel</t>
  </si>
  <si>
    <t>PC 17485</t>
  </si>
  <si>
    <t>E36</t>
  </si>
  <si>
    <t>Hays, Miss. Margaret Bechstein</t>
  </si>
  <si>
    <t>C54</t>
  </si>
  <si>
    <t>Ryerson, Miss. Emily Borie</t>
  </si>
  <si>
    <t>PC 17608</t>
  </si>
  <si>
    <t>B57 B59 B63 B66</t>
  </si>
  <si>
    <t>Lahtinen, Mrs. William (Anna Sylfven)</t>
  </si>
  <si>
    <t>Hendekovic, Mr. Ignjac</t>
  </si>
  <si>
    <t>Hart, Mr. Benjamin</t>
  </si>
  <si>
    <t>F.C.C. 13529</t>
  </si>
  <si>
    <t>Nilsson, Miss. Helmina Josefina</t>
  </si>
  <si>
    <t>Kantor, Mrs. Sinai (Miriam Sternin)</t>
  </si>
  <si>
    <t>Moraweck, Dr. Ernest</t>
  </si>
  <si>
    <t>Wick, Miss. Mary Natalie</t>
  </si>
  <si>
    <t>C7</t>
  </si>
  <si>
    <t>Spedden, Mrs. Frederic Oakley (Margaretta Corning Stone)</t>
  </si>
  <si>
    <t>E34</t>
  </si>
  <si>
    <t>Dennis, Mr. Samuel</t>
  </si>
  <si>
    <t>A/5 21172</t>
  </si>
  <si>
    <t>Danoff, Mr. Yoto</t>
  </si>
  <si>
    <t>Slayter, Miss. Hilda Mary</t>
  </si>
  <si>
    <t>Caldwell, Mrs. Albert Francis (Sylvia Mae Harbaugh)</t>
  </si>
  <si>
    <t>Sage, Mr. George John Jr</t>
  </si>
  <si>
    <t>Young, Miss. Marie Grice</t>
  </si>
  <si>
    <t>C32</t>
  </si>
  <si>
    <t>Nysveen, Mr. Johan Hansen</t>
  </si>
  <si>
    <t>Ball, Mrs. (Ada E Hall)</t>
  </si>
  <si>
    <t>Goldsmith, Mrs. Frank John (Emily Alice Brown)</t>
  </si>
  <si>
    <t>Hippach, Miss. Jean Gertrude</t>
  </si>
  <si>
    <t>B18</t>
  </si>
  <si>
    <t>McCoy, Miss. Agnes</t>
  </si>
  <si>
    <t>Partner, Mr. Austen</t>
  </si>
  <si>
    <t>C124</t>
  </si>
  <si>
    <t>Graham, Mr. George Edward</t>
  </si>
  <si>
    <t>C91</t>
  </si>
  <si>
    <t>Vander Planke, Mr. Leo Edmondus</t>
  </si>
  <si>
    <t>Frauenthal, Mrs. Henry William (Clara Heinsheimer)</t>
  </si>
  <si>
    <t>PC 17611</t>
  </si>
  <si>
    <t>Denkoff, Mr. Mitto</t>
  </si>
  <si>
    <t>Pears, Mr. Thomas Clinton</t>
  </si>
  <si>
    <t>Burns, Miss. Elizabeth Margaret</t>
  </si>
  <si>
    <t>E40</t>
  </si>
  <si>
    <t>Dahl, Mr. Karl Edwart</t>
  </si>
  <si>
    <t>Blackwell, Mr. Stephen Weart</t>
  </si>
  <si>
    <t>T</t>
  </si>
  <si>
    <t>Navratil, Master. Edmond Roger</t>
  </si>
  <si>
    <t>Fortune, Miss. Alice Elizabeth</t>
  </si>
  <si>
    <t>Collander, Mr. Erik Gustaf</t>
  </si>
  <si>
    <t>Sedgwick, Mr. Charles Frederick Waddington</t>
  </si>
  <si>
    <t>Fox, Mr. Stanley Hubert</t>
  </si>
  <si>
    <t>Brown, Miss. Amelia "Mildred"</t>
  </si>
  <si>
    <t>Smith, Miss. Marion Elsie</t>
  </si>
  <si>
    <t>Davison, Mrs. Thomas Henry (Mary E Finck)</t>
  </si>
  <si>
    <t>Coutts, Master. William Loch "William"</t>
  </si>
  <si>
    <t>C.A. 37671</t>
  </si>
  <si>
    <t>Dimic, Mr. Jovan</t>
  </si>
  <si>
    <t>Odahl, Mr. Nils Martin</t>
  </si>
  <si>
    <t>Williams-Lambert, Mr. Fletcher Fellows</t>
  </si>
  <si>
    <t>C128</t>
  </si>
  <si>
    <t>Elias, Mr. Tannous</t>
  </si>
  <si>
    <t>Arnold-Franchi, Mr. Josef</t>
  </si>
  <si>
    <t>Yousif, Mr. Wazli</t>
  </si>
  <si>
    <t>Vanden Steen, Mr. Leo Peter</t>
  </si>
  <si>
    <t>Bowerman, Miss. Elsie Edith</t>
  </si>
  <si>
    <t>Funk, Miss. Annie Clemmer</t>
  </si>
  <si>
    <t>McGovern, Miss. Mary</t>
  </si>
  <si>
    <t>Mockler, Miss. Helen Mary "Ellie"</t>
  </si>
  <si>
    <t>Skoog, Mr. Wilhelm</t>
  </si>
  <si>
    <t>del Carlo, Mr. Sebastiano</t>
  </si>
  <si>
    <t>SC/PARIS 2167</t>
  </si>
  <si>
    <t>Barbara, Mrs. (Catherine David)</t>
  </si>
  <si>
    <t>Asim, Mr. Adola</t>
  </si>
  <si>
    <t>SOTON/O.Q. 3101310</t>
  </si>
  <si>
    <t>O'Brien, Mr. Thomas</t>
  </si>
  <si>
    <t>Adahl, Mr. Mauritz Nils Martin</t>
  </si>
  <si>
    <t>C 7076</t>
  </si>
  <si>
    <t>Warren, Mrs. Frank Manley (Anna Sophia Atkinson)</t>
  </si>
  <si>
    <t>D37</t>
  </si>
  <si>
    <t>Moussa, Mrs. (Mantoura Boulos)</t>
  </si>
  <si>
    <t>Jermyn, Miss. Annie</t>
  </si>
  <si>
    <t>Aubart, Mme. Leontine Pauline</t>
  </si>
  <si>
    <t>PC 17477</t>
  </si>
  <si>
    <t>B35</t>
  </si>
  <si>
    <t>Harder, Mr. George Achilles</t>
  </si>
  <si>
    <t>E50</t>
  </si>
  <si>
    <t>Wiklund, Mr. Jakob Alfred</t>
  </si>
  <si>
    <t>Beavan, Mr. William Thomas</t>
  </si>
  <si>
    <t>Ringhini, Mr. Sante</t>
  </si>
  <si>
    <t>Palsson, Miss. Stina Viola</t>
  </si>
  <si>
    <t>Meyer, Mrs. Edgar Joseph (Leila Saks)</t>
  </si>
  <si>
    <t>Landergren, Miss. Aurora Adelia</t>
  </si>
  <si>
    <t>C 7077</t>
  </si>
  <si>
    <t>Widener, Mr. Harry Elkins</t>
  </si>
  <si>
    <t>C82</t>
  </si>
  <si>
    <t>Betros, Mr. Tannous</t>
  </si>
  <si>
    <t>Gustafsson, Mr. Karl Gideon</t>
  </si>
  <si>
    <t>Bidois, Miss. Rosalie</t>
  </si>
  <si>
    <t>PC 17757</t>
  </si>
  <si>
    <t>Nakid, Miss. Maria ("Mary")</t>
  </si>
  <si>
    <t>Tikkanen, Mr. Juho</t>
  </si>
  <si>
    <t>STON/O 2. 3101293</t>
  </si>
  <si>
    <t>Holverson, Mrs. Alexander Oskar (Mary Aline Towner)</t>
  </si>
  <si>
    <t>Plotcharsky, Mr. Vasil</t>
  </si>
  <si>
    <t>Davies, Mr. Charles Henry</t>
  </si>
  <si>
    <t>Goodwin, Master. Sidney Leonard</t>
  </si>
  <si>
    <t>Buss, Miss. Kate</t>
  </si>
  <si>
    <t>Sadlier, Mr. Matthew</t>
  </si>
  <si>
    <t>Lehmann, Miss. Bertha</t>
  </si>
  <si>
    <t>SC 1748</t>
  </si>
  <si>
    <t>Carter, Mr. William Ernest</t>
  </si>
  <si>
    <t>B96 B98</t>
  </si>
  <si>
    <t>Jansson, Mr. Carl Olof</t>
  </si>
  <si>
    <t>Gustafsson, Mr. Johan Birger</t>
  </si>
  <si>
    <t>Newell, Miss. Marjorie</t>
  </si>
  <si>
    <t>Sandstrom, Mrs. Hjalmar (Agnes Charlotta Bengtsson)</t>
  </si>
  <si>
    <t>Johansson, Mr. Erik</t>
  </si>
  <si>
    <t>Olsson, Miss. Elina</t>
  </si>
  <si>
    <t>McKane, Mr. Peter David</t>
  </si>
  <si>
    <t>Pain, Dr. Alfred</t>
  </si>
  <si>
    <t>Trout, Mrs. William H (Jessie L)</t>
  </si>
  <si>
    <t>Niskanen, Mr. Juha</t>
  </si>
  <si>
    <t>STON/O 2. 3101289</t>
  </si>
  <si>
    <t>Adams, Mr. John</t>
  </si>
  <si>
    <t>Jussila, Miss. Mari Aina</t>
  </si>
  <si>
    <t>Hakkarainen, Mr. Pekka Pietari</t>
  </si>
  <si>
    <t>Oreskovic, Miss. Marija</t>
  </si>
  <si>
    <t>Gale, Mr. Shadrach</t>
  </si>
  <si>
    <t>Widegren, Mr. Carl/Charles Peter</t>
  </si>
  <si>
    <t>Richards, Master. William Rowe</t>
  </si>
  <si>
    <t>Birkeland, Mr. Hans Martin Monsen</t>
  </si>
  <si>
    <t>Lefebre, Miss. Ida</t>
  </si>
  <si>
    <t>Sdycoff, Mr. Todor</t>
  </si>
  <si>
    <t>Hart, Mr. Henry</t>
  </si>
  <si>
    <t>Minahan, Miss. Daisy E</t>
  </si>
  <si>
    <t>Cunningham, Mr. Alfred Fleming</t>
  </si>
  <si>
    <t>Sundman, Mr. Johan Julian</t>
  </si>
  <si>
    <t>STON/O 2. 3101269</t>
  </si>
  <si>
    <t>Meek, Mrs. Thomas (Annie Louise Rowley)</t>
  </si>
  <si>
    <t>Drew, Mrs. James Vivian (Lulu Thorne Christian)</t>
  </si>
  <si>
    <t>Silven, Miss. Lyyli Karoliina</t>
  </si>
  <si>
    <t>Matthews, Mr. William John</t>
  </si>
  <si>
    <t>Van Impe, Miss. Catharina</t>
  </si>
  <si>
    <t>Gheorgheff, Mr. Stanio</t>
  </si>
  <si>
    <t>Charters, Mr. David</t>
  </si>
  <si>
    <t>A/5. 13032</t>
  </si>
  <si>
    <t>Zimmerman, Mr. Leo</t>
  </si>
  <si>
    <t>Danbom, Mrs. Ernst Gilbert (Anna Sigrid Maria Brogren)</t>
  </si>
  <si>
    <t>Rosblom, Mr. Viktor Richard</t>
  </si>
  <si>
    <t>Wiseman, Mr. Phillippe</t>
  </si>
  <si>
    <t>A/4. 34244</t>
  </si>
  <si>
    <t>Clarke, Mrs. Charles V (Ada Maria Winfield)</t>
  </si>
  <si>
    <t>Phillips, Miss. Kate Florence ("Mrs Kate Louise Phillips Marshall")</t>
  </si>
  <si>
    <t>Flynn, Mr. James</t>
  </si>
  <si>
    <t>Pickard, Mr. Berk (Berk Trembisky)</t>
  </si>
  <si>
    <t>SOTON/O.Q. 392078</t>
  </si>
  <si>
    <t>E10</t>
  </si>
  <si>
    <t>Bjornstrom-Steffansson, Mr. Mauritz Hakan</t>
  </si>
  <si>
    <t>Thorneycroft, Mrs. Percival (Florence Kate White)</t>
  </si>
  <si>
    <t>Louch, Mrs. Charles Alexander (Alice Adelaide Slow)</t>
  </si>
  <si>
    <t>SC/AH 3085</t>
  </si>
  <si>
    <t>Kallio, Mr. Nikolai Erland</t>
  </si>
  <si>
    <t>STON/O 2. 3101274</t>
  </si>
  <si>
    <t>Silvey, Mr. William Baird</t>
  </si>
  <si>
    <t>E44</t>
  </si>
  <si>
    <t>Carter, Miss. Lucile Polk</t>
  </si>
  <si>
    <t>Ford, Miss. Doolina Margaret "Daisy"</t>
  </si>
  <si>
    <t>Richards, Mrs. Sidney (Emily Hocking)</t>
  </si>
  <si>
    <t>Fortune, Mr. Mark</t>
  </si>
  <si>
    <t>Kvillner, Mr. Johan Henrik Johannesson</t>
  </si>
  <si>
    <t>C.A. 18723</t>
  </si>
  <si>
    <t>Hart, Mrs. Benjamin (Esther Ada Bloomfield)</t>
  </si>
  <si>
    <t>Hampe, Mr. Leon</t>
  </si>
  <si>
    <t>Petterson, Mr. Johan Emil</t>
  </si>
  <si>
    <t>Reynaldo, Ms. Encarnacion</t>
  </si>
  <si>
    <t>Johannesen-Bratthammer, Mr. Bernt</t>
  </si>
  <si>
    <t>Dodge, Master. Washington</t>
  </si>
  <si>
    <t>A34</t>
  </si>
  <si>
    <t>Mellinger, Miss. Madeleine Violet</t>
  </si>
  <si>
    <t>Seward, Mr. Frederic Kimber</t>
  </si>
  <si>
    <t>Baclini, Miss. Marie Catherine</t>
  </si>
  <si>
    <t>Peuchen, Major. Arthur Godfrey</t>
  </si>
  <si>
    <t>C104</t>
  </si>
  <si>
    <t>West, Mr. Edwy Arthur</t>
  </si>
  <si>
    <t>Hagland, Mr. Ingvald Olai Olsen</t>
  </si>
  <si>
    <t>Foreman, Mr. Benjamin Laventall</t>
  </si>
  <si>
    <t>C111</t>
  </si>
  <si>
    <t>Goldenberg, Mr. Samuel L</t>
  </si>
  <si>
    <t>C92</t>
  </si>
  <si>
    <t>Peduzzi, Mr. Joseph</t>
  </si>
  <si>
    <t>A/5 2817</t>
  </si>
  <si>
    <t>Jalsevac, Mr. Ivan</t>
  </si>
  <si>
    <t>Millet, Mr. Francis Davis</t>
  </si>
  <si>
    <t>E38</t>
  </si>
  <si>
    <t>Kenyon, Mrs. Frederick R (Marion)</t>
  </si>
  <si>
    <t>D21</t>
  </si>
  <si>
    <t>Toomey, Miss. Ellen</t>
  </si>
  <si>
    <t>F.C.C. 13531</t>
  </si>
  <si>
    <t>O'Connor, Mr. Maurice</t>
  </si>
  <si>
    <t>Anderson, Mr. Harry</t>
  </si>
  <si>
    <t>E12</t>
  </si>
  <si>
    <t>Morley, Mr. William</t>
  </si>
  <si>
    <t>Gee, Mr. Arthur H</t>
  </si>
  <si>
    <t>E63</t>
  </si>
  <si>
    <t>Milling, Mr. Jacob Christian</t>
  </si>
  <si>
    <t>Maisner, Mr. Simon</t>
  </si>
  <si>
    <t>A/S 2816</t>
  </si>
  <si>
    <t>Goncalves, Mr. Manuel Estanslas</t>
  </si>
  <si>
    <t>SOTON/O.Q. 3101306</t>
  </si>
  <si>
    <t>Campbell, Mr. William</t>
  </si>
  <si>
    <t>Smart, Mr. John Montgomery</t>
  </si>
  <si>
    <t>Scanlan, Mr. James</t>
  </si>
  <si>
    <t>Baclini, Miss. Helene Barbara</t>
  </si>
  <si>
    <t>Keefe, Mr. Arthur</t>
  </si>
  <si>
    <t>Cacic, Mr. Luka</t>
  </si>
  <si>
    <t>West, Mrs. Edwy Arthur (Ada Mary Worth)</t>
  </si>
  <si>
    <t>Jerwan, Mrs. Amin S (Marie Marthe Thuillard)</t>
  </si>
  <si>
    <t>SC/AH Basle 541</t>
  </si>
  <si>
    <t>Strandberg, Miss. Ida Sofia</t>
  </si>
  <si>
    <t>Clifford, Mr. George Quincy</t>
  </si>
  <si>
    <t>A14</t>
  </si>
  <si>
    <t>Renouf, Mr. Peter Henry</t>
  </si>
  <si>
    <t>Braund, Mr. Lewis Richard</t>
  </si>
  <si>
    <t>Karlsson, Mr. Nils August</t>
  </si>
  <si>
    <t>Hirvonen, Miss. Hildur E</t>
  </si>
  <si>
    <t>Goodwin, Master. Harold Victor</t>
  </si>
  <si>
    <t>Frost, Mr. Anthony Wood "Archie"</t>
  </si>
  <si>
    <t>Rouse, Mr. Richard Henry</t>
  </si>
  <si>
    <t>A/5 3594</t>
  </si>
  <si>
    <t>Turkula, Mrs. (Hedwig)</t>
  </si>
  <si>
    <t>Bishop, Mr. Dickinson H</t>
  </si>
  <si>
    <t>Lefebre, Miss. Jeannie</t>
  </si>
  <si>
    <t>Hoyt, Mrs. Frederick Maxfield (Jane Anne Forby)</t>
  </si>
  <si>
    <t>Kent, Mr. Edward Austin</t>
  </si>
  <si>
    <t>B37</t>
  </si>
  <si>
    <t>Somerton, Mr. Francis William</t>
  </si>
  <si>
    <t>A.5. 18509</t>
  </si>
  <si>
    <t>Coutts, Master. Eden Leslie "Neville"</t>
  </si>
  <si>
    <t>Hagland, Mr. Konrad Mathias Reiersen</t>
  </si>
  <si>
    <t>Windelov, Mr. Einar</t>
  </si>
  <si>
    <t>SOTON/OQ 3101317</t>
  </si>
  <si>
    <t>Molson, Mr. Harry Markland</t>
  </si>
  <si>
    <t>C30</t>
  </si>
  <si>
    <t>Artagaveytia, Mr. Ramon</t>
  </si>
  <si>
    <t>PC 17609</t>
  </si>
  <si>
    <t>Stanley, Mr. Edward Roland</t>
  </si>
  <si>
    <t>A/4 45380</t>
  </si>
  <si>
    <t>Yousseff, Mr. Gerious</t>
  </si>
  <si>
    <t>Eustis, Miss. Elizabeth Mussey</t>
  </si>
  <si>
    <t>D20</t>
  </si>
  <si>
    <t>Shellard, Mr. Frederick William</t>
  </si>
  <si>
    <t>C.A. 6212</t>
  </si>
  <si>
    <t>Allison, Mrs. Hudson J C (Bessie Waldo Daniels)</t>
  </si>
  <si>
    <t>Svensson, Mr. Olof</t>
  </si>
  <si>
    <t>Calic, Mr. Petar</t>
  </si>
  <si>
    <t>Canavan, Miss. Mary</t>
  </si>
  <si>
    <t>O'Sullivan, Miss. Bridget Mary</t>
  </si>
  <si>
    <t>Laitinen, Miss. Kristina Sofia</t>
  </si>
  <si>
    <t>Maioni, Miss. Roberta</t>
  </si>
  <si>
    <t>B79</t>
  </si>
  <si>
    <t>Penasco y Castellana, Mr. Victor de Satode</t>
  </si>
  <si>
    <t>Quick, Mrs. Frederick Charles (Jane Richards)</t>
  </si>
  <si>
    <t>Bradley, Mr. George ("George Arthur Brayton")</t>
  </si>
  <si>
    <t>Olsen, Mr. Henry Margido</t>
  </si>
  <si>
    <t>C 4001</t>
  </si>
  <si>
    <t>Lang, Mr. Fang</t>
  </si>
  <si>
    <t>Daly, Mr. Eugene Patrick</t>
  </si>
  <si>
    <t>Webber, Mr. James</t>
  </si>
  <si>
    <t>SOTON/OQ 3101316</t>
  </si>
  <si>
    <t>McGough, Mr. James Robert</t>
  </si>
  <si>
    <t>PC 17473</t>
  </si>
  <si>
    <t>E25</t>
  </si>
  <si>
    <t>Rothschild, Mrs. Martin (Elizabeth L. Barrett)</t>
  </si>
  <si>
    <t>PC 17603</t>
  </si>
  <si>
    <t>Coleff, Mr. Satio</t>
  </si>
  <si>
    <t>Walker, Mr. William Anderson</t>
  </si>
  <si>
    <t>D46</t>
  </si>
  <si>
    <t>Lemore, Mrs. (Amelia Milley)</t>
  </si>
  <si>
    <t>C.A. 34260</t>
  </si>
  <si>
    <t>Ryan, Mr. Patrick</t>
  </si>
  <si>
    <t>Angle, Mrs. William A (Florence "Mary" Agnes Hughes)</t>
  </si>
  <si>
    <t>Pavlovic, Mr. Stefo</t>
  </si>
  <si>
    <t>Perreault, Miss. Anne</t>
  </si>
  <si>
    <t>B73</t>
  </si>
  <si>
    <t>Vovk, Mr. Janko</t>
  </si>
  <si>
    <t>Lahoud, Mr. Sarkis</t>
  </si>
  <si>
    <t>Hippach, Mrs. Louis Albert (Ida Sophia Fischer)</t>
  </si>
  <si>
    <t>Kassem, Mr. Fared</t>
  </si>
  <si>
    <t>Farrell, Mr. James</t>
  </si>
  <si>
    <t>Ridsdale, Miss. Lucy</t>
  </si>
  <si>
    <t>W./C. 14258</t>
  </si>
  <si>
    <t>Farthing, Mr. John</t>
  </si>
  <si>
    <t>PC 17483</t>
  </si>
  <si>
    <t>C95</t>
  </si>
  <si>
    <t>Salonen, Mr. Johan Werner</t>
  </si>
  <si>
    <t>Hocking, Mr. Richard George</t>
  </si>
  <si>
    <t>Quick, Miss. Phyllis May</t>
  </si>
  <si>
    <t>Toufik, Mr. Nakli</t>
  </si>
  <si>
    <t>Elias, Mr. Joseph Jr</t>
  </si>
  <si>
    <t>Peter, Mrs. Catherine (Catherine Rizk)</t>
  </si>
  <si>
    <t>Cacic, Miss. Marija</t>
  </si>
  <si>
    <t>Hart, Miss. Eva Miriam</t>
  </si>
  <si>
    <t>Butt, Major. Archibald Willingham</t>
  </si>
  <si>
    <t>B38</t>
  </si>
  <si>
    <t>LeRoy, Miss. Bertha</t>
  </si>
  <si>
    <t>PC 17761</t>
  </si>
  <si>
    <t>Risien, Mr. Samuel Beard</t>
  </si>
  <si>
    <t>Frolicher, Miss. Hedwig Margaritha</t>
  </si>
  <si>
    <t>B39</t>
  </si>
  <si>
    <t>Crosby, Miss. Harriet R</t>
  </si>
  <si>
    <t>WE/P 5735</t>
  </si>
  <si>
    <t>B22</t>
  </si>
  <si>
    <t>Andersson, Miss. Ingeborg Constanzia</t>
  </si>
  <si>
    <t>Andersson, Miss. Sigrid Elisabeth</t>
  </si>
  <si>
    <t>Beane, Mr. Edward</t>
  </si>
  <si>
    <t>Douglas, Mr. Walter Donald</t>
  </si>
  <si>
    <t>C86</t>
  </si>
  <si>
    <t>Nicholson, Mr. Arthur Ernest</t>
  </si>
  <si>
    <t>Beane, Mrs. Edward (Ethel Clarke)</t>
  </si>
  <si>
    <t>Padro y Manent, Mr. Julian</t>
  </si>
  <si>
    <t>SC/PARIS 2146</t>
  </si>
  <si>
    <t>Goldsmith, Mr. Frank John</t>
  </si>
  <si>
    <t>Davies, Master. John Morgan Jr</t>
  </si>
  <si>
    <t>Thayer, Mr. John Borland Jr</t>
  </si>
  <si>
    <t>C70</t>
  </si>
  <si>
    <t>Sharp, Mr. Percival James R</t>
  </si>
  <si>
    <t>O'Brien, Mr. Timothy</t>
  </si>
  <si>
    <t>Leeni, Mr. Fahim ("Philip Zenni")</t>
  </si>
  <si>
    <t>Ohman, Miss. Velin</t>
  </si>
  <si>
    <t>Wright, Mr. George</t>
  </si>
  <si>
    <t>Duff Gordon, Lady. (Lucille Christiana Sutherland) ("Mrs Morgan")</t>
  </si>
  <si>
    <t>A16</t>
  </si>
  <si>
    <t>Robbins, Mr. Victor</t>
  </si>
  <si>
    <t>Taussig, Mrs. Emil (Tillie Mandelbaum)</t>
  </si>
  <si>
    <t>de Messemaeker, Mrs. Guillaume Joseph (Emma)</t>
  </si>
  <si>
    <t>Morrow, Mr. Thomas Rowan</t>
  </si>
  <si>
    <t>Sivic, Mr. Husein</t>
  </si>
  <si>
    <t>Norman, Mr. Robert Douglas</t>
  </si>
  <si>
    <t>Simmons, Mr. John</t>
  </si>
  <si>
    <t>SOTON/OQ 392082</t>
  </si>
  <si>
    <t>Meanwell, Miss. (Marion Ogden)</t>
  </si>
  <si>
    <t>SOTON/O.Q. 392087</t>
  </si>
  <si>
    <t>Davies, Mr. Alfred J</t>
  </si>
  <si>
    <t>A/4 48871</t>
  </si>
  <si>
    <t>Stoytcheff, Mr. Ilia</t>
  </si>
  <si>
    <t>Palsson, Mrs. Nils (Alma Cornelia Berglund)</t>
  </si>
  <si>
    <t>Doharr, Mr. Tannous</t>
  </si>
  <si>
    <t>Jonsson, Mr. Carl</t>
  </si>
  <si>
    <t>Harris, Mr. George</t>
  </si>
  <si>
    <t>S.W./PP 752</t>
  </si>
  <si>
    <t>Appleton, Mrs. Edward Dale (Charlotte Lamson)</t>
  </si>
  <si>
    <t>C101</t>
  </si>
  <si>
    <t>Flynn, Mr. John Irwin ("Irving")</t>
  </si>
  <si>
    <t>PC 17474</t>
  </si>
  <si>
    <t>Kelly, Miss. Mary</t>
  </si>
  <si>
    <t>Rush, Mr. Alfred George John</t>
  </si>
  <si>
    <t>A/4. 20589</t>
  </si>
  <si>
    <t>Patchett, Mr. George</t>
  </si>
  <si>
    <t>Garside, Miss. Ethel</t>
  </si>
  <si>
    <t>Silvey, Mrs. William Baird (Alice Munger)</t>
  </si>
  <si>
    <t>Caram, Mrs. Joseph (Maria Elias)</t>
  </si>
  <si>
    <t>Jussila, Mr. Eiriik</t>
  </si>
  <si>
    <t>STON/O 2. 3101286</t>
  </si>
  <si>
    <t>Christy, Miss. Julie Rachel</t>
  </si>
  <si>
    <t>Thayer, Mrs. John Borland (Marian Longstreth Morris)</t>
  </si>
  <si>
    <t>C68</t>
  </si>
  <si>
    <t>Downton, Mr. William James</t>
  </si>
  <si>
    <t>Ross, Mr. John Hugo</t>
  </si>
  <si>
    <t>A10</t>
  </si>
  <si>
    <t>Paulner, Mr. Uscher</t>
  </si>
  <si>
    <t>Taussig, Miss. Ruth</t>
  </si>
  <si>
    <t>E68</t>
  </si>
  <si>
    <t>Jarvis, Mr. John Denzil</t>
  </si>
  <si>
    <t>Frolicher-Stehli, Mr. Maxmillian</t>
  </si>
  <si>
    <t>B41</t>
  </si>
  <si>
    <t>Gilinski, Mr. Eliezer</t>
  </si>
  <si>
    <t>Murdlin, Mr. Joseph</t>
  </si>
  <si>
    <t>A./5. 3235</t>
  </si>
  <si>
    <t>Rintamaki, Mr. Matti</t>
  </si>
  <si>
    <t>STON/O 2. 3101273</t>
  </si>
  <si>
    <t>Stephenson, Mrs. Walter Bertram (Martha Eustis)</t>
  </si>
  <si>
    <t>Elsbury, Mr. William James</t>
  </si>
  <si>
    <t>A/5 3902</t>
  </si>
  <si>
    <t>Bourke, Miss. Mary</t>
  </si>
  <si>
    <t>Chapman, Mr. John Henry</t>
  </si>
  <si>
    <t>SC/AH 29037</t>
  </si>
  <si>
    <t>Van Impe, Mr. Jean Baptiste</t>
  </si>
  <si>
    <t>Leitch, Miss. Jessie Wills</t>
  </si>
  <si>
    <t>Johnson, Mr. Alfred</t>
  </si>
  <si>
    <t>Boulos, Mr. Hanna</t>
  </si>
  <si>
    <t>Duff Gordon, Sir. Cosmo Edmund ("Mr Morgan")</t>
  </si>
  <si>
    <t>A20</t>
  </si>
  <si>
    <t>Jacobsohn, Mrs. Sidney Samuel (Amy Frances Christy)</t>
  </si>
  <si>
    <t>Slabenoff, Mr. Petco</t>
  </si>
  <si>
    <t>Harrington, Mr. Charles H</t>
  </si>
  <si>
    <t>Torber, Mr. Ernst William</t>
  </si>
  <si>
    <t>Homer, Mr. Harry ("Mr E Haven")</t>
  </si>
  <si>
    <t>Lindell, Mr. Edvard Bengtsson</t>
  </si>
  <si>
    <t>Karaic, Mr. Milan</t>
  </si>
  <si>
    <t>Daniel, Mr. Robert Williams</t>
  </si>
  <si>
    <t>Laroche, Mrs. Joseph (Juliette Marie Louise Lafargue)</t>
  </si>
  <si>
    <t>Shutes, Miss. Elizabeth W</t>
  </si>
  <si>
    <t>Andersson, Mrs. Anders Johan (Alfrida Konstantia Brogren)</t>
  </si>
  <si>
    <t>Jardin, Mr. Jose Neto</t>
  </si>
  <si>
    <t>SOTON/O.Q. 3101305</t>
  </si>
  <si>
    <t>Murphy, Miss. Margaret Jane</t>
  </si>
  <si>
    <t>Horgan, Mr. John</t>
  </si>
  <si>
    <t>Brocklebank, Mr. William Alfred</t>
  </si>
  <si>
    <t>Herman, Miss. Alice</t>
  </si>
  <si>
    <t>Danbom, Mr. Ernst Gilbert</t>
  </si>
  <si>
    <t>Lobb, Mrs. William Arthur (Cordelia K Stanlick)</t>
  </si>
  <si>
    <t>Becker, Miss. Marion Louise</t>
  </si>
  <si>
    <t>Gavey, Mr. Lawrence</t>
  </si>
  <si>
    <t>Yasbeck, Mr. Antoni</t>
  </si>
  <si>
    <t>Kimball, Mr. Edwin Nelson Jr</t>
  </si>
  <si>
    <t>D19</t>
  </si>
  <si>
    <t>Nakid, Mr. Sahid</t>
  </si>
  <si>
    <t>Hansen, Mr. Henry Damsgaard</t>
  </si>
  <si>
    <t>Bowen, Mr. David John "Dai"</t>
  </si>
  <si>
    <t>Sutton, Mr. Frederick</t>
  </si>
  <si>
    <t>D50</t>
  </si>
  <si>
    <t>Kirkland, Rev. Charles Leonard</t>
  </si>
  <si>
    <t>Longley, Miss. Gretchen Fiske</t>
  </si>
  <si>
    <t>D9</t>
  </si>
  <si>
    <t>Bostandyeff, Mr. Guentcho</t>
  </si>
  <si>
    <t>O'Connell, Mr. Patrick D</t>
  </si>
  <si>
    <t>Barkworth, Mr. Algernon Henry Wilson</t>
  </si>
  <si>
    <t>A23</t>
  </si>
  <si>
    <t>Lundahl, Mr. Johan Svensson</t>
  </si>
  <si>
    <t>Stahelin-Maeglin, Dr. Max</t>
  </si>
  <si>
    <t>B50</t>
  </si>
  <si>
    <t>Parr, Mr. William Henry Marsh</t>
  </si>
  <si>
    <t>Skoog, Miss. Mabel</t>
  </si>
  <si>
    <t>Davis, Miss. Mary</t>
  </si>
  <si>
    <t>Leinonen, Mr. Antti Gustaf</t>
  </si>
  <si>
    <t>STON/O 2. 3101292</t>
  </si>
  <si>
    <t>Collyer, Mr. Harvey</t>
  </si>
  <si>
    <t>Panula, Mrs. Juha (Maria Emilia Ojala)</t>
  </si>
  <si>
    <t>Thorneycroft, Mr. Percival</t>
  </si>
  <si>
    <t>Jensen, Mr. Hans Peder</t>
  </si>
  <si>
    <t>Sagesser, Mlle. Emma</t>
  </si>
  <si>
    <t>Skoog, Miss. Margit Elizabeth</t>
  </si>
  <si>
    <t>Foo, Mr. Choong</t>
  </si>
  <si>
    <t>Baclini, Miss. Eugenie</t>
  </si>
  <si>
    <t>Harper, Mr. Henry Sleeper</t>
  </si>
  <si>
    <t>Cor, Mr. Liudevit</t>
  </si>
  <si>
    <t>Simonius-Blumer, Col. Oberst Alfons</t>
  </si>
  <si>
    <t>A26</t>
  </si>
  <si>
    <t>Willey, Mr. Edward</t>
  </si>
  <si>
    <t>S.O./P.P. 751</t>
  </si>
  <si>
    <t>Stanley, Miss. Amy Zillah Elsie</t>
  </si>
  <si>
    <t>CA. 2314</t>
  </si>
  <si>
    <t>Mitkoff, Mr. Mito</t>
  </si>
  <si>
    <t>Doling, Miss. Elsie</t>
  </si>
  <si>
    <t>Kalvik, Mr. Johannes Halvorsen</t>
  </si>
  <si>
    <t>O'Leary, Miss. Hanora "Norah"</t>
  </si>
  <si>
    <t>Hegarty, Miss. Hanora "Nora"</t>
  </si>
  <si>
    <t>Hickman, Mr. Leonard Mark</t>
  </si>
  <si>
    <t>Radeff, Mr. Alexander</t>
  </si>
  <si>
    <t>Bourke, Mrs. John (Catherine)</t>
  </si>
  <si>
    <t>Eitemiller, Mr. George Floyd</t>
  </si>
  <si>
    <t>Newell, Mr. Arthur Webster</t>
  </si>
  <si>
    <t>D48</t>
  </si>
  <si>
    <t>Frauenthal, Dr. Henry William</t>
  </si>
  <si>
    <t>Badt, Mr. Mohamed</t>
  </si>
  <si>
    <t>Colley, Mr. Edward Pomeroy</t>
  </si>
  <si>
    <t>E58</t>
  </si>
  <si>
    <t>Coleff, Mr. Peju</t>
  </si>
  <si>
    <t>Lindqvist, Mr. Eino William</t>
  </si>
  <si>
    <t>STON/O 2. 3101285</t>
  </si>
  <si>
    <t>Hickman, Mr. Lewis</t>
  </si>
  <si>
    <t>Butler, Mr. Reginald Fenton</t>
  </si>
  <si>
    <t>Rommetvedt, Mr. Knud Paust</t>
  </si>
  <si>
    <t>Cook, Mr. Jacob</t>
  </si>
  <si>
    <t>A/5 3536</t>
  </si>
  <si>
    <t>Taylor, Mrs. Elmer Zebley (Juliet Cummins Wright)</t>
  </si>
  <si>
    <t>C126</t>
  </si>
  <si>
    <t>Brown, Mrs. Thomas William Solomon (Elizabeth Catherine Ford)</t>
  </si>
  <si>
    <t>Davidson, Mr. Thornton</t>
  </si>
  <si>
    <t>F.C. 12750</t>
  </si>
  <si>
    <t>B71</t>
  </si>
  <si>
    <t>Mitchell, Mr. Henry Michael</t>
  </si>
  <si>
    <t>C.A. 24580</t>
  </si>
  <si>
    <t>Wilhelms, Mr. Charles</t>
  </si>
  <si>
    <t>Watson, Mr. Ennis Hastings</t>
  </si>
  <si>
    <t>Edvardsson, Mr. Gustaf Hjalmar</t>
  </si>
  <si>
    <t>Sawyer, Mr. Frederick Charles</t>
  </si>
  <si>
    <t>Turja, Miss. Anna Sofia</t>
  </si>
  <si>
    <t>Goodwin, Mrs. Frederick (Augusta Tyler)</t>
  </si>
  <si>
    <t>Cardeza, Mr. Thomas Drake Martinez</t>
  </si>
  <si>
    <t>B51 B53 B55</t>
  </si>
  <si>
    <t>Peters, Miss. Katie</t>
  </si>
  <si>
    <t>Hassab, Mr. Hammad</t>
  </si>
  <si>
    <t>D49</t>
  </si>
  <si>
    <t>Olsvigen, Mr. Thor Anderson</t>
  </si>
  <si>
    <t>Goodwin, Mr. Charles Edward</t>
  </si>
  <si>
    <t>Brown, Mr. Thomas William Solomon</t>
  </si>
  <si>
    <t>Laroche, Mr. Joseph Philippe Lemercier</t>
  </si>
  <si>
    <t>Panula, Mr. Jaako Arnold</t>
  </si>
  <si>
    <t>Dakic, Mr. Branko</t>
  </si>
  <si>
    <t>Fischer, Mr. Eberhard Thelander</t>
  </si>
  <si>
    <t>Madill, Miss. Georgette Alexandra</t>
  </si>
  <si>
    <t>B5</t>
  </si>
  <si>
    <t>Dick, Mr. Albert Adrian</t>
  </si>
  <si>
    <t>B20</t>
  </si>
  <si>
    <t>Karun, Miss. Manca</t>
  </si>
  <si>
    <t>Lam, Mr. Ali</t>
  </si>
  <si>
    <t>Saad, Mr. Khalil</t>
  </si>
  <si>
    <t>Weir, Col. John</t>
  </si>
  <si>
    <t>Chapman, Mr. Charles Henry</t>
  </si>
  <si>
    <t>Kelly, Mr. James</t>
  </si>
  <si>
    <t>Mullens, Miss. Katherine "Katie"</t>
  </si>
  <si>
    <t>Thayer, Mr. John Borland</t>
  </si>
  <si>
    <t>Humblen, Mr. Adolf Mathias Nicolai Olsen</t>
  </si>
  <si>
    <t>F G63</t>
  </si>
  <si>
    <t>Astor, Mrs. John Jacob (Madeleine Talmadge Force)</t>
  </si>
  <si>
    <t>C62 C64</t>
  </si>
  <si>
    <t>Silverthorne, Mr. Spencer Victor</t>
  </si>
  <si>
    <t>PC 17475</t>
  </si>
  <si>
    <t>E24</t>
  </si>
  <si>
    <t>Barbara, Miss. Saiide</t>
  </si>
  <si>
    <t>Gallagher, Mr. Martin</t>
  </si>
  <si>
    <t>Hansen, Mr. Henrik Juul</t>
  </si>
  <si>
    <t>Morley, Mr. Henry Samuel ("Mr Henry Marshall")</t>
  </si>
  <si>
    <t>Kelly, Mrs. Florence "Fannie"</t>
  </si>
  <si>
    <t>Calderhead, Mr. Edward Pennington</t>
  </si>
  <si>
    <t>PC 17476</t>
  </si>
  <si>
    <t>Cleaver, Miss. Alice</t>
  </si>
  <si>
    <t>Moubarek, Master. Halim Gonios ("William George")</t>
  </si>
  <si>
    <t>Mayne, Mlle. Berthe Antonine ("Mrs de Villiers")</t>
  </si>
  <si>
    <t>PC 17482</t>
  </si>
  <si>
    <t>C90</t>
  </si>
  <si>
    <t>Klaber, Mr. Herman</t>
  </si>
  <si>
    <t>Taylor, Mr. Elmer Zebley</t>
  </si>
  <si>
    <t>Larsson, Mr. August Viktor</t>
  </si>
  <si>
    <t>Greenberg, Mr. Samuel</t>
  </si>
  <si>
    <t>Soholt, Mr. Peter Andreas Lauritz Andersen</t>
  </si>
  <si>
    <t>Endres, Miss. Caroline Louise</t>
  </si>
  <si>
    <t>C45</t>
  </si>
  <si>
    <t>Troutt, Miss. Edwina Celia "Winnie"</t>
  </si>
  <si>
    <t>McEvoy, Mr. Michael</t>
  </si>
  <si>
    <t>Johnson, Mr. Malkolm Joackim</t>
  </si>
  <si>
    <t>Harper, Miss. Annie Jessie "Nina"</t>
  </si>
  <si>
    <t>Jensen, Mr. Svend Lauritz</t>
  </si>
  <si>
    <t>Gillespie, Mr. William Henry</t>
  </si>
  <si>
    <t>Hodges, Mr. Henry Price</t>
  </si>
  <si>
    <t>Chambers, Mr. Norman Campbell</t>
  </si>
  <si>
    <t>E8</t>
  </si>
  <si>
    <t>Oreskovic, Mr. Luka</t>
  </si>
  <si>
    <t>Renouf, Mrs. Peter Henry (Lillian Jefferys)</t>
  </si>
  <si>
    <t>Mannion, Miss. Margareth</t>
  </si>
  <si>
    <t>Bryhl, Mr. Kurt Arnold Gottfrid</t>
  </si>
  <si>
    <t>Ilmakangas, Miss. Pieta Sofia</t>
  </si>
  <si>
    <t>STON/O2. 3101271</t>
  </si>
  <si>
    <t>Allen, Miss. Elisabeth Walton</t>
  </si>
  <si>
    <t>Hassan, Mr. Houssein G N</t>
  </si>
  <si>
    <t>Knight, Mr. Robert J</t>
  </si>
  <si>
    <t>Berriman, Mr. William John</t>
  </si>
  <si>
    <t>Troupiansky, Mr. Moses Aaron</t>
  </si>
  <si>
    <t>Williams, Mr. Leslie</t>
  </si>
  <si>
    <t>Ford, Mrs. Edward (Margaret Ann Watson)</t>
  </si>
  <si>
    <t>Lesurer, Mr. Gustave J</t>
  </si>
  <si>
    <t>B101</t>
  </si>
  <si>
    <t>Ivanoff, Mr. Kanio</t>
  </si>
  <si>
    <t>Nankoff, Mr. Minko</t>
  </si>
  <si>
    <t>Hawksford, Mr. Walter James</t>
  </si>
  <si>
    <t>D45</t>
  </si>
  <si>
    <t>Cavendish, Mr. Tyrell William</t>
  </si>
  <si>
    <t>C46</t>
  </si>
  <si>
    <t>Ryerson, Miss. Susan Parker "Suzette"</t>
  </si>
  <si>
    <t>McNamee, Mr. Neal</t>
  </si>
  <si>
    <t>Stranden, Mr. Juho</t>
  </si>
  <si>
    <t>STON/O 2. 3101288</t>
  </si>
  <si>
    <t>Crosby, Capt. Edward Gifford</t>
  </si>
  <si>
    <t>Abbott, Mr. Rossmore Edward</t>
  </si>
  <si>
    <t>Sinkkonen, Miss. Anna</t>
  </si>
  <si>
    <t>Marvin, Mr. Daniel Warner</t>
  </si>
  <si>
    <t>D30</t>
  </si>
  <si>
    <t>Connaghton, Mr. Michael</t>
  </si>
  <si>
    <t>Wells, Miss. Joan</t>
  </si>
  <si>
    <t>Moor, Master. Meier</t>
  </si>
  <si>
    <t>E121</t>
  </si>
  <si>
    <t>Vande Velde, Mr. Johannes Joseph</t>
  </si>
  <si>
    <t>Jonkoff, Mr. Lalio</t>
  </si>
  <si>
    <t>Herman, Mrs. Samuel (Jane Laver)</t>
  </si>
  <si>
    <t>Hamalainen, Master. Viljo</t>
  </si>
  <si>
    <t>Carlsson, Mr. August Sigfrid</t>
  </si>
  <si>
    <t>Bailey, Mr. Percy Andrew</t>
  </si>
  <si>
    <t>Theobald, Mr. Thomas Leonard</t>
  </si>
  <si>
    <t>Rothes, the Countess. of (Lucy Noel Martha Dyer-Edwards)</t>
  </si>
  <si>
    <t>Garfirth, Mr. John</t>
  </si>
  <si>
    <t>Nirva, Mr. Iisakki Antino Aijo</t>
  </si>
  <si>
    <t>SOTON/O2 3101272</t>
  </si>
  <si>
    <t>Barah, Mr. Hanna Assi</t>
  </si>
  <si>
    <t>Carter, Mrs. William Ernest (Lucile Polk)</t>
  </si>
  <si>
    <t>Eklund, Mr. Hans Linus</t>
  </si>
  <si>
    <t>Hogeboom, Mrs. John C (Anna Andrews)</t>
  </si>
  <si>
    <t>D11</t>
  </si>
  <si>
    <t>Brewe, Dr. Arthur Jackson</t>
  </si>
  <si>
    <t>Mangan, Miss. Mary</t>
  </si>
  <si>
    <t>Moran, Mr. Daniel J</t>
  </si>
  <si>
    <t>Gronnestad, Mr. Daniel Danielsen</t>
  </si>
  <si>
    <t>Lievens, Mr. Rene Aime</t>
  </si>
  <si>
    <t>Jensen, Mr. Niels Peder</t>
  </si>
  <si>
    <t>Mack, Mrs. (Mary)</t>
  </si>
  <si>
    <t>S.O./P.P. 3</t>
  </si>
  <si>
    <t>E77</t>
  </si>
  <si>
    <t>Elias, Mr. Dibo</t>
  </si>
  <si>
    <t>Hocking, Mrs. Elizabeth (Eliza Needs)</t>
  </si>
  <si>
    <t>Myhrman, Mr. Pehr Fabian Oliver Malkolm</t>
  </si>
  <si>
    <t>Tobin, Mr. Roger</t>
  </si>
  <si>
    <t>F38</t>
  </si>
  <si>
    <t>Emanuel, Miss. Virginia Ethel</t>
  </si>
  <si>
    <t>Kilgannon, Mr. Thomas J</t>
  </si>
  <si>
    <t>Robert, Mrs. Edward Scott (Elisabeth Walton McMillan)</t>
  </si>
  <si>
    <t>B3</t>
  </si>
  <si>
    <t>Ayoub, Miss. Banoura</t>
  </si>
  <si>
    <t>Dick, Mrs. Albert Adrian (Vera Gillespie)</t>
  </si>
  <si>
    <t>Long, Mr. Milton Clyde</t>
  </si>
  <si>
    <t>D6</t>
  </si>
  <si>
    <t>Johnston, Mr. Andrew G</t>
  </si>
  <si>
    <t>W./C. 6607</t>
  </si>
  <si>
    <t>Ali, Mr. William</t>
  </si>
  <si>
    <t>SOTON/O.Q. 3101312</t>
  </si>
  <si>
    <t>Harmer, Mr. Abraham (David Lishin)</t>
  </si>
  <si>
    <t>Sjoblom, Miss. Anna Sofia</t>
  </si>
  <si>
    <t>Rice, Master. George Hugh</t>
  </si>
  <si>
    <t>Dean, Master. Bertram Vere</t>
  </si>
  <si>
    <t>Guggenheim, Mr. Benjamin</t>
  </si>
  <si>
    <t>B82 B84</t>
  </si>
  <si>
    <t>Keane, Mr. Andrew "Andy"</t>
  </si>
  <si>
    <t>Gaskell, Mr. Alfred</t>
  </si>
  <si>
    <t>Sage, Miss. Stella Anna</t>
  </si>
  <si>
    <t>Hoyt, Mr. William Fisher</t>
  </si>
  <si>
    <t>PC 17600</t>
  </si>
  <si>
    <t>Dantcheff, Mr. Ristiu</t>
  </si>
  <si>
    <t>Otter, Mr. Richard</t>
  </si>
  <si>
    <t>Leader, Dr. Alice (Farnham)</t>
  </si>
  <si>
    <t>D17</t>
  </si>
  <si>
    <t>Osman, Mrs. Mara</t>
  </si>
  <si>
    <t>Ibrahim Shawah, Mr. Yousseff</t>
  </si>
  <si>
    <t>Van Impe, Mrs. Jean Baptiste (Rosalie Paula Govaert)</t>
  </si>
  <si>
    <t>Ponesell, Mr. Martin</t>
  </si>
  <si>
    <t>Collyer, Mrs. Harvey (Charlotte Annie Tate)</t>
  </si>
  <si>
    <t>Carter, Master. William Thornton II</t>
  </si>
  <si>
    <t>Thomas, Master. Assad Alexander</t>
  </si>
  <si>
    <t>Hedman, Mr. Oskar Arvid</t>
  </si>
  <si>
    <t>Johansson, Mr. Karl Johan</t>
  </si>
  <si>
    <t>Andrews, Mr. Thomas Jr</t>
  </si>
  <si>
    <t>A36</t>
  </si>
  <si>
    <t>Pettersson, Miss. Ellen Natalia</t>
  </si>
  <si>
    <t>Meyer, Mr. August</t>
  </si>
  <si>
    <t>Chambers, Mrs. Norman Campbell (Bertha Griggs)</t>
  </si>
  <si>
    <t>Alexander, Mr. William</t>
  </si>
  <si>
    <t>Lester, Mr. James</t>
  </si>
  <si>
    <t>Slemen, Mr. Richard James</t>
  </si>
  <si>
    <t>Andersson, Miss. Ebba Iris Alfrida</t>
  </si>
  <si>
    <t>Tomlin, Mr. Ernest Portage</t>
  </si>
  <si>
    <t>Fry, Mr. Richard</t>
  </si>
  <si>
    <t>B102</t>
  </si>
  <si>
    <t>Heininen, Miss. Wendla Maria</t>
  </si>
  <si>
    <t>STON/O2. 3101290</t>
  </si>
  <si>
    <t>Mallet, Mr. Albert</t>
  </si>
  <si>
    <t>S.C./PARIS 2079</t>
  </si>
  <si>
    <t>Holm, Mr. John Fredrik Alexander</t>
  </si>
  <si>
    <t>C 7075</t>
  </si>
  <si>
    <t>Skoog, Master. Karl Thorsten</t>
  </si>
  <si>
    <t>Hays, Mrs. Charles Melville (Clara Jennings Gregg)</t>
  </si>
  <si>
    <t>B69</t>
  </si>
  <si>
    <t>Lulic, Mr. Nikola</t>
  </si>
  <si>
    <t>Reuchlin, Jonkheer. John George</t>
  </si>
  <si>
    <t>Moor, Mrs. (Beila)</t>
  </si>
  <si>
    <t>Panula, Master. Urho Abraham</t>
  </si>
  <si>
    <t>Flynn, Mr. John</t>
  </si>
  <si>
    <t>Lam, Mr. Len</t>
  </si>
  <si>
    <t>Mallet, Master. Andre</t>
  </si>
  <si>
    <t>McCormack, Mr. Thomas Joseph</t>
  </si>
  <si>
    <t>Stone, Mrs. George Nelson (Martha Evelyn)</t>
  </si>
  <si>
    <t>Yasbeck, Mrs. Antoni (Selini Alexander)</t>
  </si>
  <si>
    <t>Richards, Master. George Sibley</t>
  </si>
  <si>
    <t>Saad, Mr. Amin</t>
  </si>
  <si>
    <t>Augustsson, Mr. Albert</t>
  </si>
  <si>
    <t>Allum, Mr. Owen George</t>
  </si>
  <si>
    <t>Compton, Miss. Sara Rebecca</t>
  </si>
  <si>
    <t>PC 17756</t>
  </si>
  <si>
    <t>E49</t>
  </si>
  <si>
    <t>Pasic, Mr. Jakob</t>
  </si>
  <si>
    <t>Sirota, Mr. Maurice</t>
  </si>
  <si>
    <t>Chip, Mr. Chang</t>
  </si>
  <si>
    <t>Marechal, Mr. Pierre</t>
  </si>
  <si>
    <t>C47</t>
  </si>
  <si>
    <t>Alhomaki, Mr. Ilmari Rudolf</t>
  </si>
  <si>
    <t>SOTON/O2 3101287</t>
  </si>
  <si>
    <t>Mudd, Mr. Thomas Charles</t>
  </si>
  <si>
    <t>Serepeca, Miss. Augusta</t>
  </si>
  <si>
    <t>Lemberopolous, Mr. Peter L</t>
  </si>
  <si>
    <t>Culumovic, Mr. Jeso</t>
  </si>
  <si>
    <t>Abbing, Mr. Anthony</t>
  </si>
  <si>
    <t>C.A. 5547</t>
  </si>
  <si>
    <t>Sage, Mr. Douglas Bullen</t>
  </si>
  <si>
    <t>Markoff, Mr. Marin</t>
  </si>
  <si>
    <t>Harper, Rev. John</t>
  </si>
  <si>
    <t>Goldenberg, Mrs. Samuel L (Edwiga Grabowska)</t>
  </si>
  <si>
    <t>Andersson, Master. Sigvard Harald Elias</t>
  </si>
  <si>
    <t>Svensson, Mr. Johan</t>
  </si>
  <si>
    <t>Boulos, Miss. Nourelain</t>
  </si>
  <si>
    <t>Lines, Miss. Mary Conover</t>
  </si>
  <si>
    <t>PC 17592</t>
  </si>
  <si>
    <t>D28</t>
  </si>
  <si>
    <t>Carter, Mrs. Ernest Courtenay (Lilian Hughes)</t>
  </si>
  <si>
    <t>Aks, Mrs. Sam (Leah Rosen)</t>
  </si>
  <si>
    <t>Wick, Mrs. George Dennick (Mary Hitchcock)</t>
  </si>
  <si>
    <t xml:space="preserve">Daly, Mr. Peter Denis </t>
  </si>
  <si>
    <t>E17</t>
  </si>
  <si>
    <t>Baclini, Mrs. Solomon (Latifa Qurban)</t>
  </si>
  <si>
    <t>Razi, Mr. Raihed</t>
  </si>
  <si>
    <t>Hansen, Mr. Claus Peter</t>
  </si>
  <si>
    <t>Giles, Mr. Frederick Edward</t>
  </si>
  <si>
    <t>Swift, Mrs. Frederick Joel (Margaret Welles Barron)</t>
  </si>
  <si>
    <t>Sage, Miss. Dorothy Edith "Dolly"</t>
  </si>
  <si>
    <t>Gill, Mr. John William</t>
  </si>
  <si>
    <t>Bystrom, Mrs. (Karolina)</t>
  </si>
  <si>
    <t>Duran y More, Miss. Asuncion</t>
  </si>
  <si>
    <t>SC/PARIS 2149</t>
  </si>
  <si>
    <t>Roebling, Mr. Washington Augustus II</t>
  </si>
  <si>
    <t>PC 17590</t>
  </si>
  <si>
    <t>A24</t>
  </si>
  <si>
    <t>van Melkebeke, Mr. Philemon</t>
  </si>
  <si>
    <t>Johnson, Master. Harold Theodor</t>
  </si>
  <si>
    <t>Balkic, Mr. Cerin</t>
  </si>
  <si>
    <t>Beckwith, Mrs. Richard Leonard (Sallie Monypeny)</t>
  </si>
  <si>
    <t>Carlsson, Mr. Frans Olof</t>
  </si>
  <si>
    <t>Vander Cruyssen, Mr. Victor</t>
  </si>
  <si>
    <t>Abelson, Mrs. Samuel (Hannah Wizosky)</t>
  </si>
  <si>
    <t>Najib, Miss. Adele Kiamie "Jane"</t>
  </si>
  <si>
    <t>Gustafsson, Mr. Alfred Ossian</t>
  </si>
  <si>
    <t>Petroff, Mr. Nedelio</t>
  </si>
  <si>
    <t>Laleff, Mr. Kristo</t>
  </si>
  <si>
    <t>Potter, Mrs. Thomas Jr (Lily Alexenia Wilson)</t>
  </si>
  <si>
    <t>C50</t>
  </si>
  <si>
    <t>Shelley, Mrs. William (Imanita Parrish Hall)</t>
  </si>
  <si>
    <t>Markun, Mr. Johann</t>
  </si>
  <si>
    <t>Dahlberg, Miss. Gerda Ulrika</t>
  </si>
  <si>
    <t>Banfield, Mr. Frederick James</t>
  </si>
  <si>
    <t>C.A./SOTON 34068</t>
  </si>
  <si>
    <t>Sutehall, Mr. Henry Jr</t>
  </si>
  <si>
    <t>SOTON/OQ 392076</t>
  </si>
  <si>
    <t>Rice, Mrs. William (Margaret Norton)</t>
  </si>
  <si>
    <t>Montvila, Rev. Juozas</t>
  </si>
  <si>
    <t>Graham, Miss. Margaret Edith</t>
  </si>
  <si>
    <t>B42</t>
  </si>
  <si>
    <t>Johnston, Miss. Catherine Helen "Carrie"</t>
  </si>
  <si>
    <t>Behr, Mr. Karl Howell</t>
  </si>
  <si>
    <t>C148</t>
  </si>
  <si>
    <t>Dooley, Mr. Patrick</t>
  </si>
  <si>
    <t>SibSp_1</t>
  </si>
  <si>
    <t>Parch_1</t>
  </si>
  <si>
    <t>Age_N</t>
  </si>
  <si>
    <t>log_far</t>
  </si>
  <si>
    <t>Pclass_1</t>
  </si>
  <si>
    <t>Pclass_2</t>
  </si>
  <si>
    <t>Embark_S</t>
  </si>
  <si>
    <t>Embark_C</t>
  </si>
  <si>
    <t>Male</t>
  </si>
  <si>
    <t>Const</t>
  </si>
  <si>
    <t>Linear</t>
  </si>
  <si>
    <t>Loss</t>
  </si>
  <si>
    <t>Avg Loss</t>
  </si>
  <si>
    <t>Linear 2</t>
  </si>
  <si>
    <t>ReLU1</t>
  </si>
  <si>
    <t>ReLU2</t>
  </si>
  <si>
    <t>Preds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</si>
</sst>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3" fillId="33" borderId="10" xfId="0" applyFont="1" applyFill="1" applyBorder="1"/>
    <xf numFmtId="0" fontId="13" fillId="33" borderId="11" xfId="0" applyFont="1" applyFill="1" applyBorder="1"/>
    <xf numFmtId="0" fontId="0" fillId="0" borderId="0" xfId="0" applyNumberFormat="1"/>
    <xf numFmtId="0" fontId="13" fillId="33" borderId="0" xfId="0" applyFont="1" applyFill="1" applyBorder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3" name="Table24" displayName="Table24" ref="A3:V893" totalsRowShown="0">
  <autoFilter ref="A3:V893">
    <filterColumn colId="5">
      <customFilters>
        <customFilter operator="notEqual" val=" "/>
      </customFilters>
    </filterColumn>
    <filterColumn colId="9">
      <filters>
        <filter val="0"/>
        <filter val="10.1708"/>
        <filter val="10.4625"/>
        <filter val="10.5"/>
        <filter val="10.5167"/>
        <filter val="106.425"/>
        <filter val="108.9"/>
        <filter val="11.1333"/>
        <filter val="11.2417"/>
        <filter val="11.5"/>
        <filter val="110.8833"/>
        <filter val="113.275"/>
        <filter val="12"/>
        <filter val="12.275"/>
        <filter val="12.2875"/>
        <filter val="12.35"/>
        <filter val="12.475"/>
        <filter val="12.525"/>
        <filter val="12.65"/>
        <filter val="12.875"/>
        <filter val="120"/>
        <filter val="13"/>
        <filter val="13.4167"/>
        <filter val="13.5"/>
        <filter val="13.7917"/>
        <filter val="13.8583"/>
        <filter val="133.65"/>
        <filter val="134.5"/>
        <filter val="135.6333"/>
        <filter val="14"/>
        <filter val="14.1083"/>
        <filter val="14.4"/>
        <filter val="14.4542"/>
        <filter val="14.4583"/>
        <filter val="14.5"/>
        <filter val="146.5208"/>
        <filter val="15"/>
        <filter val="15.0458"/>
        <filter val="15.2458"/>
        <filter val="15.5"/>
        <filter val="15.55"/>
        <filter val="15.7417"/>
        <filter val="15.75"/>
        <filter val="15.85"/>
        <filter val="15.9"/>
        <filter val="151.55"/>
        <filter val="153.4625"/>
        <filter val="16"/>
        <filter val="16.1"/>
        <filter val="16.7"/>
        <filter val="164.8667"/>
        <filter val="17.4"/>
        <filter val="17.8"/>
        <filter val="18"/>
        <filter val="18.75"/>
        <filter val="18.7875"/>
        <filter val="19.2583"/>
        <filter val="19.5"/>
        <filter val="20.2125"/>
        <filter val="20.25"/>
        <filter val="20.525"/>
        <filter val="20.575"/>
        <filter val="21"/>
        <filter val="21.075"/>
        <filter val="211.3375"/>
        <filter val="211.5"/>
        <filter val="22.025"/>
        <filter val="22.525"/>
        <filter val="227.525"/>
        <filter val="23"/>
        <filter val="24"/>
        <filter val="24.15"/>
        <filter val="247.5208"/>
        <filter val="25.5875"/>
        <filter val="25.9292"/>
        <filter val="26"/>
        <filter val="26.25"/>
        <filter val="26.2833"/>
        <filter val="26.2875"/>
        <filter val="26.3875"/>
        <filter val="26.55"/>
        <filter val="262.375"/>
        <filter val="263"/>
        <filter val="27"/>
        <filter val="27.7208"/>
        <filter val="27.75"/>
        <filter val="27.9"/>
        <filter val="28.5"/>
        <filter val="28.7125"/>
        <filter val="29"/>
        <filter val="29.125"/>
        <filter val="29.7"/>
        <filter val="30"/>
        <filter val="30.0708"/>
        <filter val="30.5"/>
        <filter val="30.6958"/>
        <filter val="31"/>
        <filter val="31.275"/>
        <filter val="31.3875"/>
        <filter val="32.3208"/>
        <filter val="32.5"/>
        <filter val="33"/>
        <filter val="33.5"/>
        <filter val="34.0208"/>
        <filter val="34.375"/>
        <filter val="34.6542"/>
        <filter val="35.5"/>
        <filter val="36.75"/>
        <filter val="37.0042"/>
        <filter val="38.5"/>
        <filter val="39"/>
        <filter val="39.4"/>
        <filter val="39.6"/>
        <filter val="39.6875"/>
        <filter val="4.0125"/>
        <filter val="40.125"/>
        <filter val="41.5792"/>
        <filter val="46.9"/>
        <filter val="47.1"/>
        <filter val="49.5"/>
        <filter val="49.5042"/>
        <filter val="5"/>
        <filter val="50.4958"/>
        <filter val="51.4792"/>
        <filter val="51.8625"/>
        <filter val="512.3292"/>
        <filter val="52"/>
        <filter val="52.5542"/>
        <filter val="53.1"/>
        <filter val="55"/>
        <filter val="55.4417"/>
        <filter val="55.9"/>
        <filter val="56.4958"/>
        <filter val="56.9292"/>
        <filter val="57"/>
        <filter val="57.9792"/>
        <filter val="59.4"/>
        <filter val="6.2375"/>
        <filter val="6.4375"/>
        <filter val="6.45"/>
        <filter val="6.4958"/>
        <filter val="6.75"/>
        <filter val="6.975"/>
        <filter val="61.175"/>
        <filter val="61.3792"/>
        <filter val="61.9792"/>
        <filter val="63.3583"/>
        <filter val="65"/>
        <filter val="66.6"/>
        <filter val="69.3"/>
        <filter val="7.0458"/>
        <filter val="7.05"/>
        <filter val="7.0542"/>
        <filter val="7.125"/>
        <filter val="7.1417"/>
        <filter val="7.225"/>
        <filter val="7.2292"/>
        <filter val="7.25"/>
        <filter val="7.4958"/>
        <filter val="7.5208"/>
        <filter val="7.55"/>
        <filter val="7.65"/>
        <filter val="7.7333"/>
        <filter val="7.7417"/>
        <filter val="7.75"/>
        <filter val="7.775"/>
        <filter val="7.7958"/>
        <filter val="7.8"/>
        <filter val="7.8542"/>
        <filter val="7.875"/>
        <filter val="7.8792"/>
        <filter val="7.8875"/>
        <filter val="7.8958"/>
        <filter val="7.925"/>
        <filter val="71"/>
        <filter val="71.2833"/>
        <filter val="73.5"/>
        <filter val="75.25"/>
        <filter val="76.2917"/>
        <filter val="76.7292"/>
        <filter val="77.2875"/>
        <filter val="77.9583"/>
        <filter val="78.2667"/>
        <filter val="78.85"/>
        <filter val="79.2"/>
        <filter val="79.65"/>
        <filter val="8.0292"/>
        <filter val="8.05"/>
        <filter val="8.1583"/>
        <filter val="8.3"/>
        <filter val="8.3625"/>
        <filter val="8.4042"/>
        <filter val="8.4333"/>
        <filter val="8.5167"/>
        <filter val="8.6542"/>
        <filter val="8.6625"/>
        <filter val="8.6833"/>
        <filter val="8.85"/>
        <filter val="81.8583"/>
        <filter val="82.1708"/>
        <filter val="83.1583"/>
        <filter val="83.475"/>
        <filter val="86.5"/>
        <filter val="89.1042"/>
        <filter val="9"/>
        <filter val="9.2167"/>
        <filter val="9.225"/>
        <filter val="9.35"/>
        <filter val="9.475"/>
        <filter val="9.4833"/>
        <filter val="9.5"/>
        <filter val="9.5875"/>
        <filter val="9.825"/>
        <filter val="9.8375"/>
        <filter val="9.8417"/>
        <filter val="9.8458"/>
        <filter val="90"/>
        <filter val="91.0792"/>
        <filter val="93.5"/>
      </filters>
    </filterColumn>
  </autoFilter>
  <tableColumns count="22">
    <tableColumn id="1" name="PassengerId"/>
    <tableColumn id="2" name="Survived"/>
    <tableColumn id="3" name="Pclass"/>
    <tableColumn id="4" name="Name"/>
    <tableColumn id="5" name="Sex"/>
    <tableColumn id="6" name="Age"/>
    <tableColumn id="7" name="SibSp"/>
    <tableColumn id="8" name="Parch"/>
    <tableColumn id="9" name="Ticket"/>
    <tableColumn id="10" name="Fare"/>
    <tableColumn id="11" name="Cabin"/>
    <tableColumn id="12" name="Embarked"/>
    <tableColumn id="13" name="SibSp_1" dataDxfId="9">
      <calculatedColumnFormula>Table24[[#This Row],[SibSp]]</calculatedColumnFormula>
    </tableColumn>
    <tableColumn id="14" name="Parch_1" dataDxfId="8">
      <calculatedColumnFormula>Table24[[#This Row],[Parch]]</calculatedColumnFormula>
    </tableColumn>
    <tableColumn id="15" name="Age_N" dataDxfId="7">
      <calculatedColumnFormula>Table24[[#This Row],[Age]]/80</calculatedColumnFormula>
    </tableColumn>
    <tableColumn id="16" name="log_far" dataDxfId="6">
      <calculatedColumnFormula>LOG10(Table24[[#This Row],[Fare]]+1)</calculatedColumnFormula>
    </tableColumn>
    <tableColumn id="17" name="Pclass_1" dataDxfId="5">
      <calculatedColumnFormula>IF(OR(Table24[[#This Row],[Pclass]]=2, Table24[[#This Row],[Pclass]]=3), 0, IF(Table24[[#This Row],[Pclass]]=1, 1, ""))</calculatedColumnFormula>
    </tableColumn>
    <tableColumn id="18" name="Pclass_2" dataDxfId="4">
      <calculatedColumnFormula>IF(OR(Table24[[#This Row],[Pclass]]=1, Table24[[#This Row],[Pclass]]=3), 0, IF(Table24[[#This Row],[Pclass]]=2, 1, ""))</calculatedColumnFormula>
    </tableColumn>
    <tableColumn id="19" name="Embark_S" dataDxfId="3">
      <calculatedColumnFormula>IF(OR(Table24[[#This Row],[Embarked]]="C", Table24[[#This Row],[Embarked]]="Q"), 0, IF(Table24[[#This Row],[Embarked]]="S", 1, ""))</calculatedColumnFormula>
    </tableColumn>
    <tableColumn id="20" name="Embark_C" dataDxfId="2">
      <calculatedColumnFormula>IF(OR(Table24[[#This Row],[Embarked]]="S", Table24[[#This Row],[Embarked]]="Q"), 0, IF(Table24[[#This Row],[Embarked]]="C", 1, ""))</calculatedColumnFormula>
    </tableColumn>
    <tableColumn id="21" name="Male" dataDxfId="1">
      <calculatedColumnFormula>IF(Table24[[#This Row],[Sex]]="male", 1, 0)</calculatedColumnFormula>
    </tableColumn>
    <tableColumn id="22" name="Const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3:V893" totalsRowShown="0">
  <autoFilter ref="A3:V893">
    <filterColumn colId="5">
      <customFilters>
        <customFilter operator="notEqual" val=" "/>
      </customFilters>
    </filterColumn>
    <filterColumn colId="9">
      <filters>
        <filter val="0"/>
        <filter val="10.1708"/>
        <filter val="10.4625"/>
        <filter val="10.5"/>
        <filter val="10.5167"/>
        <filter val="106.425"/>
        <filter val="108.9"/>
        <filter val="11.1333"/>
        <filter val="11.2417"/>
        <filter val="11.5"/>
        <filter val="110.8833"/>
        <filter val="113.275"/>
        <filter val="12"/>
        <filter val="12.275"/>
        <filter val="12.2875"/>
        <filter val="12.35"/>
        <filter val="12.475"/>
        <filter val="12.525"/>
        <filter val="12.65"/>
        <filter val="12.875"/>
        <filter val="120"/>
        <filter val="13"/>
        <filter val="13.4167"/>
        <filter val="13.5"/>
        <filter val="13.7917"/>
        <filter val="13.8583"/>
        <filter val="133.65"/>
        <filter val="134.5"/>
        <filter val="135.6333"/>
        <filter val="14"/>
        <filter val="14.1083"/>
        <filter val="14.4"/>
        <filter val="14.4542"/>
        <filter val="14.4583"/>
        <filter val="14.5"/>
        <filter val="146.5208"/>
        <filter val="15"/>
        <filter val="15.0458"/>
        <filter val="15.2458"/>
        <filter val="15.5"/>
        <filter val="15.55"/>
        <filter val="15.7417"/>
        <filter val="15.75"/>
        <filter val="15.85"/>
        <filter val="15.9"/>
        <filter val="151.55"/>
        <filter val="153.4625"/>
        <filter val="16"/>
        <filter val="16.1"/>
        <filter val="16.7"/>
        <filter val="164.8667"/>
        <filter val="17.4"/>
        <filter val="17.8"/>
        <filter val="18"/>
        <filter val="18.75"/>
        <filter val="18.7875"/>
        <filter val="19.2583"/>
        <filter val="19.5"/>
        <filter val="20.2125"/>
        <filter val="20.25"/>
        <filter val="20.525"/>
        <filter val="20.575"/>
        <filter val="21"/>
        <filter val="21.075"/>
        <filter val="211.3375"/>
        <filter val="211.5"/>
        <filter val="22.025"/>
        <filter val="22.525"/>
        <filter val="227.525"/>
        <filter val="23"/>
        <filter val="24"/>
        <filter val="24.15"/>
        <filter val="247.5208"/>
        <filter val="25.5875"/>
        <filter val="25.9292"/>
        <filter val="26"/>
        <filter val="26.25"/>
        <filter val="26.2833"/>
        <filter val="26.2875"/>
        <filter val="26.3875"/>
        <filter val="26.55"/>
        <filter val="262.375"/>
        <filter val="263"/>
        <filter val="27"/>
        <filter val="27.7208"/>
        <filter val="27.75"/>
        <filter val="27.9"/>
        <filter val="28.5"/>
        <filter val="28.7125"/>
        <filter val="29"/>
        <filter val="29.125"/>
        <filter val="29.7"/>
        <filter val="30"/>
        <filter val="30.0708"/>
        <filter val="30.5"/>
        <filter val="30.6958"/>
        <filter val="31"/>
        <filter val="31.275"/>
        <filter val="31.3875"/>
        <filter val="32.3208"/>
        <filter val="32.5"/>
        <filter val="33"/>
        <filter val="33.5"/>
        <filter val="34.0208"/>
        <filter val="34.375"/>
        <filter val="34.6542"/>
        <filter val="35.5"/>
        <filter val="36.75"/>
        <filter val="37.0042"/>
        <filter val="38.5"/>
        <filter val="39"/>
        <filter val="39.4"/>
        <filter val="39.6"/>
        <filter val="39.6875"/>
        <filter val="4.0125"/>
        <filter val="40.125"/>
        <filter val="41.5792"/>
        <filter val="46.9"/>
        <filter val="47.1"/>
        <filter val="49.5"/>
        <filter val="49.5042"/>
        <filter val="5"/>
        <filter val="50.4958"/>
        <filter val="51.4792"/>
        <filter val="51.8625"/>
        <filter val="512.3292"/>
        <filter val="52"/>
        <filter val="52.5542"/>
        <filter val="53.1"/>
        <filter val="55"/>
        <filter val="55.4417"/>
        <filter val="55.9"/>
        <filter val="56.4958"/>
        <filter val="56.9292"/>
        <filter val="57"/>
        <filter val="57.9792"/>
        <filter val="59.4"/>
        <filter val="6.2375"/>
        <filter val="6.4375"/>
        <filter val="6.45"/>
        <filter val="6.4958"/>
        <filter val="6.75"/>
        <filter val="6.975"/>
        <filter val="61.175"/>
        <filter val="61.3792"/>
        <filter val="61.9792"/>
        <filter val="63.3583"/>
        <filter val="65"/>
        <filter val="66.6"/>
        <filter val="69.3"/>
        <filter val="7.0458"/>
        <filter val="7.05"/>
        <filter val="7.0542"/>
        <filter val="7.125"/>
        <filter val="7.1417"/>
        <filter val="7.225"/>
        <filter val="7.2292"/>
        <filter val="7.25"/>
        <filter val="7.4958"/>
        <filter val="7.5208"/>
        <filter val="7.55"/>
        <filter val="7.65"/>
        <filter val="7.7333"/>
        <filter val="7.7417"/>
        <filter val="7.75"/>
        <filter val="7.775"/>
        <filter val="7.7958"/>
        <filter val="7.8"/>
        <filter val="7.8542"/>
        <filter val="7.875"/>
        <filter val="7.8792"/>
        <filter val="7.8875"/>
        <filter val="7.8958"/>
        <filter val="7.925"/>
        <filter val="71"/>
        <filter val="71.2833"/>
        <filter val="73.5"/>
        <filter val="75.25"/>
        <filter val="76.2917"/>
        <filter val="76.7292"/>
        <filter val="77.2875"/>
        <filter val="77.9583"/>
        <filter val="78.2667"/>
        <filter val="78.85"/>
        <filter val="79.2"/>
        <filter val="79.65"/>
        <filter val="8.0292"/>
        <filter val="8.05"/>
        <filter val="8.1583"/>
        <filter val="8.3"/>
        <filter val="8.3625"/>
        <filter val="8.4042"/>
        <filter val="8.4333"/>
        <filter val="8.5167"/>
        <filter val="8.6542"/>
        <filter val="8.6625"/>
        <filter val="8.6833"/>
        <filter val="8.85"/>
        <filter val="81.8583"/>
        <filter val="82.1708"/>
        <filter val="83.1583"/>
        <filter val="83.475"/>
        <filter val="86.5"/>
        <filter val="89.1042"/>
        <filter val="9"/>
        <filter val="9.2167"/>
        <filter val="9.225"/>
        <filter val="9.35"/>
        <filter val="9.475"/>
        <filter val="9.4833"/>
        <filter val="9.5"/>
        <filter val="9.5875"/>
        <filter val="9.825"/>
        <filter val="9.8375"/>
        <filter val="9.8417"/>
        <filter val="9.8458"/>
        <filter val="90"/>
        <filter val="91.0792"/>
        <filter val="93.5"/>
      </filters>
    </filterColumn>
  </autoFilter>
  <tableColumns count="22">
    <tableColumn id="1" name="PassengerId"/>
    <tableColumn id="2" name="Survived"/>
    <tableColumn id="3" name="Pclass"/>
    <tableColumn id="4" name="Name"/>
    <tableColumn id="5" name="Sex"/>
    <tableColumn id="6" name="Age"/>
    <tableColumn id="7" name="SibSp"/>
    <tableColumn id="8" name="Parch"/>
    <tableColumn id="9" name="Ticket"/>
    <tableColumn id="10" name="Fare"/>
    <tableColumn id="11" name="Cabin"/>
    <tableColumn id="12" name="Embarked"/>
    <tableColumn id="13" name="SibSp_1" dataDxfId="11">
      <calculatedColumnFormula>Table2[[#This Row],[SibSp]]</calculatedColumnFormula>
    </tableColumn>
    <tableColumn id="14" name="Parch_1" dataDxfId="12">
      <calculatedColumnFormula>Table2[[#This Row],[Parch]]</calculatedColumnFormula>
    </tableColumn>
    <tableColumn id="15" name="Age_N" dataDxfId="19">
      <calculatedColumnFormula>Table2[[#This Row],[Age]]/80</calculatedColumnFormula>
    </tableColumn>
    <tableColumn id="16" name="log_far" dataDxfId="10">
      <calculatedColumnFormula>LOG10(Table2[[#This Row],[Fare]]+1)</calculatedColumnFormula>
    </tableColumn>
    <tableColumn id="17" name="Pclass_1" dataDxfId="16">
      <calculatedColumnFormula>IF(OR(Table2[[#This Row],[Pclass]]=2, Table2[[#This Row],[Pclass]]=3), 0, IF(Table2[[#This Row],[Pclass]]=1, 1, ""))</calculatedColumnFormula>
    </tableColumn>
    <tableColumn id="18" name="Pclass_2" dataDxfId="15">
      <calculatedColumnFormula>IF(OR(Table2[[#This Row],[Pclass]]=1, Table2[[#This Row],[Pclass]]=3), 0, IF(Table2[[#This Row],[Pclass]]=2, 1, ""))</calculatedColumnFormula>
    </tableColumn>
    <tableColumn id="19" name="Embark_S" dataDxfId="14">
      <calculatedColumnFormula>IF(OR(Table2[[#This Row],[Embarked]]="C", Table2[[#This Row],[Embarked]]="Q"), 0, IF(Table2[[#This Row],[Embarked]]="S", 1, ""))</calculatedColumnFormula>
    </tableColumn>
    <tableColumn id="20" name="Embark_C" dataDxfId="13">
      <calculatedColumnFormula>IF(OR(Table2[[#This Row],[Embarked]]="S", Table2[[#This Row],[Embarked]]="Q"), 0, IF(Table2[[#This Row],[Embarked]]="C", 1, ""))</calculatedColumnFormula>
    </tableColumn>
    <tableColumn id="21" name="Male" dataDxfId="18">
      <calculatedColumnFormula>IF(Table2[[#This Row],[Sex]]="male", 1, 0)</calculatedColumnFormula>
    </tableColumn>
    <tableColumn id="22" name="Const" dataDxfId="1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N893"/>
  <sheetViews>
    <sheetView tabSelected="1" topLeftCell="Q1" workbookViewId="0">
      <selection activeCell="AC27" sqref="AC27"/>
    </sheetView>
  </sheetViews>
  <sheetFormatPr defaultRowHeight="15" x14ac:dyDescent="0.25"/>
  <cols>
    <col min="1" max="1" width="13.85546875" customWidth="1"/>
    <col min="2" max="2" width="10.85546875" customWidth="1"/>
    <col min="12" max="12" width="12" customWidth="1"/>
    <col min="13" max="13" width="10.140625" bestFit="1" customWidth="1"/>
    <col min="14" max="14" width="12" bestFit="1" customWidth="1"/>
    <col min="16" max="16" width="12" bestFit="1" customWidth="1"/>
    <col min="17" max="18" width="10.5703125" bestFit="1" customWidth="1"/>
    <col min="19" max="19" width="11.85546875" bestFit="1" customWidth="1"/>
    <col min="20" max="20" width="12" bestFit="1" customWidth="1"/>
    <col min="31" max="31" width="12.7109375" bestFit="1" customWidth="1"/>
    <col min="33" max="33" width="12.7109375" bestFit="1" customWidth="1"/>
  </cols>
  <sheetData>
    <row r="3" spans="1:40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1221</v>
      </c>
      <c r="N3" t="s">
        <v>1222</v>
      </c>
      <c r="O3" t="s">
        <v>1223</v>
      </c>
      <c r="P3" t="s">
        <v>1224</v>
      </c>
      <c r="Q3" t="s">
        <v>1225</v>
      </c>
      <c r="R3" t="s">
        <v>1226</v>
      </c>
      <c r="S3" t="s">
        <v>1227</v>
      </c>
      <c r="T3" t="s">
        <v>1228</v>
      </c>
      <c r="U3" t="s">
        <v>1229</v>
      </c>
      <c r="V3" t="s">
        <v>1230</v>
      </c>
      <c r="X3" s="1" t="s">
        <v>1221</v>
      </c>
      <c r="Y3" s="1" t="s">
        <v>1222</v>
      </c>
      <c r="Z3" s="1" t="s">
        <v>1223</v>
      </c>
      <c r="AA3" s="1" t="s">
        <v>1224</v>
      </c>
      <c r="AB3" s="1" t="s">
        <v>1225</v>
      </c>
      <c r="AC3" s="1" t="s">
        <v>1226</v>
      </c>
      <c r="AD3" s="1" t="s">
        <v>1227</v>
      </c>
      <c r="AE3" s="1" t="s">
        <v>1228</v>
      </c>
      <c r="AF3" s="1" t="s">
        <v>1229</v>
      </c>
      <c r="AG3" s="2" t="s">
        <v>1230</v>
      </c>
      <c r="AI3" s="4" t="s">
        <v>1231</v>
      </c>
      <c r="AJ3" s="4" t="s">
        <v>1234</v>
      </c>
      <c r="AK3" s="4" t="s">
        <v>1235</v>
      </c>
      <c r="AL3" s="4" t="s">
        <v>1236</v>
      </c>
      <c r="AM3" s="4" t="s">
        <v>1237</v>
      </c>
      <c r="AN3" s="4" t="s">
        <v>1232</v>
      </c>
    </row>
    <row r="4" spans="1:40" x14ac:dyDescent="0.25">
      <c r="A4">
        <v>1</v>
      </c>
      <c r="B4">
        <v>0</v>
      </c>
      <c r="C4">
        <v>3</v>
      </c>
      <c r="D4" t="s">
        <v>12</v>
      </c>
      <c r="E4" t="s">
        <v>13</v>
      </c>
      <c r="F4">
        <v>22</v>
      </c>
      <c r="G4">
        <v>1</v>
      </c>
      <c r="H4">
        <v>0</v>
      </c>
      <c r="I4" t="s">
        <v>14</v>
      </c>
      <c r="J4">
        <v>7.25</v>
      </c>
      <c r="L4" t="s">
        <v>15</v>
      </c>
      <c r="M4">
        <f>Table24[[#This Row],[SibSp]]</f>
        <v>1</v>
      </c>
      <c r="N4">
        <f>Table24[[#This Row],[Parch]]</f>
        <v>0</v>
      </c>
      <c r="O4" s="5">
        <f>Table24[[#This Row],[Age]]/80</f>
        <v>0.27500000000000002</v>
      </c>
      <c r="P4" s="5">
        <f>LOG10(Table24[[#This Row],[Fare]]+1)</f>
        <v>0.91645394854992512</v>
      </c>
      <c r="Q4" s="3">
        <f>IF(OR(Table24[[#This Row],[Pclass]]=2, Table24[[#This Row],[Pclass]]=3), 0, IF(Table24[[#This Row],[Pclass]]=1, 1, ""))</f>
        <v>0</v>
      </c>
      <c r="R4" s="3">
        <f>IF(OR(Table24[[#This Row],[Pclass]]=1, Table24[[#This Row],[Pclass]]=3), 0, IF(Table24[[#This Row],[Pclass]]=2, 1, ""))</f>
        <v>0</v>
      </c>
      <c r="S4" s="3">
        <f>IF(OR(Table24[[#This Row],[Embarked]]="C", Table24[[#This Row],[Embarked]]="Q"), 0, IF(Table24[[#This Row],[Embarked]]="S", 1, ""))</f>
        <v>1</v>
      </c>
      <c r="T4" s="3">
        <f>IF(OR(Table24[[#This Row],[Embarked]]="S", Table24[[#This Row],[Embarked]]="Q"), 0, IF(Table24[[#This Row],[Embarked]]="C", 1, ""))</f>
        <v>0</v>
      </c>
      <c r="U4" s="3">
        <f>IF(Table24[[#This Row],[Sex]]="male", 1, 0)</f>
        <v>1</v>
      </c>
      <c r="V4" s="3">
        <v>1</v>
      </c>
      <c r="X4">
        <v>0.3438975918604133</v>
      </c>
      <c r="Y4">
        <v>-0.12161297451009775</v>
      </c>
      <c r="Z4">
        <v>8.1786486689605878E-2</v>
      </c>
      <c r="AA4">
        <v>-0.63365837367764122</v>
      </c>
      <c r="AB4">
        <v>0.39299187160101617</v>
      </c>
      <c r="AC4">
        <v>-9.6685024759059573E-2</v>
      </c>
      <c r="AD4">
        <v>-0.69986752640813954</v>
      </c>
      <c r="AE4">
        <v>0.85334785490831744</v>
      </c>
      <c r="AF4">
        <v>9.9939851912394434E-2</v>
      </c>
      <c r="AG4">
        <v>-0.32014042363039058</v>
      </c>
      <c r="AI4">
        <f>SUMPRODUCT(Table24[[#This Row],[SibSp_1]:[Const]],$X$4:$AG$4)</f>
        <v>-1.1343979410146792</v>
      </c>
      <c r="AJ4">
        <f>SUMPRODUCT(Table24[[#This Row],[SibSp_1]:[Const]],$X$5:$AG$5)</f>
        <v>4.7050136752263549E-2</v>
      </c>
      <c r="AK4">
        <f>IF(AI4&lt;0,0,AI4)</f>
        <v>0</v>
      </c>
      <c r="AL4">
        <f>IF(AJ4&lt;0,0,AJ4)</f>
        <v>4.7050136752263549E-2</v>
      </c>
      <c r="AM4">
        <f>AK4+AL4</f>
        <v>4.7050136752263549E-2</v>
      </c>
      <c r="AN4">
        <f>(AM4-Table24[[#This Row],[Survived]])^2</f>
        <v>2.2137153684067012E-3</v>
      </c>
    </row>
    <row r="5" spans="1:40" x14ac:dyDescent="0.25">
      <c r="A5">
        <v>2</v>
      </c>
      <c r="B5">
        <v>1</v>
      </c>
      <c r="C5">
        <v>1</v>
      </c>
      <c r="D5" t="s">
        <v>16</v>
      </c>
      <c r="E5" t="s">
        <v>17</v>
      </c>
      <c r="F5">
        <v>38</v>
      </c>
      <c r="G5">
        <v>1</v>
      </c>
      <c r="H5">
        <v>0</v>
      </c>
      <c r="I5" t="s">
        <v>18</v>
      </c>
      <c r="J5">
        <v>71.283299999999997</v>
      </c>
      <c r="K5" t="s">
        <v>19</v>
      </c>
      <c r="L5" t="s">
        <v>20</v>
      </c>
      <c r="M5">
        <f>Table24[[#This Row],[SibSp]]</f>
        <v>1</v>
      </c>
      <c r="N5">
        <f>Table24[[#This Row],[Parch]]</f>
        <v>0</v>
      </c>
      <c r="O5" s="5">
        <f>Table24[[#This Row],[Age]]/80</f>
        <v>0.47499999999999998</v>
      </c>
      <c r="P5" s="5">
        <f>LOG10(Table24[[#This Row],[Fare]]+1)</f>
        <v>1.8590379714909278</v>
      </c>
      <c r="Q5" s="3">
        <f>IF(OR(Table24[[#This Row],[Pclass]]=2, Table24[[#This Row],[Pclass]]=3), 0, IF(Table24[[#This Row],[Pclass]]=1, 1, ""))</f>
        <v>1</v>
      </c>
      <c r="R5" s="3">
        <f>IF(OR(Table24[[#This Row],[Pclass]]=1, Table24[[#This Row],[Pclass]]=3), 0, IF(Table24[[#This Row],[Pclass]]=2, 1, ""))</f>
        <v>0</v>
      </c>
      <c r="S5" s="3">
        <f>IF(OR(Table24[[#This Row],[Embarked]]="C", Table24[[#This Row],[Embarked]]="Q"), 0, IF(Table24[[#This Row],[Embarked]]="S", 1, ""))</f>
        <v>0</v>
      </c>
      <c r="T5" s="3">
        <f>IF(OR(Table24[[#This Row],[Embarked]]="S", Table24[[#This Row],[Embarked]]="Q"), 0, IF(Table24[[#This Row],[Embarked]]="C", 1, ""))</f>
        <v>1</v>
      </c>
      <c r="U5" s="3">
        <f>IF(Table24[[#This Row],[Sex]]="male", 1, 0)</f>
        <v>0</v>
      </c>
      <c r="V5" s="3">
        <v>1</v>
      </c>
      <c r="X5">
        <v>-8.1151519557169136E-2</v>
      </c>
      <c r="Y5">
        <v>-1.4338568237316921E-2</v>
      </c>
      <c r="Z5">
        <v>-0.58404897884417839</v>
      </c>
      <c r="AA5">
        <v>9.1177852384084143E-2</v>
      </c>
      <c r="AB5">
        <v>0.35515011723335282</v>
      </c>
      <c r="AC5">
        <v>0.20326269582808593</v>
      </c>
      <c r="AD5">
        <v>1.3325252843884682E-2</v>
      </c>
      <c r="AE5">
        <v>1.0350965391370443E-2</v>
      </c>
      <c r="AF5">
        <v>-0.49826910856915724</v>
      </c>
      <c r="AG5">
        <v>0.69019867837915827</v>
      </c>
      <c r="AI5">
        <f>SUMPRODUCT(Table24[[#This Row],[SibSp_1]:[Const]],$X$4:$AG$4)</f>
        <v>0.13095049829699679</v>
      </c>
      <c r="AJ5">
        <f>SUMPRODUCT(Table24[[#This Row],[SibSp_1]:[Const]],$X$5:$AG$5)</f>
        <v>0.86662806623673472</v>
      </c>
      <c r="AK5">
        <f t="shared" ref="AK5:AK8" si="0">IF(AI5&lt;0,0,AI5)</f>
        <v>0.13095049829699679</v>
      </c>
      <c r="AL5">
        <f t="shared" ref="AL5:AL8" si="1">IF(AJ5&lt;0,0,AJ5)</f>
        <v>0.86662806623673472</v>
      </c>
      <c r="AM5">
        <f t="shared" ref="AM5:AM8" si="2">AK5+AL5</f>
        <v>0.9975785645337315</v>
      </c>
      <c r="AN5">
        <f>(AM5-Table24[[#This Row],[Survived]])^2</f>
        <v>5.863349717302927E-6</v>
      </c>
    </row>
    <row r="6" spans="1:40" x14ac:dyDescent="0.25">
      <c r="A6">
        <v>3</v>
      </c>
      <c r="B6">
        <v>1</v>
      </c>
      <c r="C6">
        <v>3</v>
      </c>
      <c r="D6" t="s">
        <v>21</v>
      </c>
      <c r="E6" t="s">
        <v>17</v>
      </c>
      <c r="F6">
        <v>26</v>
      </c>
      <c r="G6">
        <v>0</v>
      </c>
      <c r="H6">
        <v>0</v>
      </c>
      <c r="I6" t="s">
        <v>22</v>
      </c>
      <c r="J6">
        <v>7.9249999999999998</v>
      </c>
      <c r="L6" t="s">
        <v>15</v>
      </c>
      <c r="M6">
        <f>Table24[[#This Row],[SibSp]]</f>
        <v>0</v>
      </c>
      <c r="N6">
        <f>Table24[[#This Row],[Parch]]</f>
        <v>0</v>
      </c>
      <c r="O6" s="5">
        <f>Table24[[#This Row],[Age]]/80</f>
        <v>0.32500000000000001</v>
      </c>
      <c r="P6" s="5">
        <f>LOG10(Table24[[#This Row],[Fare]]+1)</f>
        <v>0.95060822478423079</v>
      </c>
      <c r="Q6" s="3">
        <f>IF(OR(Table24[[#This Row],[Pclass]]=2, Table24[[#This Row],[Pclass]]=3), 0, IF(Table24[[#This Row],[Pclass]]=1, 1, ""))</f>
        <v>0</v>
      </c>
      <c r="R6" s="3">
        <f>IF(OR(Table24[[#This Row],[Pclass]]=1, Table24[[#This Row],[Pclass]]=3), 0, IF(Table24[[#This Row],[Pclass]]=2, 1, ""))</f>
        <v>0</v>
      </c>
      <c r="S6" s="3">
        <f>IF(OR(Table24[[#This Row],[Embarked]]="C", Table24[[#This Row],[Embarked]]="Q"), 0, IF(Table24[[#This Row],[Embarked]]="S", 1, ""))</f>
        <v>1</v>
      </c>
      <c r="T6" s="3">
        <f>IF(OR(Table24[[#This Row],[Embarked]]="S", Table24[[#This Row],[Embarked]]="Q"), 0, IF(Table24[[#This Row],[Embarked]]="C", 1, ""))</f>
        <v>0</v>
      </c>
      <c r="U6" s="3">
        <f>IF(Table24[[#This Row],[Sex]]="male", 1, 0)</f>
        <v>0</v>
      </c>
      <c r="V6" s="3">
        <v>1</v>
      </c>
      <c r="AI6">
        <f>SUMPRODUCT(Table24[[#This Row],[SibSp_1]:[Const]],$X$4:$AG$4)</f>
        <v>-1.5957882035857736</v>
      </c>
      <c r="AJ6">
        <f>SUMPRODUCT(Table24[[#This Row],[SibSp_1]:[Const]],$X$5:$AG$5)</f>
        <v>0.60038242949315779</v>
      </c>
      <c r="AK6">
        <f t="shared" si="0"/>
        <v>0</v>
      </c>
      <c r="AL6">
        <f t="shared" si="1"/>
        <v>0.60038242949315779</v>
      </c>
      <c r="AM6">
        <f t="shared" si="2"/>
        <v>0.60038242949315779</v>
      </c>
      <c r="AN6">
        <f>(AM6-Table24[[#This Row],[Survived]])^2</f>
        <v>0.159694202657791</v>
      </c>
    </row>
    <row r="7" spans="1:40" x14ac:dyDescent="0.25">
      <c r="A7">
        <v>4</v>
      </c>
      <c r="B7">
        <v>1</v>
      </c>
      <c r="C7">
        <v>1</v>
      </c>
      <c r="D7" t="s">
        <v>23</v>
      </c>
      <c r="E7" t="s">
        <v>17</v>
      </c>
      <c r="F7">
        <v>35</v>
      </c>
      <c r="G7">
        <v>1</v>
      </c>
      <c r="H7">
        <v>0</v>
      </c>
      <c r="I7">
        <v>113803</v>
      </c>
      <c r="J7">
        <v>53.1</v>
      </c>
      <c r="K7" t="s">
        <v>24</v>
      </c>
      <c r="L7" t="s">
        <v>15</v>
      </c>
      <c r="M7">
        <f>Table24[[#This Row],[SibSp]]</f>
        <v>1</v>
      </c>
      <c r="N7">
        <f>Table24[[#This Row],[Parch]]</f>
        <v>0</v>
      </c>
      <c r="O7" s="5">
        <f>Table24[[#This Row],[Age]]/80</f>
        <v>0.4375</v>
      </c>
      <c r="P7" s="5">
        <f>LOG10(Table24[[#This Row],[Fare]]+1)</f>
        <v>1.7331972651065695</v>
      </c>
      <c r="Q7" s="3">
        <f>IF(OR(Table24[[#This Row],[Pclass]]=2, Table24[[#This Row],[Pclass]]=3), 0, IF(Table24[[#This Row],[Pclass]]=1, 1, ""))</f>
        <v>1</v>
      </c>
      <c r="R7" s="3">
        <f>IF(OR(Table24[[#This Row],[Pclass]]=1, Table24[[#This Row],[Pclass]]=3), 0, IF(Table24[[#This Row],[Pclass]]=2, 1, ""))</f>
        <v>0</v>
      </c>
      <c r="S7" s="3">
        <f>IF(OR(Table24[[#This Row],[Embarked]]="C", Table24[[#This Row],[Embarked]]="Q"), 0, IF(Table24[[#This Row],[Embarked]]="S", 1, ""))</f>
        <v>1</v>
      </c>
      <c r="T7" s="3">
        <f>IF(OR(Table24[[#This Row],[Embarked]]="S", Table24[[#This Row],[Embarked]]="Q"), 0, IF(Table24[[#This Row],[Embarked]]="C", 1, ""))</f>
        <v>0</v>
      </c>
      <c r="U7" s="3">
        <f>IF(Table24[[#This Row],[Sex]]="male", 1, 0)</f>
        <v>0</v>
      </c>
      <c r="V7" s="3">
        <v>1</v>
      </c>
      <c r="AI7">
        <f>SUMPRODUCT(Table24[[#This Row],[SibSp_1]:[Const]],$X$4:$AG$4)</f>
        <v>-1.3455918589203624</v>
      </c>
      <c r="AJ7">
        <f>SUMPRODUCT(Table24[[#This Row],[SibSp_1]:[Const]],$X$5:$AG$5)</f>
        <v>0.88003030504528379</v>
      </c>
      <c r="AK7">
        <f t="shared" si="0"/>
        <v>0</v>
      </c>
      <c r="AL7">
        <f t="shared" si="1"/>
        <v>0.88003030504528379</v>
      </c>
      <c r="AM7">
        <f t="shared" si="2"/>
        <v>0.88003030504528379</v>
      </c>
      <c r="AN7">
        <f>(AM7-Table24[[#This Row],[Survived]])^2</f>
        <v>1.4392727707527661E-2</v>
      </c>
    </row>
    <row r="8" spans="1:40" x14ac:dyDescent="0.25">
      <c r="A8">
        <v>5</v>
      </c>
      <c r="B8">
        <v>0</v>
      </c>
      <c r="C8">
        <v>3</v>
      </c>
      <c r="D8" t="s">
        <v>25</v>
      </c>
      <c r="E8" t="s">
        <v>13</v>
      </c>
      <c r="F8">
        <v>35</v>
      </c>
      <c r="G8">
        <v>0</v>
      </c>
      <c r="H8">
        <v>0</v>
      </c>
      <c r="I8">
        <v>373450</v>
      </c>
      <c r="J8">
        <v>8.0500000000000007</v>
      </c>
      <c r="L8" t="s">
        <v>15</v>
      </c>
      <c r="M8">
        <f>Table24[[#This Row],[SibSp]]</f>
        <v>0</v>
      </c>
      <c r="N8">
        <f>Table24[[#This Row],[Parch]]</f>
        <v>0</v>
      </c>
      <c r="O8" s="5">
        <f>Table24[[#This Row],[Age]]/80</f>
        <v>0.4375</v>
      </c>
      <c r="P8" s="5">
        <f>LOG10(Table24[[#This Row],[Fare]]+1)</f>
        <v>0.9566485792052033</v>
      </c>
      <c r="Q8" s="3">
        <f>IF(OR(Table24[[#This Row],[Pclass]]=2, Table24[[#This Row],[Pclass]]=3), 0, IF(Table24[[#This Row],[Pclass]]=1, 1, ""))</f>
        <v>0</v>
      </c>
      <c r="R8" s="3">
        <f>IF(OR(Table24[[#This Row],[Pclass]]=1, Table24[[#This Row],[Pclass]]=3), 0, IF(Table24[[#This Row],[Pclass]]=2, 1, ""))</f>
        <v>0</v>
      </c>
      <c r="S8" s="3">
        <f>IF(OR(Table24[[#This Row],[Embarked]]="C", Table24[[#This Row],[Embarked]]="Q"), 0, IF(Table24[[#This Row],[Embarked]]="S", 1, ""))</f>
        <v>1</v>
      </c>
      <c r="T8" s="3">
        <f>IF(OR(Table24[[#This Row],[Embarked]]="S", Table24[[#This Row],[Embarked]]="Q"), 0, IF(Table24[[#This Row],[Embarked]]="C", 1, ""))</f>
        <v>0</v>
      </c>
      <c r="U8" s="3">
        <f>IF(Table24[[#This Row],[Sex]]="male", 1, 0)</f>
        <v>1</v>
      </c>
      <c r="V8" s="3">
        <v>1</v>
      </c>
      <c r="AI8">
        <f>SUMPRODUCT(Table24[[#This Row],[SibSp_1]:[Const]],$X$4:$AG$4)</f>
        <v>-1.4904748930796283</v>
      </c>
      <c r="AJ8">
        <f>SUMPRODUCT(Table24[[#This Row],[SibSp_1]:[Const]],$X$5:$AG$5)</f>
        <v>3.6958557347773535E-2</v>
      </c>
      <c r="AK8">
        <f t="shared" si="0"/>
        <v>0</v>
      </c>
      <c r="AL8">
        <f t="shared" si="1"/>
        <v>3.6958557347773535E-2</v>
      </c>
      <c r="AM8">
        <f t="shared" si="2"/>
        <v>3.6958557347773535E-2</v>
      </c>
      <c r="AN8">
        <f>(AM8-Table24[[#This Row],[Survived]])^2</f>
        <v>1.3659349612286651E-3</v>
      </c>
    </row>
    <row r="9" spans="1:40" hidden="1" x14ac:dyDescent="0.25">
      <c r="A9">
        <v>6</v>
      </c>
      <c r="B9">
        <v>0</v>
      </c>
      <c r="C9">
        <v>3</v>
      </c>
      <c r="D9" t="s">
        <v>26</v>
      </c>
      <c r="E9" t="s">
        <v>13</v>
      </c>
      <c r="G9">
        <v>0</v>
      </c>
      <c r="H9">
        <v>0</v>
      </c>
      <c r="I9">
        <v>330877</v>
      </c>
      <c r="J9">
        <v>8.4582999999999995</v>
      </c>
      <c r="L9" t="s">
        <v>27</v>
      </c>
      <c r="M9">
        <f>Table24[[#This Row],[SibSp]]</f>
        <v>0</v>
      </c>
      <c r="N9">
        <f>Table24[[#This Row],[Parch]]</f>
        <v>0</v>
      </c>
      <c r="O9">
        <f>Table24[[#This Row],[Age]]/80</f>
        <v>0</v>
      </c>
      <c r="P9" s="3">
        <f>LOG10(Table24[[#This Row],[Fare]]+1)</f>
        <v>0.9758130849255795</v>
      </c>
      <c r="Q9" s="3">
        <f>IF(OR(Table24[[#This Row],[Pclass]]=2, Table24[[#This Row],[Pclass]]=3), 0, IF(Table24[[#This Row],[Pclass]]=1, 1, ""))</f>
        <v>0</v>
      </c>
      <c r="R9" s="3">
        <f>IF(OR(Table24[[#This Row],[Pclass]]=1, Table24[[#This Row],[Pclass]]=3), 0, IF(Table24[[#This Row],[Pclass]]=2, 1, ""))</f>
        <v>0</v>
      </c>
      <c r="S9" s="3">
        <f>IF(OR(Table24[[#This Row],[Embarked]]="C", Table24[[#This Row],[Embarked]]="Q"), 0, IF(Table24[[#This Row],[Embarked]]="S", 1, ""))</f>
        <v>0</v>
      </c>
      <c r="T9" s="3">
        <f>IF(OR(Table24[[#This Row],[Embarked]]="S", Table24[[#This Row],[Embarked]]="Q"), 0, IF(Table24[[#This Row],[Embarked]]="C", 1, ""))</f>
        <v>0</v>
      </c>
      <c r="U9" s="3">
        <f>IF(Table24[[#This Row],[Sex]]="male", 1, 0)</f>
        <v>1</v>
      </c>
      <c r="V9" s="3"/>
      <c r="AI9">
        <f>SUMPRODUCT(Table24[[#This Row],[SibSp_1]:[Const]],$X$4:$AG$4)</f>
        <v>-0.51839228049491026</v>
      </c>
      <c r="AN9">
        <f>(AI9-Table24[[#This Row],[Survived]])^2</f>
        <v>0.26873055647671373</v>
      </c>
    </row>
    <row r="10" spans="1:40" x14ac:dyDescent="0.25">
      <c r="A10">
        <v>7</v>
      </c>
      <c r="B10">
        <v>0</v>
      </c>
      <c r="C10">
        <v>1</v>
      </c>
      <c r="D10" t="s">
        <v>28</v>
      </c>
      <c r="E10" t="s">
        <v>13</v>
      </c>
      <c r="F10">
        <v>54</v>
      </c>
      <c r="G10">
        <v>0</v>
      </c>
      <c r="H10">
        <v>0</v>
      </c>
      <c r="I10">
        <v>17463</v>
      </c>
      <c r="J10">
        <v>51.862499999999997</v>
      </c>
      <c r="K10" t="s">
        <v>29</v>
      </c>
      <c r="L10" t="s">
        <v>15</v>
      </c>
      <c r="M10">
        <f>Table24[[#This Row],[SibSp]]</f>
        <v>0</v>
      </c>
      <c r="N10">
        <f>Table24[[#This Row],[Parch]]</f>
        <v>0</v>
      </c>
      <c r="O10" s="5">
        <f>Table24[[#This Row],[Age]]/80</f>
        <v>0.67500000000000004</v>
      </c>
      <c r="P10" s="5">
        <f>LOG10(Table24[[#This Row],[Fare]]+1)</f>
        <v>1.7231476981549567</v>
      </c>
      <c r="Q10" s="3">
        <f>IF(OR(Table24[[#This Row],[Pclass]]=2, Table24[[#This Row],[Pclass]]=3), 0, IF(Table24[[#This Row],[Pclass]]=1, 1, ""))</f>
        <v>1</v>
      </c>
      <c r="R10" s="3">
        <f>IF(OR(Table24[[#This Row],[Pclass]]=1, Table24[[#This Row],[Pclass]]=3), 0, IF(Table24[[#This Row],[Pclass]]=2, 1, ""))</f>
        <v>0</v>
      </c>
      <c r="S10" s="3">
        <f>IF(OR(Table24[[#This Row],[Embarked]]="C", Table24[[#This Row],[Embarked]]="Q"), 0, IF(Table24[[#This Row],[Embarked]]="S", 1, ""))</f>
        <v>1</v>
      </c>
      <c r="T10" s="3">
        <f>IF(OR(Table24[[#This Row],[Embarked]]="S", Table24[[#This Row],[Embarked]]="Q"), 0, IF(Table24[[#This Row],[Embarked]]="C", 1, ""))</f>
        <v>0</v>
      </c>
      <c r="U10" s="3">
        <f>IF(Table24[[#This Row],[Sex]]="male", 1, 0)</f>
        <v>1</v>
      </c>
      <c r="V10" s="3">
        <v>1</v>
      </c>
      <c r="AI10">
        <f>SUMPRODUCT(Table24[[#This Row],[SibSp_1]:[Const]],$X$4:$AG$4)</f>
        <v>-1.5637573160288767</v>
      </c>
      <c r="AJ10">
        <f>SUMPRODUCT(Table24[[#This Row],[SibSp_1]:[Const]],$X$5:$AG$5)</f>
        <v>0.32328478562576513</v>
      </c>
      <c r="AK10">
        <f t="shared" ref="AK10:AK20" si="3">IF(AI10&lt;0,0,AI10)</f>
        <v>0</v>
      </c>
      <c r="AL10">
        <f t="shared" ref="AL10:AL20" si="4">IF(AJ10&lt;0,0,AJ10)</f>
        <v>0.32328478562576513</v>
      </c>
      <c r="AM10">
        <f t="shared" ref="AM10:AM20" si="5">AK10+AL10</f>
        <v>0.32328478562576513</v>
      </c>
      <c r="AN10">
        <f>(AM10-Table24[[#This Row],[Survived]])^2</f>
        <v>0.10451305261709691</v>
      </c>
    </row>
    <row r="11" spans="1:40" x14ac:dyDescent="0.25">
      <c r="A11">
        <v>8</v>
      </c>
      <c r="B11">
        <v>0</v>
      </c>
      <c r="C11">
        <v>3</v>
      </c>
      <c r="D11" t="s">
        <v>30</v>
      </c>
      <c r="E11" t="s">
        <v>13</v>
      </c>
      <c r="F11">
        <v>2</v>
      </c>
      <c r="G11">
        <v>3</v>
      </c>
      <c r="H11">
        <v>1</v>
      </c>
      <c r="I11">
        <v>349909</v>
      </c>
      <c r="J11">
        <v>21.074999999999999</v>
      </c>
      <c r="L11" t="s">
        <v>15</v>
      </c>
      <c r="M11">
        <f>Table24[[#This Row],[SibSp]]</f>
        <v>3</v>
      </c>
      <c r="N11">
        <f>Table24[[#This Row],[Parch]]</f>
        <v>1</v>
      </c>
      <c r="O11" s="5">
        <f>Table24[[#This Row],[Age]]/80</f>
        <v>2.5000000000000001E-2</v>
      </c>
      <c r="P11" s="5">
        <f>LOG10(Table24[[#This Row],[Fare]]+1)</f>
        <v>1.3439007122496063</v>
      </c>
      <c r="Q11" s="3">
        <f>IF(OR(Table24[[#This Row],[Pclass]]=2, Table24[[#This Row],[Pclass]]=3), 0, IF(Table24[[#This Row],[Pclass]]=1, 1, ""))</f>
        <v>0</v>
      </c>
      <c r="R11" s="3">
        <f>IF(OR(Table24[[#This Row],[Pclass]]=1, Table24[[#This Row],[Pclass]]=3), 0, IF(Table24[[#This Row],[Pclass]]=2, 1, ""))</f>
        <v>0</v>
      </c>
      <c r="S11" s="3">
        <f>IF(OR(Table24[[#This Row],[Embarked]]="C", Table24[[#This Row],[Embarked]]="Q"), 0, IF(Table24[[#This Row],[Embarked]]="S", 1, ""))</f>
        <v>1</v>
      </c>
      <c r="T11" s="3">
        <f>IF(OR(Table24[[#This Row],[Embarked]]="S", Table24[[#This Row],[Embarked]]="Q"), 0, IF(Table24[[#This Row],[Embarked]]="C", 1, ""))</f>
        <v>0</v>
      </c>
      <c r="U11" s="3">
        <f>IF(Table24[[#This Row],[Sex]]="male", 1, 0)</f>
        <v>1</v>
      </c>
      <c r="V11" s="3">
        <v>1</v>
      </c>
      <c r="AI11">
        <f>SUMPRODUCT(Table24[[#This Row],[SibSp_1]:[Const]],$X$4:$AG$4)</f>
        <v>-0.85951757459606259</v>
      </c>
      <c r="AJ11">
        <f>SUMPRODUCT(Table24[[#This Row],[SibSp_1]:[Const]],$X$5:$AG$5)</f>
        <v>5.5394452034317032E-2</v>
      </c>
      <c r="AK11">
        <f t="shared" si="3"/>
        <v>0</v>
      </c>
      <c r="AL11">
        <f t="shared" si="4"/>
        <v>5.5394452034317032E-2</v>
      </c>
      <c r="AM11">
        <f t="shared" si="5"/>
        <v>5.5394452034317032E-2</v>
      </c>
      <c r="AN11">
        <f>(AM11-Table24[[#This Row],[Survived]])^2</f>
        <v>3.0685453161822503E-3</v>
      </c>
    </row>
    <row r="12" spans="1:40" x14ac:dyDescent="0.25">
      <c r="A12">
        <v>9</v>
      </c>
      <c r="B12">
        <v>1</v>
      </c>
      <c r="C12">
        <v>3</v>
      </c>
      <c r="D12" t="s">
        <v>31</v>
      </c>
      <c r="E12" t="s">
        <v>17</v>
      </c>
      <c r="F12">
        <v>27</v>
      </c>
      <c r="G12">
        <v>0</v>
      </c>
      <c r="H12">
        <v>2</v>
      </c>
      <c r="I12">
        <v>347742</v>
      </c>
      <c r="J12">
        <v>11.1333</v>
      </c>
      <c r="L12" t="s">
        <v>15</v>
      </c>
      <c r="M12">
        <f>Table24[[#This Row],[SibSp]]</f>
        <v>0</v>
      </c>
      <c r="N12">
        <f>Table24[[#This Row],[Parch]]</f>
        <v>2</v>
      </c>
      <c r="O12" s="5">
        <f>Table24[[#This Row],[Age]]/80</f>
        <v>0.33750000000000002</v>
      </c>
      <c r="P12" s="5">
        <f>LOG10(Table24[[#This Row],[Fare]]+1)</f>
        <v>1.0839789358110461</v>
      </c>
      <c r="Q12" s="3">
        <f>IF(OR(Table24[[#This Row],[Pclass]]=2, Table24[[#This Row],[Pclass]]=3), 0, IF(Table24[[#This Row],[Pclass]]=1, 1, ""))</f>
        <v>0</v>
      </c>
      <c r="R12" s="3">
        <f>IF(OR(Table24[[#This Row],[Pclass]]=1, Table24[[#This Row],[Pclass]]=3), 0, IF(Table24[[#This Row],[Pclass]]=2, 1, ""))</f>
        <v>0</v>
      </c>
      <c r="S12" s="3">
        <f>IF(OR(Table24[[#This Row],[Embarked]]="C", Table24[[#This Row],[Embarked]]="Q"), 0, IF(Table24[[#This Row],[Embarked]]="S", 1, ""))</f>
        <v>1</v>
      </c>
      <c r="T12" s="3">
        <f>IF(OR(Table24[[#This Row],[Embarked]]="S", Table24[[#This Row],[Embarked]]="Q"), 0, IF(Table24[[#This Row],[Embarked]]="C", 1, ""))</f>
        <v>0</v>
      </c>
      <c r="U12" s="3">
        <f>IF(Table24[[#This Row],[Sex]]="male", 1, 0)</f>
        <v>0</v>
      </c>
      <c r="V12" s="3">
        <v>1</v>
      </c>
      <c r="AD12" t="s">
        <v>1233</v>
      </c>
      <c r="AE12">
        <f>SUBTOTAL(1,AN4:AN893)</f>
        <v>0.1423309272694008</v>
      </c>
      <c r="AI12">
        <f>SUMPRODUCT(Table24[[#This Row],[SibSp_1]:[Const]],$X$4:$AG$4)</f>
        <v>-1.9225032893678313</v>
      </c>
      <c r="AJ12">
        <f>SUMPRODUCT(Table24[[#This Row],[SibSp_1]:[Const]],$X$5:$AG$5)</f>
        <v>0.57656513578533508</v>
      </c>
      <c r="AK12">
        <f t="shared" si="3"/>
        <v>0</v>
      </c>
      <c r="AL12">
        <f t="shared" si="4"/>
        <v>0.57656513578533508</v>
      </c>
      <c r="AM12">
        <f t="shared" si="5"/>
        <v>0.57656513578533508</v>
      </c>
      <c r="AN12">
        <f>(AM12-Table24[[#This Row],[Survived]])^2</f>
        <v>0.17929708423249172</v>
      </c>
    </row>
    <row r="13" spans="1:40" x14ac:dyDescent="0.25">
      <c r="A13">
        <v>10</v>
      </c>
      <c r="B13">
        <v>1</v>
      </c>
      <c r="C13">
        <v>2</v>
      </c>
      <c r="D13" t="s">
        <v>32</v>
      </c>
      <c r="E13" t="s">
        <v>17</v>
      </c>
      <c r="F13">
        <v>14</v>
      </c>
      <c r="G13">
        <v>1</v>
      </c>
      <c r="H13">
        <v>0</v>
      </c>
      <c r="I13">
        <v>237736</v>
      </c>
      <c r="J13">
        <v>30.070799999999998</v>
      </c>
      <c r="L13" t="s">
        <v>20</v>
      </c>
      <c r="M13">
        <f>Table24[[#This Row],[SibSp]]</f>
        <v>1</v>
      </c>
      <c r="N13">
        <f>Table24[[#This Row],[Parch]]</f>
        <v>0</v>
      </c>
      <c r="O13" s="5">
        <f>Table24[[#This Row],[Age]]/80</f>
        <v>0.17499999999999999</v>
      </c>
      <c r="P13" s="5">
        <f>LOG10(Table24[[#This Row],[Fare]]+1)</f>
        <v>1.492352435460081</v>
      </c>
      <c r="Q13" s="3">
        <f>IF(OR(Table24[[#This Row],[Pclass]]=2, Table24[[#This Row],[Pclass]]=3), 0, IF(Table24[[#This Row],[Pclass]]=1, 1, ""))</f>
        <v>0</v>
      </c>
      <c r="R13" s="3">
        <f>IF(OR(Table24[[#This Row],[Pclass]]=1, Table24[[#This Row],[Pclass]]=3), 0, IF(Table24[[#This Row],[Pclass]]=2, 1, ""))</f>
        <v>1</v>
      </c>
      <c r="S13" s="3">
        <f>IF(OR(Table24[[#This Row],[Embarked]]="C", Table24[[#This Row],[Embarked]]="Q"), 0, IF(Table24[[#This Row],[Embarked]]="S", 1, ""))</f>
        <v>0</v>
      </c>
      <c r="T13" s="3">
        <f>IF(OR(Table24[[#This Row],[Embarked]]="S", Table24[[#This Row],[Embarked]]="Q"), 0, IF(Table24[[#This Row],[Embarked]]="C", 1, ""))</f>
        <v>1</v>
      </c>
      <c r="U13" s="3">
        <f>IF(Table24[[#This Row],[Sex]]="male", 1, 0)</f>
        <v>0</v>
      </c>
      <c r="V13" s="3">
        <v>1</v>
      </c>
      <c r="AI13">
        <f>SUMPRODUCT(Table24[[#This Row],[SibSp_1]:[Const]],$X$4:$AG$4)</f>
        <v>-0.15090898365754041</v>
      </c>
      <c r="AJ13">
        <f>SUMPRODUCT(Table24[[#This Row],[SibSp_1]:[Const]],$X$5:$AG$5)</f>
        <v>0.85652173880912197</v>
      </c>
      <c r="AK13">
        <f t="shared" si="3"/>
        <v>0</v>
      </c>
      <c r="AL13">
        <f t="shared" si="4"/>
        <v>0.85652173880912197</v>
      </c>
      <c r="AM13">
        <f t="shared" si="5"/>
        <v>0.85652173880912197</v>
      </c>
      <c r="AN13">
        <f>(AM13-Table24[[#This Row],[Survived]])^2</f>
        <v>2.0586011434357818E-2</v>
      </c>
    </row>
    <row r="14" spans="1:40" x14ac:dyDescent="0.25">
      <c r="A14">
        <v>11</v>
      </c>
      <c r="B14">
        <v>1</v>
      </c>
      <c r="C14">
        <v>3</v>
      </c>
      <c r="D14" t="s">
        <v>33</v>
      </c>
      <c r="E14" t="s">
        <v>17</v>
      </c>
      <c r="F14">
        <v>4</v>
      </c>
      <c r="G14">
        <v>1</v>
      </c>
      <c r="H14">
        <v>1</v>
      </c>
      <c r="I14" t="s">
        <v>34</v>
      </c>
      <c r="J14">
        <v>16.7</v>
      </c>
      <c r="K14" t="s">
        <v>35</v>
      </c>
      <c r="L14" t="s">
        <v>15</v>
      </c>
      <c r="M14">
        <f>Table24[[#This Row],[SibSp]]</f>
        <v>1</v>
      </c>
      <c r="N14">
        <f>Table24[[#This Row],[Parch]]</f>
        <v>1</v>
      </c>
      <c r="O14" s="5">
        <f>Table24[[#This Row],[Age]]/80</f>
        <v>0.05</v>
      </c>
      <c r="P14" s="5">
        <f>LOG10(Table24[[#This Row],[Fare]]+1)</f>
        <v>1.2479732663618066</v>
      </c>
      <c r="Q14" s="3">
        <f>IF(OR(Table24[[#This Row],[Pclass]]=2, Table24[[#This Row],[Pclass]]=3), 0, IF(Table24[[#This Row],[Pclass]]=1, 1, ""))</f>
        <v>0</v>
      </c>
      <c r="R14" s="3">
        <f>IF(OR(Table24[[#This Row],[Pclass]]=1, Table24[[#This Row],[Pclass]]=3), 0, IF(Table24[[#This Row],[Pclass]]=2, 1, ""))</f>
        <v>0</v>
      </c>
      <c r="S14" s="3">
        <f>IF(OR(Table24[[#This Row],[Embarked]]="C", Table24[[#This Row],[Embarked]]="Q"), 0, IF(Table24[[#This Row],[Embarked]]="S", 1, ""))</f>
        <v>1</v>
      </c>
      <c r="T14" s="3">
        <f>IF(OR(Table24[[#This Row],[Embarked]]="S", Table24[[#This Row],[Embarked]]="Q"), 0, IF(Table24[[#This Row],[Embarked]]="C", 1, ""))</f>
        <v>0</v>
      </c>
      <c r="U14" s="3">
        <f>IF(Table24[[#This Row],[Sex]]="male", 1, 0)</f>
        <v>0</v>
      </c>
      <c r="V14" s="3">
        <v>1</v>
      </c>
      <c r="AI14">
        <f>SUMPRODUCT(Table24[[#This Row],[SibSp_1]:[Const]],$X$4:$AG$4)</f>
        <v>-1.5844227187097304</v>
      </c>
      <c r="AJ14">
        <f>SUMPRODUCT(Table24[[#This Row],[SibSp_1]:[Const]],$X$5:$AG$5)</f>
        <v>0.69261891674596809</v>
      </c>
      <c r="AK14">
        <f t="shared" si="3"/>
        <v>0</v>
      </c>
      <c r="AL14">
        <f t="shared" si="4"/>
        <v>0.69261891674596809</v>
      </c>
      <c r="AM14">
        <f t="shared" si="5"/>
        <v>0.69261891674596809</v>
      </c>
      <c r="AN14">
        <f>(AM14-Table24[[#This Row],[Survived]])^2</f>
        <v>9.4483130342422089E-2</v>
      </c>
    </row>
    <row r="15" spans="1:40" x14ac:dyDescent="0.25">
      <c r="A15">
        <v>12</v>
      </c>
      <c r="B15">
        <v>1</v>
      </c>
      <c r="C15">
        <v>1</v>
      </c>
      <c r="D15" t="s">
        <v>36</v>
      </c>
      <c r="E15" t="s">
        <v>17</v>
      </c>
      <c r="F15">
        <v>58</v>
      </c>
      <c r="G15">
        <v>0</v>
      </c>
      <c r="H15">
        <v>0</v>
      </c>
      <c r="I15">
        <v>113783</v>
      </c>
      <c r="J15">
        <v>26.55</v>
      </c>
      <c r="K15" t="s">
        <v>37</v>
      </c>
      <c r="L15" t="s">
        <v>15</v>
      </c>
      <c r="M15">
        <f>Table24[[#This Row],[SibSp]]</f>
        <v>0</v>
      </c>
      <c r="N15">
        <f>Table24[[#This Row],[Parch]]</f>
        <v>0</v>
      </c>
      <c r="O15" s="5">
        <f>Table24[[#This Row],[Age]]/80</f>
        <v>0.72499999999999998</v>
      </c>
      <c r="P15" s="5">
        <f>LOG10(Table24[[#This Row],[Fare]]+1)</f>
        <v>1.4401216031878039</v>
      </c>
      <c r="Q15" s="3">
        <f>IF(OR(Table24[[#This Row],[Pclass]]=2, Table24[[#This Row],[Pclass]]=3), 0, IF(Table24[[#This Row],[Pclass]]=1, 1, ""))</f>
        <v>1</v>
      </c>
      <c r="R15" s="3">
        <f>IF(OR(Table24[[#This Row],[Pclass]]=1, Table24[[#This Row],[Pclass]]=3), 0, IF(Table24[[#This Row],[Pclass]]=2, 1, ""))</f>
        <v>0</v>
      </c>
      <c r="S15" s="3">
        <f>IF(OR(Table24[[#This Row],[Embarked]]="C", Table24[[#This Row],[Embarked]]="Q"), 0, IF(Table24[[#This Row],[Embarked]]="S", 1, ""))</f>
        <v>1</v>
      </c>
      <c r="T15" s="3">
        <f>IF(OR(Table24[[#This Row],[Embarked]]="S", Table24[[#This Row],[Embarked]]="Q"), 0, IF(Table24[[#This Row],[Embarked]]="C", 1, ""))</f>
        <v>0</v>
      </c>
      <c r="U15" s="3">
        <f>IF(Table24[[#This Row],[Sex]]="male", 1, 0)</f>
        <v>0</v>
      </c>
      <c r="V15" s="3">
        <v>1</v>
      </c>
      <c r="AI15">
        <f>SUMPRODUCT(Table24[[#This Row],[SibSp_1]:[Const]],$X$4:$AG$4)</f>
        <v>-1.480265988561571</v>
      </c>
      <c r="AJ15">
        <f>SUMPRODUCT(Table24[[#This Row],[SibSp_1]:[Const]],$X$5:$AG$5)</f>
        <v>0.7665457337449546</v>
      </c>
      <c r="AK15">
        <f t="shared" si="3"/>
        <v>0</v>
      </c>
      <c r="AL15">
        <f t="shared" si="4"/>
        <v>0.7665457337449546</v>
      </c>
      <c r="AM15">
        <f t="shared" si="5"/>
        <v>0.7665457337449546</v>
      </c>
      <c r="AN15">
        <f>(AM15-Table24[[#This Row],[Survived]])^2</f>
        <v>5.4500894432681628E-2</v>
      </c>
    </row>
    <row r="16" spans="1:40" x14ac:dyDescent="0.25">
      <c r="A16">
        <v>13</v>
      </c>
      <c r="B16">
        <v>0</v>
      </c>
      <c r="C16">
        <v>3</v>
      </c>
      <c r="D16" t="s">
        <v>38</v>
      </c>
      <c r="E16" t="s">
        <v>13</v>
      </c>
      <c r="F16">
        <v>20</v>
      </c>
      <c r="G16">
        <v>0</v>
      </c>
      <c r="H16">
        <v>0</v>
      </c>
      <c r="I16" t="s">
        <v>39</v>
      </c>
      <c r="J16">
        <v>8.0500000000000007</v>
      </c>
      <c r="L16" t="s">
        <v>15</v>
      </c>
      <c r="M16">
        <f>Table24[[#This Row],[SibSp]]</f>
        <v>0</v>
      </c>
      <c r="N16">
        <f>Table24[[#This Row],[Parch]]</f>
        <v>0</v>
      </c>
      <c r="O16" s="5">
        <f>Table24[[#This Row],[Age]]/80</f>
        <v>0.25</v>
      </c>
      <c r="P16" s="5">
        <f>LOG10(Table24[[#This Row],[Fare]]+1)</f>
        <v>0.9566485792052033</v>
      </c>
      <c r="Q16" s="3">
        <f>IF(OR(Table24[[#This Row],[Pclass]]=2, Table24[[#This Row],[Pclass]]=3), 0, IF(Table24[[#This Row],[Pclass]]=1, 1, ""))</f>
        <v>0</v>
      </c>
      <c r="R16" s="3">
        <f>IF(OR(Table24[[#This Row],[Pclass]]=1, Table24[[#This Row],[Pclass]]=3), 0, IF(Table24[[#This Row],[Pclass]]=2, 1, ""))</f>
        <v>0</v>
      </c>
      <c r="S16" s="3">
        <f>IF(OR(Table24[[#This Row],[Embarked]]="C", Table24[[#This Row],[Embarked]]="Q"), 0, IF(Table24[[#This Row],[Embarked]]="S", 1, ""))</f>
        <v>1</v>
      </c>
      <c r="T16" s="3">
        <f>IF(OR(Table24[[#This Row],[Embarked]]="S", Table24[[#This Row],[Embarked]]="Q"), 0, IF(Table24[[#This Row],[Embarked]]="C", 1, ""))</f>
        <v>0</v>
      </c>
      <c r="U16" s="3">
        <f>IF(Table24[[#This Row],[Sex]]="male", 1, 0)</f>
        <v>1</v>
      </c>
      <c r="V16" s="3">
        <v>1</v>
      </c>
      <c r="AI16">
        <f>SUMPRODUCT(Table24[[#This Row],[SibSp_1]:[Const]],$X$4:$AG$4)</f>
        <v>-1.5058098593339295</v>
      </c>
      <c r="AJ16">
        <f>SUMPRODUCT(Table24[[#This Row],[SibSp_1]:[Const]],$X$5:$AG$5)</f>
        <v>0.14646774088105696</v>
      </c>
      <c r="AK16">
        <f t="shared" si="3"/>
        <v>0</v>
      </c>
      <c r="AL16">
        <f t="shared" si="4"/>
        <v>0.14646774088105696</v>
      </c>
      <c r="AM16">
        <f t="shared" si="5"/>
        <v>0.14646774088105696</v>
      </c>
      <c r="AN16">
        <f>(AM16-Table24[[#This Row],[Survived]])^2</f>
        <v>2.1452799118800447E-2</v>
      </c>
    </row>
    <row r="17" spans="1:40" x14ac:dyDescent="0.25">
      <c r="A17">
        <v>14</v>
      </c>
      <c r="B17">
        <v>0</v>
      </c>
      <c r="C17">
        <v>3</v>
      </c>
      <c r="D17" t="s">
        <v>40</v>
      </c>
      <c r="E17" t="s">
        <v>13</v>
      </c>
      <c r="F17">
        <v>39</v>
      </c>
      <c r="G17">
        <v>1</v>
      </c>
      <c r="H17">
        <v>5</v>
      </c>
      <c r="I17">
        <v>347082</v>
      </c>
      <c r="J17">
        <v>31.274999999999999</v>
      </c>
      <c r="L17" t="s">
        <v>15</v>
      </c>
      <c r="M17">
        <f>Table24[[#This Row],[SibSp]]</f>
        <v>1</v>
      </c>
      <c r="N17">
        <f>Table24[[#This Row],[Parch]]</f>
        <v>5</v>
      </c>
      <c r="O17" s="5">
        <f>Table24[[#This Row],[Age]]/80</f>
        <v>0.48749999999999999</v>
      </c>
      <c r="P17" s="5">
        <f>LOG10(Table24[[#This Row],[Fare]]+1)</f>
        <v>1.5088662509384578</v>
      </c>
      <c r="Q17" s="3">
        <f>IF(OR(Table24[[#This Row],[Pclass]]=2, Table24[[#This Row],[Pclass]]=3), 0, IF(Table24[[#This Row],[Pclass]]=1, 1, ""))</f>
        <v>0</v>
      </c>
      <c r="R17" s="3">
        <f>IF(OR(Table24[[#This Row],[Pclass]]=1, Table24[[#This Row],[Pclass]]=3), 0, IF(Table24[[#This Row],[Pclass]]=2, 1, ""))</f>
        <v>0</v>
      </c>
      <c r="S17" s="3">
        <f>IF(OR(Table24[[#This Row],[Embarked]]="C", Table24[[#This Row],[Embarked]]="Q"), 0, IF(Table24[[#This Row],[Embarked]]="S", 1, ""))</f>
        <v>1</v>
      </c>
      <c r="T17" s="3">
        <f>IF(OR(Table24[[#This Row],[Embarked]]="S", Table24[[#This Row],[Embarked]]="Q"), 0, IF(Table24[[#This Row],[Embarked]]="C", 1, ""))</f>
        <v>0</v>
      </c>
      <c r="U17" s="3">
        <f>IF(Table24[[#This Row],[Sex]]="male", 1, 0)</f>
        <v>1</v>
      </c>
      <c r="V17" s="3">
        <v>1</v>
      </c>
      <c r="AI17">
        <f>SUMPRODUCT(Table24[[#This Row],[SibSp_1]:[Const]],$X$4:$AG$4)</f>
        <v>-2.1004702012217713</v>
      </c>
      <c r="AJ17">
        <f>SUMPRODUCT(Table24[[#This Row],[SibSp_1]:[Const]],$X$5:$AG$5)</f>
        <v>-9.4738230981011862E-2</v>
      </c>
      <c r="AK17">
        <f t="shared" si="3"/>
        <v>0</v>
      </c>
      <c r="AL17">
        <f t="shared" si="4"/>
        <v>0</v>
      </c>
      <c r="AM17">
        <f t="shared" si="5"/>
        <v>0</v>
      </c>
      <c r="AN17">
        <f>(AM17-Table24[[#This Row],[Survived]])^2</f>
        <v>0</v>
      </c>
    </row>
    <row r="18" spans="1:40" x14ac:dyDescent="0.25">
      <c r="A18">
        <v>15</v>
      </c>
      <c r="B18">
        <v>0</v>
      </c>
      <c r="C18">
        <v>3</v>
      </c>
      <c r="D18" t="s">
        <v>41</v>
      </c>
      <c r="E18" t="s">
        <v>17</v>
      </c>
      <c r="F18">
        <v>14</v>
      </c>
      <c r="G18">
        <v>0</v>
      </c>
      <c r="H18">
        <v>0</v>
      </c>
      <c r="I18">
        <v>350406</v>
      </c>
      <c r="J18">
        <v>7.8541999999999996</v>
      </c>
      <c r="L18" t="s">
        <v>15</v>
      </c>
      <c r="M18">
        <f>Table24[[#This Row],[SibSp]]</f>
        <v>0</v>
      </c>
      <c r="N18">
        <f>Table24[[#This Row],[Parch]]</f>
        <v>0</v>
      </c>
      <c r="O18" s="5">
        <f>Table24[[#This Row],[Age]]/80</f>
        <v>0.17499999999999999</v>
      </c>
      <c r="P18" s="5">
        <f>LOG10(Table24[[#This Row],[Fare]]+1)</f>
        <v>0.94714932766263737</v>
      </c>
      <c r="Q18" s="3">
        <f>IF(OR(Table24[[#This Row],[Pclass]]=2, Table24[[#This Row],[Pclass]]=3), 0, IF(Table24[[#This Row],[Pclass]]=1, 1, ""))</f>
        <v>0</v>
      </c>
      <c r="R18" s="3">
        <f>IF(OR(Table24[[#This Row],[Pclass]]=1, Table24[[#This Row],[Pclass]]=3), 0, IF(Table24[[#This Row],[Pclass]]=2, 1, ""))</f>
        <v>0</v>
      </c>
      <c r="S18" s="3">
        <f>IF(OR(Table24[[#This Row],[Embarked]]="C", Table24[[#This Row],[Embarked]]="Q"), 0, IF(Table24[[#This Row],[Embarked]]="S", 1, ""))</f>
        <v>1</v>
      </c>
      <c r="T18" s="3">
        <f>IF(OR(Table24[[#This Row],[Embarked]]="S", Table24[[#This Row],[Embarked]]="Q"), 0, IF(Table24[[#This Row],[Embarked]]="C", 1, ""))</f>
        <v>0</v>
      </c>
      <c r="U18" s="3">
        <f>IF(Table24[[#This Row],[Sex]]="male", 1, 0)</f>
        <v>0</v>
      </c>
      <c r="V18" s="3">
        <v>1</v>
      </c>
      <c r="AI18">
        <f>SUMPRODUCT(Table24[[#This Row],[SibSp_1]:[Const]],$X$4:$AG$4)</f>
        <v>-1.6058644174644272</v>
      </c>
      <c r="AJ18">
        <f>SUMPRODUCT(Table24[[#This Row],[SibSp_1]:[Const]],$X$5:$AG$5)</f>
        <v>0.68767440150862025</v>
      </c>
      <c r="AK18">
        <f t="shared" si="3"/>
        <v>0</v>
      </c>
      <c r="AL18">
        <f t="shared" si="4"/>
        <v>0.68767440150862025</v>
      </c>
      <c r="AM18">
        <f t="shared" si="5"/>
        <v>0.68767440150862025</v>
      </c>
      <c r="AN18">
        <f>(AM18-Table24[[#This Row],[Survived]])^2</f>
        <v>0.47289608249023907</v>
      </c>
    </row>
    <row r="19" spans="1:40" x14ac:dyDescent="0.25">
      <c r="A19">
        <v>16</v>
      </c>
      <c r="B19">
        <v>1</v>
      </c>
      <c r="C19">
        <v>2</v>
      </c>
      <c r="D19" t="s">
        <v>42</v>
      </c>
      <c r="E19" t="s">
        <v>17</v>
      </c>
      <c r="F19">
        <v>55</v>
      </c>
      <c r="G19">
        <v>0</v>
      </c>
      <c r="H19">
        <v>0</v>
      </c>
      <c r="I19">
        <v>248706</v>
      </c>
      <c r="J19">
        <v>16</v>
      </c>
      <c r="L19" t="s">
        <v>15</v>
      </c>
      <c r="M19">
        <f>Table24[[#This Row],[SibSp]]</f>
        <v>0</v>
      </c>
      <c r="N19">
        <f>Table24[[#This Row],[Parch]]</f>
        <v>0</v>
      </c>
      <c r="O19" s="5">
        <f>Table24[[#This Row],[Age]]/80</f>
        <v>0.6875</v>
      </c>
      <c r="P19" s="5">
        <f>LOG10(Table24[[#This Row],[Fare]]+1)</f>
        <v>1.2304489213782739</v>
      </c>
      <c r="Q19" s="3">
        <f>IF(OR(Table24[[#This Row],[Pclass]]=2, Table24[[#This Row],[Pclass]]=3), 0, IF(Table24[[#This Row],[Pclass]]=1, 1, ""))</f>
        <v>0</v>
      </c>
      <c r="R19" s="3">
        <f>IF(OR(Table24[[#This Row],[Pclass]]=1, Table24[[#This Row],[Pclass]]=3), 0, IF(Table24[[#This Row],[Pclass]]=2, 1, ""))</f>
        <v>1</v>
      </c>
      <c r="S19" s="3">
        <f>IF(OR(Table24[[#This Row],[Embarked]]="C", Table24[[#This Row],[Embarked]]="Q"), 0, IF(Table24[[#This Row],[Embarked]]="S", 1, ""))</f>
        <v>1</v>
      </c>
      <c r="T19" s="3">
        <f>IF(OR(Table24[[#This Row],[Embarked]]="S", Table24[[#This Row],[Embarked]]="Q"), 0, IF(Table24[[#This Row],[Embarked]]="C", 1, ""))</f>
        <v>0</v>
      </c>
      <c r="U19" s="3">
        <f>IF(Table24[[#This Row],[Sex]]="male", 1, 0)</f>
        <v>0</v>
      </c>
      <c r="V19" s="3">
        <v>1</v>
      </c>
      <c r="AI19">
        <f>SUMPRODUCT(Table24[[#This Row],[SibSp_1]:[Const]],$X$4:$AG$4)</f>
        <v>-1.8401490276124506</v>
      </c>
      <c r="AJ19">
        <f>SUMPRODUCT(Table24[[#This Row],[SibSp_1]:[Const]],$X$5:$AG$5)</f>
        <v>0.61744264421534001</v>
      </c>
      <c r="AK19">
        <f t="shared" si="3"/>
        <v>0</v>
      </c>
      <c r="AL19">
        <f t="shared" si="4"/>
        <v>0.61744264421534001</v>
      </c>
      <c r="AM19">
        <f t="shared" si="5"/>
        <v>0.61744264421534001</v>
      </c>
      <c r="AN19">
        <f>(AM19-Table24[[#This Row],[Survived]])^2</f>
        <v>0.14635013046495093</v>
      </c>
    </row>
    <row r="20" spans="1:40" x14ac:dyDescent="0.25">
      <c r="A20">
        <v>17</v>
      </c>
      <c r="B20">
        <v>0</v>
      </c>
      <c r="C20">
        <v>3</v>
      </c>
      <c r="D20" t="s">
        <v>43</v>
      </c>
      <c r="E20" t="s">
        <v>13</v>
      </c>
      <c r="F20">
        <v>2</v>
      </c>
      <c r="G20">
        <v>4</v>
      </c>
      <c r="H20">
        <v>1</v>
      </c>
      <c r="I20">
        <v>382652</v>
      </c>
      <c r="J20">
        <v>29.125</v>
      </c>
      <c r="L20" t="s">
        <v>27</v>
      </c>
      <c r="M20">
        <f>Table24[[#This Row],[SibSp]]</f>
        <v>4</v>
      </c>
      <c r="N20">
        <f>Table24[[#This Row],[Parch]]</f>
        <v>1</v>
      </c>
      <c r="O20" s="5">
        <f>Table24[[#This Row],[Age]]/80</f>
        <v>2.5000000000000001E-2</v>
      </c>
      <c r="P20" s="5">
        <f>LOG10(Table24[[#This Row],[Fare]]+1)</f>
        <v>1.4789270555829248</v>
      </c>
      <c r="Q20" s="3">
        <f>IF(OR(Table24[[#This Row],[Pclass]]=2, Table24[[#This Row],[Pclass]]=3), 0, IF(Table24[[#This Row],[Pclass]]=1, 1, ""))</f>
        <v>0</v>
      </c>
      <c r="R20" s="3">
        <f>IF(OR(Table24[[#This Row],[Pclass]]=1, Table24[[#This Row],[Pclass]]=3), 0, IF(Table24[[#This Row],[Pclass]]=2, 1, ""))</f>
        <v>0</v>
      </c>
      <c r="S20" s="3">
        <f>IF(OR(Table24[[#This Row],[Embarked]]="C", Table24[[#This Row],[Embarked]]="Q"), 0, IF(Table24[[#This Row],[Embarked]]="S", 1, ""))</f>
        <v>0</v>
      </c>
      <c r="T20" s="3">
        <f>IF(OR(Table24[[#This Row],[Embarked]]="S", Table24[[#This Row],[Embarked]]="Q"), 0, IF(Table24[[#This Row],[Embarked]]="C", 1, ""))</f>
        <v>0</v>
      </c>
      <c r="U20" s="3">
        <f>IF(Table24[[#This Row],[Sex]]="male", 1, 0)</f>
        <v>1</v>
      </c>
      <c r="V20" s="3">
        <v>1</v>
      </c>
      <c r="AI20">
        <f>SUMPRODUCT(Table24[[#This Row],[SibSp_1]:[Const]],$X$4:$AG$4)</f>
        <v>9.8686970552260667E-2</v>
      </c>
      <c r="AJ20">
        <f>SUMPRODUCT(Table24[[#This Row],[SibSp_1]:[Const]],$X$5:$AG$5)</f>
        <v>-2.6770908366328783E-2</v>
      </c>
      <c r="AK20">
        <f t="shared" si="3"/>
        <v>9.8686970552260667E-2</v>
      </c>
      <c r="AL20">
        <f t="shared" si="4"/>
        <v>0</v>
      </c>
      <c r="AM20">
        <f t="shared" si="5"/>
        <v>9.8686970552260667E-2</v>
      </c>
      <c r="AN20">
        <f>(AM20-Table24[[#This Row],[Survived]])^2</f>
        <v>9.7391181567827636E-3</v>
      </c>
    </row>
    <row r="21" spans="1:40" hidden="1" x14ac:dyDescent="0.25">
      <c r="A21">
        <v>18</v>
      </c>
      <c r="B21">
        <v>1</v>
      </c>
      <c r="C21">
        <v>2</v>
      </c>
      <c r="D21" t="s">
        <v>44</v>
      </c>
      <c r="E21" t="s">
        <v>13</v>
      </c>
      <c r="G21">
        <v>0</v>
      </c>
      <c r="H21">
        <v>0</v>
      </c>
      <c r="I21">
        <v>244373</v>
      </c>
      <c r="J21">
        <v>13</v>
      </c>
      <c r="L21" t="s">
        <v>15</v>
      </c>
      <c r="M21">
        <f>Table24[[#This Row],[SibSp]]</f>
        <v>0</v>
      </c>
      <c r="N21">
        <f>Table24[[#This Row],[Parch]]</f>
        <v>0</v>
      </c>
      <c r="O21">
        <f>Table24[[#This Row],[Age]]/80</f>
        <v>0</v>
      </c>
      <c r="P21" s="3">
        <f>LOG10(Table24[[#This Row],[Fare]]+1)</f>
        <v>1.146128035678238</v>
      </c>
      <c r="Q21" s="3">
        <f>IF(OR(Table24[[#This Row],[Pclass]]=2, Table24[[#This Row],[Pclass]]=3), 0, IF(Table24[[#This Row],[Pclass]]=1, 1, ""))</f>
        <v>0</v>
      </c>
      <c r="R21" s="3">
        <f>IF(OR(Table24[[#This Row],[Pclass]]=1, Table24[[#This Row],[Pclass]]=3), 0, IF(Table24[[#This Row],[Pclass]]=2, 1, ""))</f>
        <v>1</v>
      </c>
      <c r="S21" s="3">
        <f>IF(OR(Table24[[#This Row],[Embarked]]="C", Table24[[#This Row],[Embarked]]="Q"), 0, IF(Table24[[#This Row],[Embarked]]="S", 1, ""))</f>
        <v>1</v>
      </c>
      <c r="T21" s="3">
        <f>IF(OR(Table24[[#This Row],[Embarked]]="S", Table24[[#This Row],[Embarked]]="Q"), 0, IF(Table24[[#This Row],[Embarked]]="C", 1, ""))</f>
        <v>0</v>
      </c>
      <c r="U21" s="3">
        <f>IF(Table24[[#This Row],[Sex]]="male", 1, 0)</f>
        <v>1</v>
      </c>
      <c r="V21" s="3"/>
      <c r="AI21">
        <f>SUMPRODUCT(Table24[[#This Row],[SibSp_1]:[Const]],$X$4:$AG$4)</f>
        <v>-1.4228663263690264</v>
      </c>
      <c r="AN21">
        <f>(AI21-Table24[[#This Row],[Survived]])^2</f>
        <v>5.8702812354529419</v>
      </c>
    </row>
    <row r="22" spans="1:40" x14ac:dyDescent="0.25">
      <c r="A22">
        <v>19</v>
      </c>
      <c r="B22">
        <v>0</v>
      </c>
      <c r="C22">
        <v>3</v>
      </c>
      <c r="D22" t="s">
        <v>45</v>
      </c>
      <c r="E22" t="s">
        <v>17</v>
      </c>
      <c r="F22">
        <v>31</v>
      </c>
      <c r="G22">
        <v>1</v>
      </c>
      <c r="H22">
        <v>0</v>
      </c>
      <c r="I22">
        <v>345763</v>
      </c>
      <c r="J22">
        <v>18</v>
      </c>
      <c r="L22" t="s">
        <v>15</v>
      </c>
      <c r="M22">
        <f>Table24[[#This Row],[SibSp]]</f>
        <v>1</v>
      </c>
      <c r="N22">
        <f>Table24[[#This Row],[Parch]]</f>
        <v>0</v>
      </c>
      <c r="O22" s="5">
        <f>Table24[[#This Row],[Age]]/80</f>
        <v>0.38750000000000001</v>
      </c>
      <c r="P22" s="5">
        <f>LOG10(Table24[[#This Row],[Fare]]+1)</f>
        <v>1.2787536009528289</v>
      </c>
      <c r="Q22" s="3">
        <f>IF(OR(Table24[[#This Row],[Pclass]]=2, Table24[[#This Row],[Pclass]]=3), 0, IF(Table24[[#This Row],[Pclass]]=1, 1, ""))</f>
        <v>0</v>
      </c>
      <c r="R22" s="3">
        <f>IF(OR(Table24[[#This Row],[Pclass]]=1, Table24[[#This Row],[Pclass]]=3), 0, IF(Table24[[#This Row],[Pclass]]=2, 1, ""))</f>
        <v>0</v>
      </c>
      <c r="S22" s="3">
        <f>IF(OR(Table24[[#This Row],[Embarked]]="C", Table24[[#This Row],[Embarked]]="Q"), 0, IF(Table24[[#This Row],[Embarked]]="S", 1, ""))</f>
        <v>1</v>
      </c>
      <c r="T22" s="3">
        <f>IF(OR(Table24[[#This Row],[Embarked]]="S", Table24[[#This Row],[Embarked]]="Q"), 0, IF(Table24[[#This Row],[Embarked]]="C", 1, ""))</f>
        <v>0</v>
      </c>
      <c r="U22" s="3">
        <f>IF(Table24[[#This Row],[Sex]]="male", 1, 0)</f>
        <v>0</v>
      </c>
      <c r="V22" s="3">
        <v>1</v>
      </c>
      <c r="AI22">
        <f>SUMPRODUCT(Table24[[#This Row],[SibSp_1]:[Const]],$X$4:$AG$4)</f>
        <v>-1.4547110217000916</v>
      </c>
      <c r="AJ22">
        <f>SUMPRODUCT(Table24[[#This Row],[SibSp_1]:[Const]],$X$5:$AG$5)</f>
        <v>0.51264743942704771</v>
      </c>
      <c r="AK22">
        <f>IF(AI22&lt;0,0,AI22)</f>
        <v>0</v>
      </c>
      <c r="AL22">
        <f>IF(AJ22&lt;0,0,AJ22)</f>
        <v>0.51264743942704771</v>
      </c>
      <c r="AM22">
        <f>AK22+AL22</f>
        <v>0.51264743942704771</v>
      </c>
      <c r="AN22">
        <f>(AM22-Table24[[#This Row],[Survived]])^2</f>
        <v>0.26280739715110857</v>
      </c>
    </row>
    <row r="23" spans="1:40" hidden="1" x14ac:dyDescent="0.25">
      <c r="A23">
        <v>20</v>
      </c>
      <c r="B23">
        <v>1</v>
      </c>
      <c r="C23">
        <v>3</v>
      </c>
      <c r="D23" t="s">
        <v>46</v>
      </c>
      <c r="E23" t="s">
        <v>17</v>
      </c>
      <c r="G23">
        <v>0</v>
      </c>
      <c r="H23">
        <v>0</v>
      </c>
      <c r="I23">
        <v>2649</v>
      </c>
      <c r="J23">
        <v>7.2249999999999996</v>
      </c>
      <c r="L23" t="s">
        <v>20</v>
      </c>
      <c r="M23">
        <f>Table24[[#This Row],[SibSp]]</f>
        <v>0</v>
      </c>
      <c r="N23">
        <f>Table24[[#This Row],[Parch]]</f>
        <v>0</v>
      </c>
      <c r="O23">
        <f>Table24[[#This Row],[Age]]/80</f>
        <v>0</v>
      </c>
      <c r="P23" s="3">
        <f>LOG10(Table24[[#This Row],[Fare]]+1)</f>
        <v>0.91513590662201194</v>
      </c>
      <c r="Q23" s="3">
        <f>IF(OR(Table24[[#This Row],[Pclass]]=2, Table24[[#This Row],[Pclass]]=3), 0, IF(Table24[[#This Row],[Pclass]]=1, 1, ""))</f>
        <v>0</v>
      </c>
      <c r="R23" s="3">
        <f>IF(OR(Table24[[#This Row],[Pclass]]=1, Table24[[#This Row],[Pclass]]=3), 0, IF(Table24[[#This Row],[Pclass]]=2, 1, ""))</f>
        <v>0</v>
      </c>
      <c r="S23" s="3">
        <f>IF(OR(Table24[[#This Row],[Embarked]]="C", Table24[[#This Row],[Embarked]]="Q"), 0, IF(Table24[[#This Row],[Embarked]]="S", 1, ""))</f>
        <v>0</v>
      </c>
      <c r="T23" s="3">
        <f>IF(OR(Table24[[#This Row],[Embarked]]="S", Table24[[#This Row],[Embarked]]="Q"), 0, IF(Table24[[#This Row],[Embarked]]="C", 1, ""))</f>
        <v>1</v>
      </c>
      <c r="U23" s="3">
        <f>IF(Table24[[#This Row],[Sex]]="male", 1, 0)</f>
        <v>0</v>
      </c>
      <c r="V23" s="3"/>
      <c r="AI23">
        <f>SUMPRODUCT(Table24[[#This Row],[SibSp_1]:[Const]],$X$4:$AG$4)</f>
        <v>0.27346432462419956</v>
      </c>
      <c r="AN23">
        <f>(AI23-Table24[[#This Row],[Survived]])^2</f>
        <v>0.5278540875937705</v>
      </c>
    </row>
    <row r="24" spans="1:40" x14ac:dyDescent="0.25">
      <c r="A24">
        <v>21</v>
      </c>
      <c r="B24">
        <v>0</v>
      </c>
      <c r="C24">
        <v>2</v>
      </c>
      <c r="D24" t="s">
        <v>47</v>
      </c>
      <c r="E24" t="s">
        <v>13</v>
      </c>
      <c r="F24">
        <v>35</v>
      </c>
      <c r="G24">
        <v>0</v>
      </c>
      <c r="H24">
        <v>0</v>
      </c>
      <c r="I24">
        <v>239865</v>
      </c>
      <c r="J24">
        <v>26</v>
      </c>
      <c r="L24" t="s">
        <v>15</v>
      </c>
      <c r="M24">
        <f>Table24[[#This Row],[SibSp]]</f>
        <v>0</v>
      </c>
      <c r="N24">
        <f>Table24[[#This Row],[Parch]]</f>
        <v>0</v>
      </c>
      <c r="O24" s="5">
        <f>Table24[[#This Row],[Age]]/80</f>
        <v>0.4375</v>
      </c>
      <c r="P24" s="5">
        <f>LOG10(Table24[[#This Row],[Fare]]+1)</f>
        <v>1.4313637641589874</v>
      </c>
      <c r="Q24" s="3">
        <f>IF(OR(Table24[[#This Row],[Pclass]]=2, Table24[[#This Row],[Pclass]]=3), 0, IF(Table24[[#This Row],[Pclass]]=1, 1, ""))</f>
        <v>0</v>
      </c>
      <c r="R24" s="3">
        <f>IF(OR(Table24[[#This Row],[Pclass]]=1, Table24[[#This Row],[Pclass]]=3), 0, IF(Table24[[#This Row],[Pclass]]=2, 1, ""))</f>
        <v>1</v>
      </c>
      <c r="S24" s="3">
        <f>IF(OR(Table24[[#This Row],[Embarked]]="C", Table24[[#This Row],[Embarked]]="Q"), 0, IF(Table24[[#This Row],[Embarked]]="S", 1, ""))</f>
        <v>1</v>
      </c>
      <c r="T24" s="3">
        <f>IF(OR(Table24[[#This Row],[Embarked]]="S", Table24[[#This Row],[Embarked]]="Q"), 0, IF(Table24[[#This Row],[Embarked]]="C", 1, ""))</f>
        <v>0</v>
      </c>
      <c r="U24" s="3">
        <f>IF(Table24[[#This Row],[Sex]]="male", 1, 0)</f>
        <v>1</v>
      </c>
      <c r="V24" s="3">
        <v>1</v>
      </c>
      <c r="AI24">
        <f>SUMPRODUCT(Table24[[#This Row],[SibSp_1]:[Const]],$X$4:$AG$4)</f>
        <v>-1.8879671698965836</v>
      </c>
      <c r="AJ24">
        <f>SUMPRODUCT(Table24[[#This Row],[SibSp_1]:[Const]],$X$5:$AG$5)</f>
        <v>0.28350476423405879</v>
      </c>
      <c r="AK24">
        <f t="shared" ref="AK24:AK29" si="6">IF(AI24&lt;0,0,AI24)</f>
        <v>0</v>
      </c>
      <c r="AL24">
        <f t="shared" ref="AL24:AL29" si="7">IF(AJ24&lt;0,0,AJ24)</f>
        <v>0.28350476423405879</v>
      </c>
      <c r="AM24">
        <f t="shared" ref="AM24:AM29" si="8">AK24+AL24</f>
        <v>0.28350476423405879</v>
      </c>
      <c r="AN24">
        <f>(AM24-Table24[[#This Row],[Survived]])^2</f>
        <v>8.0374951343409259E-2</v>
      </c>
    </row>
    <row r="25" spans="1:40" x14ac:dyDescent="0.25">
      <c r="A25">
        <v>22</v>
      </c>
      <c r="B25">
        <v>1</v>
      </c>
      <c r="C25">
        <v>2</v>
      </c>
      <c r="D25" t="s">
        <v>48</v>
      </c>
      <c r="E25" t="s">
        <v>13</v>
      </c>
      <c r="F25">
        <v>34</v>
      </c>
      <c r="G25">
        <v>0</v>
      </c>
      <c r="H25">
        <v>0</v>
      </c>
      <c r="I25">
        <v>248698</v>
      </c>
      <c r="J25">
        <v>13</v>
      </c>
      <c r="K25" t="s">
        <v>49</v>
      </c>
      <c r="L25" t="s">
        <v>15</v>
      </c>
      <c r="M25">
        <f>Table24[[#This Row],[SibSp]]</f>
        <v>0</v>
      </c>
      <c r="N25">
        <f>Table24[[#This Row],[Parch]]</f>
        <v>0</v>
      </c>
      <c r="O25" s="5">
        <f>Table24[[#This Row],[Age]]/80</f>
        <v>0.42499999999999999</v>
      </c>
      <c r="P25" s="5">
        <f>LOG10(Table24[[#This Row],[Fare]]+1)</f>
        <v>1.146128035678238</v>
      </c>
      <c r="Q25" s="3">
        <f>IF(OR(Table24[[#This Row],[Pclass]]=2, Table24[[#This Row],[Pclass]]=3), 0, IF(Table24[[#This Row],[Pclass]]=1, 1, ""))</f>
        <v>0</v>
      </c>
      <c r="R25" s="3">
        <f>IF(OR(Table24[[#This Row],[Pclass]]=1, Table24[[#This Row],[Pclass]]=3), 0, IF(Table24[[#This Row],[Pclass]]=2, 1, ""))</f>
        <v>1</v>
      </c>
      <c r="S25" s="3">
        <f>IF(OR(Table24[[#This Row],[Embarked]]="C", Table24[[#This Row],[Embarked]]="Q"), 0, IF(Table24[[#This Row],[Embarked]]="S", 1, ""))</f>
        <v>1</v>
      </c>
      <c r="T25" s="3">
        <f>IF(OR(Table24[[#This Row],[Embarked]]="S", Table24[[#This Row],[Embarked]]="Q"), 0, IF(Table24[[#This Row],[Embarked]]="C", 1, ""))</f>
        <v>0</v>
      </c>
      <c r="U25" s="3">
        <f>IF(Table24[[#This Row],[Sex]]="male", 1, 0)</f>
        <v>1</v>
      </c>
      <c r="V25" s="3">
        <v>1</v>
      </c>
      <c r="AI25">
        <f>SUMPRODUCT(Table24[[#This Row],[SibSp_1]:[Const]],$X$4:$AG$4)</f>
        <v>-1.7082474931563347</v>
      </c>
      <c r="AJ25">
        <f>SUMPRODUCT(Table24[[#This Row],[SibSp_1]:[Const]],$X$5:$AG$5)</f>
        <v>0.26479819532352655</v>
      </c>
      <c r="AK25">
        <f t="shared" si="6"/>
        <v>0</v>
      </c>
      <c r="AL25">
        <f t="shared" si="7"/>
        <v>0.26479819532352655</v>
      </c>
      <c r="AM25">
        <f t="shared" si="8"/>
        <v>0.26479819532352655</v>
      </c>
      <c r="AN25">
        <f>(AM25-Table24[[#This Row],[Survived]])^2</f>
        <v>0.54052169359954338</v>
      </c>
    </row>
    <row r="26" spans="1:40" x14ac:dyDescent="0.25">
      <c r="A26">
        <v>23</v>
      </c>
      <c r="B26">
        <v>1</v>
      </c>
      <c r="C26">
        <v>3</v>
      </c>
      <c r="D26" t="s">
        <v>50</v>
      </c>
      <c r="E26" t="s">
        <v>17</v>
      </c>
      <c r="F26">
        <v>15</v>
      </c>
      <c r="G26">
        <v>0</v>
      </c>
      <c r="H26">
        <v>0</v>
      </c>
      <c r="I26">
        <v>330923</v>
      </c>
      <c r="J26">
        <v>8.0291999999999994</v>
      </c>
      <c r="L26" t="s">
        <v>27</v>
      </c>
      <c r="M26">
        <f>Table24[[#This Row],[SibSp]]</f>
        <v>0</v>
      </c>
      <c r="N26">
        <f>Table24[[#This Row],[Parch]]</f>
        <v>0</v>
      </c>
      <c r="O26" s="5">
        <f>Table24[[#This Row],[Age]]/80</f>
        <v>0.1875</v>
      </c>
      <c r="P26" s="5">
        <f>LOG10(Table24[[#This Row],[Fare]]+1)</f>
        <v>0.95564927290744683</v>
      </c>
      <c r="Q26" s="3">
        <f>IF(OR(Table24[[#This Row],[Pclass]]=2, Table24[[#This Row],[Pclass]]=3), 0, IF(Table24[[#This Row],[Pclass]]=1, 1, ""))</f>
        <v>0</v>
      </c>
      <c r="R26" s="3">
        <f>IF(OR(Table24[[#This Row],[Pclass]]=1, Table24[[#This Row],[Pclass]]=3), 0, IF(Table24[[#This Row],[Pclass]]=2, 1, ""))</f>
        <v>0</v>
      </c>
      <c r="S26" s="3">
        <f>IF(OR(Table24[[#This Row],[Embarked]]="C", Table24[[#This Row],[Embarked]]="Q"), 0, IF(Table24[[#This Row],[Embarked]]="S", 1, ""))</f>
        <v>0</v>
      </c>
      <c r="T26" s="3">
        <f>IF(OR(Table24[[#This Row],[Embarked]]="S", Table24[[#This Row],[Embarked]]="Q"), 0, IF(Table24[[#This Row],[Embarked]]="C", 1, ""))</f>
        <v>0</v>
      </c>
      <c r="U26" s="3">
        <f>IF(Table24[[#This Row],[Sex]]="male", 1, 0)</f>
        <v>0</v>
      </c>
      <c r="V26" s="3">
        <v>1</v>
      </c>
      <c r="AI26">
        <f>SUMPRODUCT(Table24[[#This Row],[SibSp_1]:[Const]],$X$4:$AG$4)</f>
        <v>-0.91036062145284258</v>
      </c>
      <c r="AJ26">
        <f>SUMPRODUCT(Table24[[#This Row],[SibSp_1]:[Const]],$X$5:$AG$5)</f>
        <v>0.66782354318198733</v>
      </c>
      <c r="AK26">
        <f t="shared" si="6"/>
        <v>0</v>
      </c>
      <c r="AL26">
        <f t="shared" si="7"/>
        <v>0.66782354318198733</v>
      </c>
      <c r="AM26">
        <f t="shared" si="8"/>
        <v>0.66782354318198733</v>
      </c>
      <c r="AN26">
        <f>(AM26-Table24[[#This Row],[Survived]])^2</f>
        <v>0.11034119846416904</v>
      </c>
    </row>
    <row r="27" spans="1:40" x14ac:dyDescent="0.25">
      <c r="A27">
        <v>24</v>
      </c>
      <c r="B27">
        <v>1</v>
      </c>
      <c r="C27">
        <v>1</v>
      </c>
      <c r="D27" t="s">
        <v>51</v>
      </c>
      <c r="E27" t="s">
        <v>13</v>
      </c>
      <c r="F27">
        <v>28</v>
      </c>
      <c r="G27">
        <v>0</v>
      </c>
      <c r="H27">
        <v>0</v>
      </c>
      <c r="I27">
        <v>113788</v>
      </c>
      <c r="J27">
        <v>35.5</v>
      </c>
      <c r="K27" t="s">
        <v>52</v>
      </c>
      <c r="L27" t="s">
        <v>15</v>
      </c>
      <c r="M27">
        <f>Table24[[#This Row],[SibSp]]</f>
        <v>0</v>
      </c>
      <c r="N27">
        <f>Table24[[#This Row],[Parch]]</f>
        <v>0</v>
      </c>
      <c r="O27" s="5">
        <f>Table24[[#This Row],[Age]]/80</f>
        <v>0.35</v>
      </c>
      <c r="P27" s="5">
        <f>LOG10(Table24[[#This Row],[Fare]]+1)</f>
        <v>1.5622928644564746</v>
      </c>
      <c r="Q27" s="3">
        <f>IF(OR(Table24[[#This Row],[Pclass]]=2, Table24[[#This Row],[Pclass]]=3), 0, IF(Table24[[#This Row],[Pclass]]=1, 1, ""))</f>
        <v>1</v>
      </c>
      <c r="R27" s="3">
        <f>IF(OR(Table24[[#This Row],[Pclass]]=1, Table24[[#This Row],[Pclass]]=3), 0, IF(Table24[[#This Row],[Pclass]]=2, 1, ""))</f>
        <v>0</v>
      </c>
      <c r="S27" s="3">
        <f>IF(OR(Table24[[#This Row],[Embarked]]="C", Table24[[#This Row],[Embarked]]="Q"), 0, IF(Table24[[#This Row],[Embarked]]="S", 1, ""))</f>
        <v>1</v>
      </c>
      <c r="T27" s="3">
        <f>IF(OR(Table24[[#This Row],[Embarked]]="S", Table24[[#This Row],[Embarked]]="Q"), 0, IF(Table24[[#This Row],[Embarked]]="C", 1, ""))</f>
        <v>0</v>
      </c>
      <c r="U27" s="3">
        <f>IF(Table24[[#This Row],[Sex]]="male", 1, 0)</f>
        <v>1</v>
      </c>
      <c r="V27" s="3">
        <v>1</v>
      </c>
      <c r="AI27">
        <f>SUMPRODUCT(Table24[[#This Row],[SibSp_1]:[Const]],$X$4:$AG$4)</f>
        <v>-1.4884109118834308</v>
      </c>
      <c r="AJ27">
        <f>SUMPRODUCT(Table24[[#This Row],[SibSp_1]:[Const]],$X$5:$AG$5)</f>
        <v>0.49843430546789658</v>
      </c>
      <c r="AK27">
        <f t="shared" si="6"/>
        <v>0</v>
      </c>
      <c r="AL27">
        <f t="shared" si="7"/>
        <v>0.49843430546789658</v>
      </c>
      <c r="AM27">
        <f t="shared" si="8"/>
        <v>0.49843430546789658</v>
      </c>
      <c r="AN27">
        <f>(AM27-Table24[[#This Row],[Survived]])^2</f>
        <v>0.25156814593147125</v>
      </c>
    </row>
    <row r="28" spans="1:40" x14ac:dyDescent="0.25">
      <c r="A28">
        <v>25</v>
      </c>
      <c r="B28">
        <v>0</v>
      </c>
      <c r="C28">
        <v>3</v>
      </c>
      <c r="D28" t="s">
        <v>53</v>
      </c>
      <c r="E28" t="s">
        <v>17</v>
      </c>
      <c r="F28">
        <v>8</v>
      </c>
      <c r="G28">
        <v>3</v>
      </c>
      <c r="H28">
        <v>1</v>
      </c>
      <c r="I28">
        <v>349909</v>
      </c>
      <c r="J28">
        <v>21.074999999999999</v>
      </c>
      <c r="L28" t="s">
        <v>15</v>
      </c>
      <c r="M28">
        <f>Table24[[#This Row],[SibSp]]</f>
        <v>3</v>
      </c>
      <c r="N28">
        <f>Table24[[#This Row],[Parch]]</f>
        <v>1</v>
      </c>
      <c r="O28" s="5">
        <f>Table24[[#This Row],[Age]]/80</f>
        <v>0.1</v>
      </c>
      <c r="P28" s="5">
        <f>LOG10(Table24[[#This Row],[Fare]]+1)</f>
        <v>1.3439007122496063</v>
      </c>
      <c r="Q28" s="3">
        <f>IF(OR(Table24[[#This Row],[Pclass]]=2, Table24[[#This Row],[Pclass]]=3), 0, IF(Table24[[#This Row],[Pclass]]=1, 1, ""))</f>
        <v>0</v>
      </c>
      <c r="R28" s="3">
        <f>IF(OR(Table24[[#This Row],[Pclass]]=1, Table24[[#This Row],[Pclass]]=3), 0, IF(Table24[[#This Row],[Pclass]]=2, 1, ""))</f>
        <v>0</v>
      </c>
      <c r="S28" s="3">
        <f>IF(OR(Table24[[#This Row],[Embarked]]="C", Table24[[#This Row],[Embarked]]="Q"), 0, IF(Table24[[#This Row],[Embarked]]="S", 1, ""))</f>
        <v>1</v>
      </c>
      <c r="T28" s="3">
        <f>IF(OR(Table24[[#This Row],[Embarked]]="S", Table24[[#This Row],[Embarked]]="Q"), 0, IF(Table24[[#This Row],[Embarked]]="C", 1, ""))</f>
        <v>0</v>
      </c>
      <c r="U28" s="3">
        <f>IF(Table24[[#This Row],[Sex]]="male", 1, 0)</f>
        <v>0</v>
      </c>
      <c r="V28" s="3">
        <v>1</v>
      </c>
      <c r="AI28">
        <f>SUMPRODUCT(Table24[[#This Row],[SibSp_1]:[Const]],$X$4:$AG$4)</f>
        <v>-0.95332344000673652</v>
      </c>
      <c r="AJ28">
        <f>SUMPRODUCT(Table24[[#This Row],[SibSp_1]:[Const]],$X$5:$AG$5)</f>
        <v>0.50985988719016095</v>
      </c>
      <c r="AK28">
        <f t="shared" si="6"/>
        <v>0</v>
      </c>
      <c r="AL28">
        <f t="shared" si="7"/>
        <v>0.50985988719016095</v>
      </c>
      <c r="AM28">
        <f t="shared" si="8"/>
        <v>0.50985988719016095</v>
      </c>
      <c r="AN28">
        <f>(AM28-Table24[[#This Row],[Survived]])^2</f>
        <v>0.25995710456556365</v>
      </c>
    </row>
    <row r="29" spans="1:40" x14ac:dyDescent="0.25">
      <c r="A29">
        <v>26</v>
      </c>
      <c r="B29">
        <v>1</v>
      </c>
      <c r="C29">
        <v>3</v>
      </c>
      <c r="D29" t="s">
        <v>54</v>
      </c>
      <c r="E29" t="s">
        <v>17</v>
      </c>
      <c r="F29">
        <v>38</v>
      </c>
      <c r="G29">
        <v>1</v>
      </c>
      <c r="H29">
        <v>5</v>
      </c>
      <c r="I29">
        <v>347077</v>
      </c>
      <c r="J29">
        <v>31.387499999999999</v>
      </c>
      <c r="L29" t="s">
        <v>15</v>
      </c>
      <c r="M29">
        <f>Table24[[#This Row],[SibSp]]</f>
        <v>1</v>
      </c>
      <c r="N29">
        <f>Table24[[#This Row],[Parch]]</f>
        <v>5</v>
      </c>
      <c r="O29" s="5">
        <f>Table24[[#This Row],[Age]]/80</f>
        <v>0.47499999999999998</v>
      </c>
      <c r="P29" s="5">
        <f>LOG10(Table24[[#This Row],[Fare]]+1)</f>
        <v>1.5103774259938814</v>
      </c>
      <c r="Q29" s="3">
        <f>IF(OR(Table24[[#This Row],[Pclass]]=2, Table24[[#This Row],[Pclass]]=3), 0, IF(Table24[[#This Row],[Pclass]]=1, 1, ""))</f>
        <v>0</v>
      </c>
      <c r="R29" s="3">
        <f>IF(OR(Table24[[#This Row],[Pclass]]=1, Table24[[#This Row],[Pclass]]=3), 0, IF(Table24[[#This Row],[Pclass]]=2, 1, ""))</f>
        <v>0</v>
      </c>
      <c r="S29" s="3">
        <f>IF(OR(Table24[[#This Row],[Embarked]]="C", Table24[[#This Row],[Embarked]]="Q"), 0, IF(Table24[[#This Row],[Embarked]]="S", 1, ""))</f>
        <v>1</v>
      </c>
      <c r="T29" s="3">
        <f>IF(OR(Table24[[#This Row],[Embarked]]="S", Table24[[#This Row],[Embarked]]="Q"), 0, IF(Table24[[#This Row],[Embarked]]="C", 1, ""))</f>
        <v>0</v>
      </c>
      <c r="U29" s="3">
        <f>IF(Table24[[#This Row],[Sex]]="male", 1, 0)</f>
        <v>0</v>
      </c>
      <c r="V29" s="3">
        <v>1</v>
      </c>
      <c r="AI29">
        <f>SUMPRODUCT(Table24[[#This Row],[SibSp_1]:[Const]],$X$4:$AG$4)</f>
        <v>-2.2023899529457478</v>
      </c>
      <c r="AJ29">
        <f>SUMPRODUCT(Table24[[#This Row],[SibSp_1]:[Const]],$X$5:$AG$5)</f>
        <v>0.41096927551982759</v>
      </c>
      <c r="AK29">
        <f t="shared" si="6"/>
        <v>0</v>
      </c>
      <c r="AL29">
        <f t="shared" si="7"/>
        <v>0.41096927551982759</v>
      </c>
      <c r="AM29">
        <f t="shared" si="8"/>
        <v>0.41096927551982759</v>
      </c>
      <c r="AN29">
        <f>(AM29-Table24[[#This Row],[Survived]])^2</f>
        <v>0.34695719438163686</v>
      </c>
    </row>
    <row r="30" spans="1:40" hidden="1" x14ac:dyDescent="0.25">
      <c r="A30">
        <v>27</v>
      </c>
      <c r="B30">
        <v>0</v>
      </c>
      <c r="C30">
        <v>3</v>
      </c>
      <c r="D30" t="s">
        <v>55</v>
      </c>
      <c r="E30" t="s">
        <v>13</v>
      </c>
      <c r="G30">
        <v>0</v>
      </c>
      <c r="H30">
        <v>0</v>
      </c>
      <c r="I30">
        <v>2631</v>
      </c>
      <c r="J30">
        <v>7.2249999999999996</v>
      </c>
      <c r="L30" t="s">
        <v>20</v>
      </c>
      <c r="M30">
        <f>Table24[[#This Row],[SibSp]]</f>
        <v>0</v>
      </c>
      <c r="N30">
        <f>Table24[[#This Row],[Parch]]</f>
        <v>0</v>
      </c>
      <c r="O30">
        <f>Table24[[#This Row],[Age]]/80</f>
        <v>0</v>
      </c>
      <c r="P30" s="3">
        <f>LOG10(Table24[[#This Row],[Fare]]+1)</f>
        <v>0.91513590662201194</v>
      </c>
      <c r="Q30" s="3">
        <f>IF(OR(Table24[[#This Row],[Pclass]]=2, Table24[[#This Row],[Pclass]]=3), 0, IF(Table24[[#This Row],[Pclass]]=1, 1, ""))</f>
        <v>0</v>
      </c>
      <c r="R30" s="3">
        <f>IF(OR(Table24[[#This Row],[Pclass]]=1, Table24[[#This Row],[Pclass]]=3), 0, IF(Table24[[#This Row],[Pclass]]=2, 1, ""))</f>
        <v>0</v>
      </c>
      <c r="S30" s="3">
        <f>IF(OR(Table24[[#This Row],[Embarked]]="C", Table24[[#This Row],[Embarked]]="Q"), 0, IF(Table24[[#This Row],[Embarked]]="S", 1, ""))</f>
        <v>0</v>
      </c>
      <c r="T30" s="3">
        <f>IF(OR(Table24[[#This Row],[Embarked]]="S", Table24[[#This Row],[Embarked]]="Q"), 0, IF(Table24[[#This Row],[Embarked]]="C", 1, ""))</f>
        <v>1</v>
      </c>
      <c r="U30" s="3">
        <f>IF(Table24[[#This Row],[Sex]]="male", 1, 0)</f>
        <v>1</v>
      </c>
      <c r="V30" s="3"/>
      <c r="AI30">
        <f>SUMPRODUCT(Table24[[#This Row],[SibSp_1]:[Const]],$X$4:$AG$4)</f>
        <v>0.37340417653659397</v>
      </c>
      <c r="AN30">
        <f>(AI30-Table24[[#This Row],[Survived]])^2</f>
        <v>0.13943067905497183</v>
      </c>
    </row>
    <row r="31" spans="1:40" x14ac:dyDescent="0.25">
      <c r="A31">
        <v>28</v>
      </c>
      <c r="B31">
        <v>0</v>
      </c>
      <c r="C31">
        <v>1</v>
      </c>
      <c r="D31" t="s">
        <v>56</v>
      </c>
      <c r="E31" t="s">
        <v>13</v>
      </c>
      <c r="F31">
        <v>19</v>
      </c>
      <c r="G31">
        <v>3</v>
      </c>
      <c r="H31">
        <v>2</v>
      </c>
      <c r="I31">
        <v>19950</v>
      </c>
      <c r="J31">
        <v>263</v>
      </c>
      <c r="K31" t="s">
        <v>57</v>
      </c>
      <c r="L31" t="s">
        <v>15</v>
      </c>
      <c r="M31">
        <f>Table24[[#This Row],[SibSp]]</f>
        <v>3</v>
      </c>
      <c r="N31">
        <f>Table24[[#This Row],[Parch]]</f>
        <v>2</v>
      </c>
      <c r="O31" s="5">
        <f>Table24[[#This Row],[Age]]/80</f>
        <v>0.23749999999999999</v>
      </c>
      <c r="P31" s="5">
        <f>LOG10(Table24[[#This Row],[Fare]]+1)</f>
        <v>2.4216039268698313</v>
      </c>
      <c r="Q31" s="3">
        <f>IF(OR(Table24[[#This Row],[Pclass]]=2, Table24[[#This Row],[Pclass]]=3), 0, IF(Table24[[#This Row],[Pclass]]=1, 1, ""))</f>
        <v>1</v>
      </c>
      <c r="R31" s="3">
        <f>IF(OR(Table24[[#This Row],[Pclass]]=1, Table24[[#This Row],[Pclass]]=3), 0, IF(Table24[[#This Row],[Pclass]]=2, 1, ""))</f>
        <v>0</v>
      </c>
      <c r="S31" s="3">
        <f>IF(OR(Table24[[#This Row],[Embarked]]="C", Table24[[#This Row],[Embarked]]="Q"), 0, IF(Table24[[#This Row],[Embarked]]="S", 1, ""))</f>
        <v>1</v>
      </c>
      <c r="T31" s="3">
        <f>IF(OR(Table24[[#This Row],[Embarked]]="S", Table24[[#This Row],[Embarked]]="Q"), 0, IF(Table24[[#This Row],[Embarked]]="C", 1, ""))</f>
        <v>0</v>
      </c>
      <c r="U31" s="3">
        <f>IF(Table24[[#This Row],[Sex]]="male", 1, 0)</f>
        <v>1</v>
      </c>
      <c r="V31" s="3">
        <v>1</v>
      </c>
      <c r="AI31">
        <f>SUMPRODUCT(Table24[[#This Row],[SibSp_1]:[Const]],$X$4:$AG$4)</f>
        <v>-1.2536547153670208</v>
      </c>
      <c r="AJ31">
        <f>SUMPRODUCT(Table24[[#This Row],[SibSp_1]:[Const]],$X$5:$AG$5)</f>
        <v>0.370358257642461</v>
      </c>
      <c r="AK31">
        <f>IF(AI31&lt;0,0,AI31)</f>
        <v>0</v>
      </c>
      <c r="AL31">
        <f>IF(AJ31&lt;0,0,AJ31)</f>
        <v>0.370358257642461</v>
      </c>
      <c r="AM31">
        <f>AK31+AL31</f>
        <v>0.370358257642461</v>
      </c>
      <c r="AN31">
        <f>(AM31-Table24[[#This Row],[Survived]])^2</f>
        <v>0.13716523900395952</v>
      </c>
    </row>
    <row r="32" spans="1:40" hidden="1" x14ac:dyDescent="0.25">
      <c r="A32">
        <v>29</v>
      </c>
      <c r="B32">
        <v>1</v>
      </c>
      <c r="C32">
        <v>3</v>
      </c>
      <c r="D32" t="s">
        <v>58</v>
      </c>
      <c r="E32" t="s">
        <v>17</v>
      </c>
      <c r="G32">
        <v>0</v>
      </c>
      <c r="H32">
        <v>0</v>
      </c>
      <c r="I32">
        <v>330959</v>
      </c>
      <c r="J32">
        <v>7.8792</v>
      </c>
      <c r="L32" t="s">
        <v>27</v>
      </c>
      <c r="M32">
        <f>Table24[[#This Row],[SibSp]]</f>
        <v>0</v>
      </c>
      <c r="N32">
        <f>Table24[[#This Row],[Parch]]</f>
        <v>0</v>
      </c>
      <c r="O32">
        <f>Table24[[#This Row],[Age]]/80</f>
        <v>0</v>
      </c>
      <c r="P32" s="3">
        <f>LOG10(Table24[[#This Row],[Fare]]+1)</f>
        <v>0.94837383838707923</v>
      </c>
      <c r="Q32" s="3">
        <f>IF(OR(Table24[[#This Row],[Pclass]]=2, Table24[[#This Row],[Pclass]]=3), 0, IF(Table24[[#This Row],[Pclass]]=1, 1, ""))</f>
        <v>0</v>
      </c>
      <c r="R32" s="3">
        <f>IF(OR(Table24[[#This Row],[Pclass]]=1, Table24[[#This Row],[Pclass]]=3), 0, IF(Table24[[#This Row],[Pclass]]=2, 1, ""))</f>
        <v>0</v>
      </c>
      <c r="S32" s="3">
        <f>IF(OR(Table24[[#This Row],[Embarked]]="C", Table24[[#This Row],[Embarked]]="Q"), 0, IF(Table24[[#This Row],[Embarked]]="S", 1, ""))</f>
        <v>0</v>
      </c>
      <c r="T32" s="3">
        <f>IF(OR(Table24[[#This Row],[Embarked]]="S", Table24[[#This Row],[Embarked]]="Q"), 0, IF(Table24[[#This Row],[Embarked]]="C", 1, ""))</f>
        <v>0</v>
      </c>
      <c r="U32" s="3">
        <f>IF(Table24[[#This Row],[Sex]]="male", 1, 0)</f>
        <v>0</v>
      </c>
      <c r="V32" s="3"/>
      <c r="AI32">
        <f>SUMPRODUCT(Table24[[#This Row],[SibSp_1]:[Const]],$X$4:$AG$4)</f>
        <v>-0.60094502407077877</v>
      </c>
      <c r="AN32">
        <f>(AI32-Table24[[#This Row],[Survived]])^2</f>
        <v>2.5630249700969863</v>
      </c>
    </row>
    <row r="33" spans="1:40" hidden="1" x14ac:dyDescent="0.25">
      <c r="A33">
        <v>30</v>
      </c>
      <c r="B33">
        <v>0</v>
      </c>
      <c r="C33">
        <v>3</v>
      </c>
      <c r="D33" t="s">
        <v>59</v>
      </c>
      <c r="E33" t="s">
        <v>13</v>
      </c>
      <c r="G33">
        <v>0</v>
      </c>
      <c r="H33">
        <v>0</v>
      </c>
      <c r="I33">
        <v>349216</v>
      </c>
      <c r="J33">
        <v>7.8958000000000004</v>
      </c>
      <c r="L33" t="s">
        <v>15</v>
      </c>
      <c r="M33">
        <f>Table24[[#This Row],[SibSp]]</f>
        <v>0</v>
      </c>
      <c r="N33">
        <f>Table24[[#This Row],[Parch]]</f>
        <v>0</v>
      </c>
      <c r="O33">
        <f>Table24[[#This Row],[Age]]/80</f>
        <v>0</v>
      </c>
      <c r="P33" s="3">
        <f>LOG10(Table24[[#This Row],[Fare]]+1)</f>
        <v>0.94918501031343461</v>
      </c>
      <c r="Q33" s="3">
        <f>IF(OR(Table24[[#This Row],[Pclass]]=2, Table24[[#This Row],[Pclass]]=3), 0, IF(Table24[[#This Row],[Pclass]]=1, 1, ""))</f>
        <v>0</v>
      </c>
      <c r="R33" s="3">
        <f>IF(OR(Table24[[#This Row],[Pclass]]=1, Table24[[#This Row],[Pclass]]=3), 0, IF(Table24[[#This Row],[Pclass]]=2, 1, ""))</f>
        <v>0</v>
      </c>
      <c r="S33" s="3">
        <f>IF(OR(Table24[[#This Row],[Embarked]]="C", Table24[[#This Row],[Embarked]]="Q"), 0, IF(Table24[[#This Row],[Embarked]]="S", 1, ""))</f>
        <v>1</v>
      </c>
      <c r="T33" s="3">
        <f>IF(OR(Table24[[#This Row],[Embarked]]="S", Table24[[#This Row],[Embarked]]="Q"), 0, IF(Table24[[#This Row],[Embarked]]="C", 1, ""))</f>
        <v>0</v>
      </c>
      <c r="U33" s="3">
        <f>IF(Table24[[#This Row],[Sex]]="male", 1, 0)</f>
        <v>1</v>
      </c>
      <c r="V33" s="3"/>
      <c r="AI33">
        <f>SUMPRODUCT(Table24[[#This Row],[SibSp_1]:[Const]],$X$4:$AG$4)</f>
        <v>-1.2013867044501512</v>
      </c>
      <c r="AN33">
        <f>(AI33-Table24[[#This Row],[Survived]])^2</f>
        <v>1.4433300136295948</v>
      </c>
    </row>
    <row r="34" spans="1:40" x14ac:dyDescent="0.25">
      <c r="A34">
        <v>31</v>
      </c>
      <c r="B34">
        <v>0</v>
      </c>
      <c r="C34">
        <v>1</v>
      </c>
      <c r="D34" t="s">
        <v>60</v>
      </c>
      <c r="E34" t="s">
        <v>13</v>
      </c>
      <c r="F34">
        <v>40</v>
      </c>
      <c r="G34">
        <v>0</v>
      </c>
      <c r="H34">
        <v>0</v>
      </c>
      <c r="I34" t="s">
        <v>61</v>
      </c>
      <c r="J34">
        <v>27.720800000000001</v>
      </c>
      <c r="L34" t="s">
        <v>20</v>
      </c>
      <c r="M34">
        <f>Table24[[#This Row],[SibSp]]</f>
        <v>0</v>
      </c>
      <c r="N34">
        <f>Table24[[#This Row],[Parch]]</f>
        <v>0</v>
      </c>
      <c r="O34" s="5">
        <f>Table24[[#This Row],[Age]]/80</f>
        <v>0.5</v>
      </c>
      <c r="P34" s="5">
        <f>LOG10(Table24[[#This Row],[Fare]]+1)</f>
        <v>1.4581965327411079</v>
      </c>
      <c r="Q34" s="3">
        <f>IF(OR(Table24[[#This Row],[Pclass]]=2, Table24[[#This Row],[Pclass]]=3), 0, IF(Table24[[#This Row],[Pclass]]=1, 1, ""))</f>
        <v>1</v>
      </c>
      <c r="R34" s="3">
        <f>IF(OR(Table24[[#This Row],[Pclass]]=1, Table24[[#This Row],[Pclass]]=3), 0, IF(Table24[[#This Row],[Pclass]]=2, 1, ""))</f>
        <v>0</v>
      </c>
      <c r="S34" s="3">
        <f>IF(OR(Table24[[#This Row],[Embarked]]="C", Table24[[#This Row],[Embarked]]="Q"), 0, IF(Table24[[#This Row],[Embarked]]="S", 1, ""))</f>
        <v>0</v>
      </c>
      <c r="T34" s="3">
        <f>IF(OR(Table24[[#This Row],[Embarked]]="S", Table24[[#This Row],[Embarked]]="Q"), 0, IF(Table24[[#This Row],[Embarked]]="C", 1, ""))</f>
        <v>1</v>
      </c>
      <c r="U34" s="3">
        <f>IF(Table24[[#This Row],[Sex]]="male", 1, 0)</f>
        <v>1</v>
      </c>
      <c r="V34" s="3">
        <v>1</v>
      </c>
      <c r="AI34">
        <f>SUMPRODUCT(Table24[[#This Row],[SibSp_1]:[Const]],$X$4:$AG$4)</f>
        <v>0.14303395469703467</v>
      </c>
      <c r="AJ34">
        <f>SUMPRODUCT(Table24[[#This Row],[SibSp_1]:[Const]],$X$5:$AG$5)</f>
        <v>0.39836139122188718</v>
      </c>
      <c r="AK34">
        <f>IF(AI34&lt;0,0,AI34)</f>
        <v>0.14303395469703467</v>
      </c>
      <c r="AL34">
        <f>IF(AJ34&lt;0,0,AJ34)</f>
        <v>0.39836139122188718</v>
      </c>
      <c r="AM34">
        <f>AK34+AL34</f>
        <v>0.5413953459189218</v>
      </c>
      <c r="AN34">
        <f>(AM34-Table24[[#This Row],[Survived]])^2</f>
        <v>0.29310892058266902</v>
      </c>
    </row>
    <row r="35" spans="1:40" hidden="1" x14ac:dyDescent="0.25">
      <c r="A35">
        <v>32</v>
      </c>
      <c r="B35">
        <v>1</v>
      </c>
      <c r="C35">
        <v>1</v>
      </c>
      <c r="D35" t="s">
        <v>62</v>
      </c>
      <c r="E35" t="s">
        <v>17</v>
      </c>
      <c r="G35">
        <v>1</v>
      </c>
      <c r="H35">
        <v>0</v>
      </c>
      <c r="I35" t="s">
        <v>63</v>
      </c>
      <c r="J35">
        <v>146.52080000000001</v>
      </c>
      <c r="K35" t="s">
        <v>64</v>
      </c>
      <c r="L35" t="s">
        <v>20</v>
      </c>
      <c r="M35">
        <f>Table24[[#This Row],[SibSp]]</f>
        <v>1</v>
      </c>
      <c r="N35">
        <f>Table24[[#This Row],[Parch]]</f>
        <v>0</v>
      </c>
      <c r="O35">
        <f>Table24[[#This Row],[Age]]/80</f>
        <v>0</v>
      </c>
      <c r="P35" s="3">
        <f>LOG10(Table24[[#This Row],[Fare]]+1)</f>
        <v>2.1688532588793175</v>
      </c>
      <c r="Q35" s="3">
        <f>IF(OR(Table24[[#This Row],[Pclass]]=2, Table24[[#This Row],[Pclass]]=3), 0, IF(Table24[[#This Row],[Pclass]]=1, 1, ""))</f>
        <v>1</v>
      </c>
      <c r="R35" s="3">
        <f>IF(OR(Table24[[#This Row],[Pclass]]=1, Table24[[#This Row],[Pclass]]=3), 0, IF(Table24[[#This Row],[Pclass]]=2, 1, ""))</f>
        <v>0</v>
      </c>
      <c r="S35" s="3">
        <f>IF(OR(Table24[[#This Row],[Embarked]]="C", Table24[[#This Row],[Embarked]]="Q"), 0, IF(Table24[[#This Row],[Embarked]]="S", 1, ""))</f>
        <v>0</v>
      </c>
      <c r="T35" s="3">
        <f>IF(OR(Table24[[#This Row],[Embarked]]="S", Table24[[#This Row],[Embarked]]="Q"), 0, IF(Table24[[#This Row],[Embarked]]="C", 1, ""))</f>
        <v>1</v>
      </c>
      <c r="U35" s="3">
        <f>IF(Table24[[#This Row],[Sex]]="male", 1, 0)</f>
        <v>0</v>
      </c>
      <c r="V35" s="3"/>
      <c r="AI35">
        <f>SUMPRODUCT(Table24[[#This Row],[SibSp_1]:[Const]],$X$4:$AG$4)</f>
        <v>0.21592528960282642</v>
      </c>
      <c r="AN35">
        <f>(AI35-Table24[[#This Row],[Survived]])^2</f>
        <v>0.61477315148441158</v>
      </c>
    </row>
    <row r="36" spans="1:40" hidden="1" x14ac:dyDescent="0.25">
      <c r="A36">
        <v>33</v>
      </c>
      <c r="B36">
        <v>1</v>
      </c>
      <c r="C36">
        <v>3</v>
      </c>
      <c r="D36" t="s">
        <v>65</v>
      </c>
      <c r="E36" t="s">
        <v>17</v>
      </c>
      <c r="G36">
        <v>0</v>
      </c>
      <c r="H36">
        <v>0</v>
      </c>
      <c r="I36">
        <v>335677</v>
      </c>
      <c r="J36">
        <v>7.75</v>
      </c>
      <c r="L36" t="s">
        <v>27</v>
      </c>
      <c r="M36">
        <f>Table24[[#This Row],[SibSp]]</f>
        <v>0</v>
      </c>
      <c r="N36">
        <f>Table24[[#This Row],[Parch]]</f>
        <v>0</v>
      </c>
      <c r="O36">
        <f>Table24[[#This Row],[Age]]/80</f>
        <v>0</v>
      </c>
      <c r="P36" s="3">
        <f>LOG10(Table24[[#This Row],[Fare]]+1)</f>
        <v>0.94200805302231327</v>
      </c>
      <c r="Q36" s="3">
        <f>IF(OR(Table24[[#This Row],[Pclass]]=2, Table24[[#This Row],[Pclass]]=3), 0, IF(Table24[[#This Row],[Pclass]]=1, 1, ""))</f>
        <v>0</v>
      </c>
      <c r="R36" s="3">
        <f>IF(OR(Table24[[#This Row],[Pclass]]=1, Table24[[#This Row],[Pclass]]=3), 0, IF(Table24[[#This Row],[Pclass]]=2, 1, ""))</f>
        <v>0</v>
      </c>
      <c r="S36" s="3">
        <f>IF(OR(Table24[[#This Row],[Embarked]]="C", Table24[[#This Row],[Embarked]]="Q"), 0, IF(Table24[[#This Row],[Embarked]]="S", 1, ""))</f>
        <v>0</v>
      </c>
      <c r="T36" s="3">
        <f>IF(OR(Table24[[#This Row],[Embarked]]="S", Table24[[#This Row],[Embarked]]="Q"), 0, IF(Table24[[#This Row],[Embarked]]="C", 1, ""))</f>
        <v>0</v>
      </c>
      <c r="U36" s="3">
        <f>IF(Table24[[#This Row],[Sex]]="male", 1, 0)</f>
        <v>0</v>
      </c>
      <c r="V36" s="3"/>
      <c r="AI36">
        <f>SUMPRODUCT(Table24[[#This Row],[SibSp_1]:[Const]],$X$4:$AG$4)</f>
        <v>-0.59691129086936023</v>
      </c>
      <c r="AN36">
        <f>(AI36-Table24[[#This Row],[Survived]])^2</f>
        <v>2.5501256709060462</v>
      </c>
    </row>
    <row r="37" spans="1:40" x14ac:dyDescent="0.25">
      <c r="A37">
        <v>34</v>
      </c>
      <c r="B37">
        <v>0</v>
      </c>
      <c r="C37">
        <v>2</v>
      </c>
      <c r="D37" t="s">
        <v>66</v>
      </c>
      <c r="E37" t="s">
        <v>13</v>
      </c>
      <c r="F37">
        <v>66</v>
      </c>
      <c r="G37">
        <v>0</v>
      </c>
      <c r="H37">
        <v>0</v>
      </c>
      <c r="I37" t="s">
        <v>67</v>
      </c>
      <c r="J37">
        <v>10.5</v>
      </c>
      <c r="L37" t="s">
        <v>15</v>
      </c>
      <c r="M37">
        <f>Table24[[#This Row],[SibSp]]</f>
        <v>0</v>
      </c>
      <c r="N37">
        <f>Table24[[#This Row],[Parch]]</f>
        <v>0</v>
      </c>
      <c r="O37" s="5">
        <f>Table24[[#This Row],[Age]]/80</f>
        <v>0.82499999999999996</v>
      </c>
      <c r="P37" s="5">
        <f>LOG10(Table24[[#This Row],[Fare]]+1)</f>
        <v>1.0606978403536116</v>
      </c>
      <c r="Q37" s="3">
        <f>IF(OR(Table24[[#This Row],[Pclass]]=2, Table24[[#This Row],[Pclass]]=3), 0, IF(Table24[[#This Row],[Pclass]]=1, 1, ""))</f>
        <v>0</v>
      </c>
      <c r="R37" s="3">
        <f>IF(OR(Table24[[#This Row],[Pclass]]=1, Table24[[#This Row],[Pclass]]=3), 0, IF(Table24[[#This Row],[Pclass]]=2, 1, ""))</f>
        <v>1</v>
      </c>
      <c r="S37" s="3">
        <f>IF(OR(Table24[[#This Row],[Embarked]]="C", Table24[[#This Row],[Embarked]]="Q"), 0, IF(Table24[[#This Row],[Embarked]]="S", 1, ""))</f>
        <v>1</v>
      </c>
      <c r="T37" s="3">
        <f>IF(OR(Table24[[#This Row],[Embarked]]="S", Table24[[#This Row],[Embarked]]="Q"), 0, IF(Table24[[#This Row],[Embarked]]="C", 1, ""))</f>
        <v>0</v>
      </c>
      <c r="U37" s="3">
        <f>IF(Table24[[#This Row],[Sex]]="male", 1, 0)</f>
        <v>1</v>
      </c>
      <c r="V37" s="3">
        <v>1</v>
      </c>
      <c r="AI37">
        <f>SUMPRODUCT(Table24[[#This Row],[SibSp_1]:[Const]],$X$4:$AG$4)</f>
        <v>-1.6213993398481263</v>
      </c>
      <c r="AJ37">
        <f>SUMPRODUCT(Table24[[#This Row],[SibSp_1]:[Const]],$X$5:$AG$5)</f>
        <v>2.3389262047402992E-2</v>
      </c>
      <c r="AK37">
        <f t="shared" ref="AK37:AK39" si="9">IF(AI37&lt;0,0,AI37)</f>
        <v>0</v>
      </c>
      <c r="AL37">
        <f t="shared" ref="AL37:AL39" si="10">IF(AJ37&lt;0,0,AJ37)</f>
        <v>2.3389262047402992E-2</v>
      </c>
      <c r="AM37">
        <f t="shared" ref="AM37:AM39" si="11">AK37+AL37</f>
        <v>2.3389262047402992E-2</v>
      </c>
      <c r="AN37">
        <f>(AM37-Table24[[#This Row],[Survived]])^2</f>
        <v>5.47057579122086E-4</v>
      </c>
    </row>
    <row r="38" spans="1:40" x14ac:dyDescent="0.25">
      <c r="A38">
        <v>35</v>
      </c>
      <c r="B38">
        <v>0</v>
      </c>
      <c r="C38">
        <v>1</v>
      </c>
      <c r="D38" t="s">
        <v>68</v>
      </c>
      <c r="E38" t="s">
        <v>13</v>
      </c>
      <c r="F38">
        <v>28</v>
      </c>
      <c r="G38">
        <v>1</v>
      </c>
      <c r="H38">
        <v>0</v>
      </c>
      <c r="I38" t="s">
        <v>69</v>
      </c>
      <c r="J38">
        <v>82.1708</v>
      </c>
      <c r="L38" t="s">
        <v>20</v>
      </c>
      <c r="M38">
        <f>Table24[[#This Row],[SibSp]]</f>
        <v>1</v>
      </c>
      <c r="N38">
        <f>Table24[[#This Row],[Parch]]</f>
        <v>0</v>
      </c>
      <c r="O38" s="5">
        <f>Table24[[#This Row],[Age]]/80</f>
        <v>0.35</v>
      </c>
      <c r="P38" s="5">
        <f>LOG10(Table24[[#This Row],[Fare]]+1)</f>
        <v>1.9199708788780554</v>
      </c>
      <c r="Q38" s="3">
        <f>IF(OR(Table24[[#This Row],[Pclass]]=2, Table24[[#This Row],[Pclass]]=3), 0, IF(Table24[[#This Row],[Pclass]]=1, 1, ""))</f>
        <v>1</v>
      </c>
      <c r="R38" s="3">
        <f>IF(OR(Table24[[#This Row],[Pclass]]=1, Table24[[#This Row],[Pclass]]=3), 0, IF(Table24[[#This Row],[Pclass]]=2, 1, ""))</f>
        <v>0</v>
      </c>
      <c r="S38" s="3">
        <f>IF(OR(Table24[[#This Row],[Embarked]]="C", Table24[[#This Row],[Embarked]]="Q"), 0, IF(Table24[[#This Row],[Embarked]]="S", 1, ""))</f>
        <v>0</v>
      </c>
      <c r="T38" s="3">
        <f>IF(OR(Table24[[#This Row],[Embarked]]="S", Table24[[#This Row],[Embarked]]="Q"), 0, IF(Table24[[#This Row],[Embarked]]="C", 1, ""))</f>
        <v>1</v>
      </c>
      <c r="U38" s="3">
        <f>IF(Table24[[#This Row],[Sex]]="male", 1, 0)</f>
        <v>1</v>
      </c>
      <c r="V38" s="3">
        <v>1</v>
      </c>
      <c r="AI38">
        <f>SUMPRODUCT(Table24[[#This Row],[SibSp_1]:[Const]],$X$4:$AG$4)</f>
        <v>0.18205639237481269</v>
      </c>
      <c r="AJ38">
        <f>SUMPRODUCT(Table24[[#This Row],[SibSp_1]:[Const]],$X$5:$AG$5)</f>
        <v>0.44692081165817638</v>
      </c>
      <c r="AK38">
        <f t="shared" si="9"/>
        <v>0.18205639237481269</v>
      </c>
      <c r="AL38">
        <f t="shared" si="10"/>
        <v>0.44692081165817638</v>
      </c>
      <c r="AM38">
        <f t="shared" si="11"/>
        <v>0.62897720403298907</v>
      </c>
      <c r="AN38">
        <f>(AM38-Table24[[#This Row],[Survived]])^2</f>
        <v>0.39561232319315637</v>
      </c>
    </row>
    <row r="39" spans="1:40" x14ac:dyDescent="0.25">
      <c r="A39">
        <v>36</v>
      </c>
      <c r="B39">
        <v>0</v>
      </c>
      <c r="C39">
        <v>1</v>
      </c>
      <c r="D39" t="s">
        <v>70</v>
      </c>
      <c r="E39" t="s">
        <v>13</v>
      </c>
      <c r="F39">
        <v>42</v>
      </c>
      <c r="G39">
        <v>1</v>
      </c>
      <c r="H39">
        <v>0</v>
      </c>
      <c r="I39">
        <v>113789</v>
      </c>
      <c r="J39">
        <v>52</v>
      </c>
      <c r="L39" t="s">
        <v>15</v>
      </c>
      <c r="M39">
        <f>Table24[[#This Row],[SibSp]]</f>
        <v>1</v>
      </c>
      <c r="N39">
        <f>Table24[[#This Row],[Parch]]</f>
        <v>0</v>
      </c>
      <c r="O39" s="5">
        <f>Table24[[#This Row],[Age]]/80</f>
        <v>0.52500000000000002</v>
      </c>
      <c r="P39" s="5">
        <f>LOG10(Table24[[#This Row],[Fare]]+1)</f>
        <v>1.7242758696007889</v>
      </c>
      <c r="Q39" s="3">
        <f>IF(OR(Table24[[#This Row],[Pclass]]=2, Table24[[#This Row],[Pclass]]=3), 0, IF(Table24[[#This Row],[Pclass]]=1, 1, ""))</f>
        <v>1</v>
      </c>
      <c r="R39" s="3">
        <f>IF(OR(Table24[[#This Row],[Pclass]]=1, Table24[[#This Row],[Pclass]]=3), 0, IF(Table24[[#This Row],[Pclass]]=2, 1, ""))</f>
        <v>0</v>
      </c>
      <c r="S39" s="3">
        <f>IF(OR(Table24[[#This Row],[Embarked]]="C", Table24[[#This Row],[Embarked]]="Q"), 0, IF(Table24[[#This Row],[Embarked]]="S", 1, ""))</f>
        <v>1</v>
      </c>
      <c r="T39" s="3">
        <f>IF(OR(Table24[[#This Row],[Embarked]]="S", Table24[[#This Row],[Embarked]]="Q"), 0, IF(Table24[[#This Row],[Embarked]]="C", 1, ""))</f>
        <v>0</v>
      </c>
      <c r="U39" s="3">
        <f>IF(Table24[[#This Row],[Sex]]="male", 1, 0)</f>
        <v>1</v>
      </c>
      <c r="V39" s="3">
        <v>1</v>
      </c>
      <c r="AI39">
        <f>SUMPRODUCT(Table24[[#This Row],[SibSp_1]:[Const]],$X$4:$AG$4)</f>
        <v>-1.2328425724554997</v>
      </c>
      <c r="AJ39">
        <f>SUMPRODUCT(Table24[[#This Row],[SibSp_1]:[Const]],$X$5:$AG$5)</f>
        <v>0.3298434771447748</v>
      </c>
      <c r="AK39">
        <f t="shared" si="9"/>
        <v>0</v>
      </c>
      <c r="AL39">
        <f t="shared" si="10"/>
        <v>0.3298434771447748</v>
      </c>
      <c r="AM39">
        <f t="shared" si="11"/>
        <v>0.3298434771447748</v>
      </c>
      <c r="AN39">
        <f>(AM39-Table24[[#This Row],[Survived]])^2</f>
        <v>0.10879671941495557</v>
      </c>
    </row>
    <row r="40" spans="1:40" hidden="1" x14ac:dyDescent="0.25">
      <c r="A40">
        <v>37</v>
      </c>
      <c r="B40">
        <v>1</v>
      </c>
      <c r="C40">
        <v>3</v>
      </c>
      <c r="D40" t="s">
        <v>71</v>
      </c>
      <c r="E40" t="s">
        <v>13</v>
      </c>
      <c r="G40">
        <v>0</v>
      </c>
      <c r="H40">
        <v>0</v>
      </c>
      <c r="I40">
        <v>2677</v>
      </c>
      <c r="J40">
        <v>7.2291999999999996</v>
      </c>
      <c r="L40" t="s">
        <v>20</v>
      </c>
      <c r="M40">
        <f>Table24[[#This Row],[SibSp]]</f>
        <v>0</v>
      </c>
      <c r="N40">
        <f>Table24[[#This Row],[Parch]]</f>
        <v>0</v>
      </c>
      <c r="O40">
        <f>Table24[[#This Row],[Age]]/80</f>
        <v>0</v>
      </c>
      <c r="P40" s="3">
        <f>LOG10(Table24[[#This Row],[Fare]]+1)</f>
        <v>0.91535761741483168</v>
      </c>
      <c r="Q40" s="3">
        <f>IF(OR(Table24[[#This Row],[Pclass]]=2, Table24[[#This Row],[Pclass]]=3), 0, IF(Table24[[#This Row],[Pclass]]=1, 1, ""))</f>
        <v>0</v>
      </c>
      <c r="R40" s="3">
        <f>IF(OR(Table24[[#This Row],[Pclass]]=1, Table24[[#This Row],[Pclass]]=3), 0, IF(Table24[[#This Row],[Pclass]]=2, 1, ""))</f>
        <v>0</v>
      </c>
      <c r="S40" s="3">
        <f>IF(OR(Table24[[#This Row],[Embarked]]="C", Table24[[#This Row],[Embarked]]="Q"), 0, IF(Table24[[#This Row],[Embarked]]="S", 1, ""))</f>
        <v>0</v>
      </c>
      <c r="T40" s="3">
        <f>IF(OR(Table24[[#This Row],[Embarked]]="S", Table24[[#This Row],[Embarked]]="Q"), 0, IF(Table24[[#This Row],[Embarked]]="C", 1, ""))</f>
        <v>1</v>
      </c>
      <c r="U40" s="3">
        <f>IF(Table24[[#This Row],[Sex]]="male", 1, 0)</f>
        <v>1</v>
      </c>
      <c r="V40" s="3"/>
      <c r="AI40">
        <f>SUMPRODUCT(Table24[[#This Row],[SibSp_1]:[Const]],$X$4:$AG$4)</f>
        <v>0.37326368763618911</v>
      </c>
      <c r="AN40">
        <f>(AI40-Table24[[#This Row],[Survived]])^2</f>
        <v>0.39279840523538834</v>
      </c>
    </row>
    <row r="41" spans="1:40" x14ac:dyDescent="0.25">
      <c r="A41">
        <v>38</v>
      </c>
      <c r="B41">
        <v>0</v>
      </c>
      <c r="C41">
        <v>3</v>
      </c>
      <c r="D41" t="s">
        <v>72</v>
      </c>
      <c r="E41" t="s">
        <v>13</v>
      </c>
      <c r="F41">
        <v>21</v>
      </c>
      <c r="G41">
        <v>0</v>
      </c>
      <c r="H41">
        <v>0</v>
      </c>
      <c r="I41" t="s">
        <v>73</v>
      </c>
      <c r="J41">
        <v>8.0500000000000007</v>
      </c>
      <c r="L41" t="s">
        <v>15</v>
      </c>
      <c r="M41">
        <f>Table24[[#This Row],[SibSp]]</f>
        <v>0</v>
      </c>
      <c r="N41">
        <f>Table24[[#This Row],[Parch]]</f>
        <v>0</v>
      </c>
      <c r="O41" s="5">
        <f>Table24[[#This Row],[Age]]/80</f>
        <v>0.26250000000000001</v>
      </c>
      <c r="P41" s="5">
        <f>LOG10(Table24[[#This Row],[Fare]]+1)</f>
        <v>0.9566485792052033</v>
      </c>
      <c r="Q41" s="3">
        <f>IF(OR(Table24[[#This Row],[Pclass]]=2, Table24[[#This Row],[Pclass]]=3), 0, IF(Table24[[#This Row],[Pclass]]=1, 1, ""))</f>
        <v>0</v>
      </c>
      <c r="R41" s="3">
        <f>IF(OR(Table24[[#This Row],[Pclass]]=1, Table24[[#This Row],[Pclass]]=3), 0, IF(Table24[[#This Row],[Pclass]]=2, 1, ""))</f>
        <v>0</v>
      </c>
      <c r="S41" s="3">
        <f>IF(OR(Table24[[#This Row],[Embarked]]="C", Table24[[#This Row],[Embarked]]="Q"), 0, IF(Table24[[#This Row],[Embarked]]="S", 1, ""))</f>
        <v>1</v>
      </c>
      <c r="T41" s="3">
        <f>IF(OR(Table24[[#This Row],[Embarked]]="S", Table24[[#This Row],[Embarked]]="Q"), 0, IF(Table24[[#This Row],[Embarked]]="C", 1, ""))</f>
        <v>0</v>
      </c>
      <c r="U41" s="3">
        <f>IF(Table24[[#This Row],[Sex]]="male", 1, 0)</f>
        <v>1</v>
      </c>
      <c r="V41" s="3">
        <v>1</v>
      </c>
      <c r="AI41">
        <f>SUMPRODUCT(Table24[[#This Row],[SibSp_1]:[Const]],$X$4:$AG$4)</f>
        <v>-1.5047875282503096</v>
      </c>
      <c r="AJ41">
        <f>SUMPRODUCT(Table24[[#This Row],[SibSp_1]:[Const]],$X$5:$AG$5)</f>
        <v>0.13916712864550473</v>
      </c>
      <c r="AK41">
        <f t="shared" ref="AK41:AK45" si="12">IF(AI41&lt;0,0,AI41)</f>
        <v>0</v>
      </c>
      <c r="AL41">
        <f t="shared" ref="AL41:AL45" si="13">IF(AJ41&lt;0,0,AJ41)</f>
        <v>0.13916712864550473</v>
      </c>
      <c r="AM41">
        <f t="shared" ref="AM41:AM45" si="14">AK41+AL41</f>
        <v>0.13916712864550473</v>
      </c>
      <c r="AN41">
        <f>(AM41-Table24[[#This Row],[Survived]])^2</f>
        <v>1.9367489695434465E-2</v>
      </c>
    </row>
    <row r="42" spans="1:40" x14ac:dyDescent="0.25">
      <c r="A42">
        <v>39</v>
      </c>
      <c r="B42">
        <v>0</v>
      </c>
      <c r="C42">
        <v>3</v>
      </c>
      <c r="D42" t="s">
        <v>74</v>
      </c>
      <c r="E42" t="s">
        <v>17</v>
      </c>
      <c r="F42">
        <v>18</v>
      </c>
      <c r="G42">
        <v>2</v>
      </c>
      <c r="H42">
        <v>0</v>
      </c>
      <c r="I42">
        <v>345764</v>
      </c>
      <c r="J42">
        <v>18</v>
      </c>
      <c r="L42" t="s">
        <v>15</v>
      </c>
      <c r="M42">
        <f>Table24[[#This Row],[SibSp]]</f>
        <v>2</v>
      </c>
      <c r="N42">
        <f>Table24[[#This Row],[Parch]]</f>
        <v>0</v>
      </c>
      <c r="O42" s="5">
        <f>Table24[[#This Row],[Age]]/80</f>
        <v>0.22500000000000001</v>
      </c>
      <c r="P42" s="5">
        <f>LOG10(Table24[[#This Row],[Fare]]+1)</f>
        <v>1.2787536009528289</v>
      </c>
      <c r="Q42" s="3">
        <f>IF(OR(Table24[[#This Row],[Pclass]]=2, Table24[[#This Row],[Pclass]]=3), 0, IF(Table24[[#This Row],[Pclass]]=1, 1, ""))</f>
        <v>0</v>
      </c>
      <c r="R42" s="3">
        <f>IF(OR(Table24[[#This Row],[Pclass]]=1, Table24[[#This Row],[Pclass]]=3), 0, IF(Table24[[#This Row],[Pclass]]=2, 1, ""))</f>
        <v>0</v>
      </c>
      <c r="S42" s="3">
        <f>IF(OR(Table24[[#This Row],[Embarked]]="C", Table24[[#This Row],[Embarked]]="Q"), 0, IF(Table24[[#This Row],[Embarked]]="S", 1, ""))</f>
        <v>1</v>
      </c>
      <c r="T42" s="3">
        <f>IF(OR(Table24[[#This Row],[Embarked]]="S", Table24[[#This Row],[Embarked]]="Q"), 0, IF(Table24[[#This Row],[Embarked]]="C", 1, ""))</f>
        <v>0</v>
      </c>
      <c r="U42" s="3">
        <f>IF(Table24[[#This Row],[Sex]]="male", 1, 0)</f>
        <v>0</v>
      </c>
      <c r="V42" s="3">
        <v>1</v>
      </c>
      <c r="AI42">
        <f>SUMPRODUCT(Table24[[#This Row],[SibSp_1]:[Const]],$X$4:$AG$4)</f>
        <v>-1.1241037339267392</v>
      </c>
      <c r="AJ42">
        <f>SUMPRODUCT(Table24[[#This Row],[SibSp_1]:[Const]],$X$5:$AG$5)</f>
        <v>0.52640387893205765</v>
      </c>
      <c r="AK42">
        <f t="shared" si="12"/>
        <v>0</v>
      </c>
      <c r="AL42">
        <f t="shared" si="13"/>
        <v>0.52640387893205765</v>
      </c>
      <c r="AM42">
        <f t="shared" si="14"/>
        <v>0.52640387893205765</v>
      </c>
      <c r="AN42">
        <f>(AM42-Table24[[#This Row],[Survived]])^2</f>
        <v>0.27710104375471639</v>
      </c>
    </row>
    <row r="43" spans="1:40" x14ac:dyDescent="0.25">
      <c r="A43">
        <v>40</v>
      </c>
      <c r="B43">
        <v>1</v>
      </c>
      <c r="C43">
        <v>3</v>
      </c>
      <c r="D43" t="s">
        <v>75</v>
      </c>
      <c r="E43" t="s">
        <v>17</v>
      </c>
      <c r="F43">
        <v>14</v>
      </c>
      <c r="G43">
        <v>1</v>
      </c>
      <c r="H43">
        <v>0</v>
      </c>
      <c r="I43">
        <v>2651</v>
      </c>
      <c r="J43">
        <v>11.2417</v>
      </c>
      <c r="L43" t="s">
        <v>20</v>
      </c>
      <c r="M43">
        <f>Table24[[#This Row],[SibSp]]</f>
        <v>1</v>
      </c>
      <c r="N43">
        <f>Table24[[#This Row],[Parch]]</f>
        <v>0</v>
      </c>
      <c r="O43" s="5">
        <f>Table24[[#This Row],[Age]]/80</f>
        <v>0.17499999999999999</v>
      </c>
      <c r="P43" s="5">
        <f>LOG10(Table24[[#This Row],[Fare]]+1)</f>
        <v>1.0878417322991751</v>
      </c>
      <c r="Q43" s="3">
        <f>IF(OR(Table24[[#This Row],[Pclass]]=2, Table24[[#This Row],[Pclass]]=3), 0, IF(Table24[[#This Row],[Pclass]]=1, 1, ""))</f>
        <v>0</v>
      </c>
      <c r="R43" s="3">
        <f>IF(OR(Table24[[#This Row],[Pclass]]=1, Table24[[#This Row],[Pclass]]=3), 0, IF(Table24[[#This Row],[Pclass]]=2, 1, ""))</f>
        <v>0</v>
      </c>
      <c r="S43" s="3">
        <f>IF(OR(Table24[[#This Row],[Embarked]]="C", Table24[[#This Row],[Embarked]]="Q"), 0, IF(Table24[[#This Row],[Embarked]]="S", 1, ""))</f>
        <v>0</v>
      </c>
      <c r="T43" s="3">
        <f>IF(OR(Table24[[#This Row],[Embarked]]="S", Table24[[#This Row],[Embarked]]="Q"), 0, IF(Table24[[#This Row],[Embarked]]="C", 1, ""))</f>
        <v>1</v>
      </c>
      <c r="U43" s="3">
        <f>IF(Table24[[#This Row],[Sex]]="male", 1, 0)</f>
        <v>0</v>
      </c>
      <c r="V43" s="3">
        <v>1</v>
      </c>
      <c r="AI43">
        <f>SUMPRODUCT(Table24[[#This Row],[SibSp_1]:[Const]],$X$4:$AG$4)</f>
        <v>0.20209763540165798</v>
      </c>
      <c r="AJ43">
        <f>SUMPRODUCT(Table24[[#This Row],[SibSp_1]:[Const]],$X$5:$AG$5)</f>
        <v>0.61637662580044894</v>
      </c>
      <c r="AK43">
        <f t="shared" si="12"/>
        <v>0.20209763540165798</v>
      </c>
      <c r="AL43">
        <f t="shared" si="13"/>
        <v>0.61637662580044894</v>
      </c>
      <c r="AM43">
        <f t="shared" si="14"/>
        <v>0.81847426120210698</v>
      </c>
      <c r="AN43">
        <f>(AM43-Table24[[#This Row],[Survived]])^2</f>
        <v>3.2951593846120883E-2</v>
      </c>
    </row>
    <row r="44" spans="1:40" x14ac:dyDescent="0.25">
      <c r="A44">
        <v>41</v>
      </c>
      <c r="B44">
        <v>0</v>
      </c>
      <c r="C44">
        <v>3</v>
      </c>
      <c r="D44" t="s">
        <v>76</v>
      </c>
      <c r="E44" t="s">
        <v>17</v>
      </c>
      <c r="F44">
        <v>40</v>
      </c>
      <c r="G44">
        <v>1</v>
      </c>
      <c r="H44">
        <v>0</v>
      </c>
      <c r="I44">
        <v>7546</v>
      </c>
      <c r="J44">
        <v>9.4749999999999996</v>
      </c>
      <c r="L44" t="s">
        <v>15</v>
      </c>
      <c r="M44">
        <f>Table24[[#This Row],[SibSp]]</f>
        <v>1</v>
      </c>
      <c r="N44">
        <f>Table24[[#This Row],[Parch]]</f>
        <v>0</v>
      </c>
      <c r="O44" s="5">
        <f>Table24[[#This Row],[Age]]/80</f>
        <v>0.5</v>
      </c>
      <c r="P44" s="5">
        <f>LOG10(Table24[[#This Row],[Fare]]+1)</f>
        <v>1.0201540316383328</v>
      </c>
      <c r="Q44" s="3">
        <f>IF(OR(Table24[[#This Row],[Pclass]]=2, Table24[[#This Row],[Pclass]]=3), 0, IF(Table24[[#This Row],[Pclass]]=1, 1, ""))</f>
        <v>0</v>
      </c>
      <c r="R44" s="3">
        <f>IF(OR(Table24[[#This Row],[Pclass]]=1, Table24[[#This Row],[Pclass]]=3), 0, IF(Table24[[#This Row],[Pclass]]=2, 1, ""))</f>
        <v>0</v>
      </c>
      <c r="S44" s="3">
        <f>IF(OR(Table24[[#This Row],[Embarked]]="C", Table24[[#This Row],[Embarked]]="Q"), 0, IF(Table24[[#This Row],[Embarked]]="S", 1, ""))</f>
        <v>1</v>
      </c>
      <c r="T44" s="3">
        <f>IF(OR(Table24[[#This Row],[Embarked]]="S", Table24[[#This Row],[Embarked]]="Q"), 0, IF(Table24[[#This Row],[Embarked]]="C", 1, ""))</f>
        <v>0</v>
      </c>
      <c r="U44" s="3">
        <f>IF(Table24[[#This Row],[Sex]]="male", 1, 0)</f>
        <v>0</v>
      </c>
      <c r="V44" s="3">
        <v>1</v>
      </c>
      <c r="AI44">
        <f>SUMPRODUCT(Table24[[#This Row],[SibSp_1]:[Const]],$X$4:$AG$4)</f>
        <v>-1.2816462594219489</v>
      </c>
      <c r="AJ44">
        <f>SUMPRODUCT(Table24[[#This Row],[SibSp_1]:[Const]],$X$5:$AG$5)</f>
        <v>0.42336337594953283</v>
      </c>
      <c r="AK44">
        <f t="shared" si="12"/>
        <v>0</v>
      </c>
      <c r="AL44">
        <f t="shared" si="13"/>
        <v>0.42336337594953283</v>
      </c>
      <c r="AM44">
        <f t="shared" si="14"/>
        <v>0.42336337594953283</v>
      </c>
      <c r="AN44">
        <f>(AM44-Table24[[#This Row],[Survived]])^2</f>
        <v>0.17923654809538547</v>
      </c>
    </row>
    <row r="45" spans="1:40" x14ac:dyDescent="0.25">
      <c r="A45">
        <v>42</v>
      </c>
      <c r="B45">
        <v>0</v>
      </c>
      <c r="C45">
        <v>2</v>
      </c>
      <c r="D45" t="s">
        <v>77</v>
      </c>
      <c r="E45" t="s">
        <v>17</v>
      </c>
      <c r="F45">
        <v>27</v>
      </c>
      <c r="G45">
        <v>1</v>
      </c>
      <c r="H45">
        <v>0</v>
      </c>
      <c r="I45">
        <v>11668</v>
      </c>
      <c r="J45">
        <v>21</v>
      </c>
      <c r="L45" t="s">
        <v>15</v>
      </c>
      <c r="M45">
        <f>Table24[[#This Row],[SibSp]]</f>
        <v>1</v>
      </c>
      <c r="N45">
        <f>Table24[[#This Row],[Parch]]</f>
        <v>0</v>
      </c>
      <c r="O45" s="5">
        <f>Table24[[#This Row],[Age]]/80</f>
        <v>0.33750000000000002</v>
      </c>
      <c r="P45" s="5">
        <f>LOG10(Table24[[#This Row],[Fare]]+1)</f>
        <v>1.3424226808222062</v>
      </c>
      <c r="Q45" s="3">
        <f>IF(OR(Table24[[#This Row],[Pclass]]=2, Table24[[#This Row],[Pclass]]=3), 0, IF(Table24[[#This Row],[Pclass]]=1, 1, ""))</f>
        <v>0</v>
      </c>
      <c r="R45" s="3">
        <f>IF(OR(Table24[[#This Row],[Pclass]]=1, Table24[[#This Row],[Pclass]]=3), 0, IF(Table24[[#This Row],[Pclass]]=2, 1, ""))</f>
        <v>1</v>
      </c>
      <c r="S45" s="3">
        <f>IF(OR(Table24[[#This Row],[Embarked]]="C", Table24[[#This Row],[Embarked]]="Q"), 0, IF(Table24[[#This Row],[Embarked]]="S", 1, ""))</f>
        <v>1</v>
      </c>
      <c r="T45" s="3">
        <f>IF(OR(Table24[[#This Row],[Embarked]]="S", Table24[[#This Row],[Embarked]]="Q"), 0, IF(Table24[[#This Row],[Embarked]]="C", 1, ""))</f>
        <v>0</v>
      </c>
      <c r="U45" s="3">
        <f>IF(Table24[[#This Row],[Sex]]="male", 1, 0)</f>
        <v>0</v>
      </c>
      <c r="V45" s="3">
        <v>1</v>
      </c>
      <c r="AI45">
        <f>SUMPRODUCT(Table24[[#This Row],[SibSp_1]:[Const]],$X$4:$AG$4)</f>
        <v>-1.5958298163972129</v>
      </c>
      <c r="AJ45">
        <f>SUMPRODUCT(Table24[[#This Row],[SibSp_1]:[Const]],$X$5:$AG$5)</f>
        <v>0.75091779416310311</v>
      </c>
      <c r="AK45">
        <f t="shared" si="12"/>
        <v>0</v>
      </c>
      <c r="AL45">
        <f t="shared" si="13"/>
        <v>0.75091779416310311</v>
      </c>
      <c r="AM45">
        <f t="shared" si="14"/>
        <v>0.75091779416310311</v>
      </c>
      <c r="AN45">
        <f>(AM45-Table24[[#This Row],[Survived]])^2</f>
        <v>0.56387753359078052</v>
      </c>
    </row>
    <row r="46" spans="1:40" hidden="1" x14ac:dyDescent="0.25">
      <c r="A46">
        <v>43</v>
      </c>
      <c r="B46">
        <v>0</v>
      </c>
      <c r="C46">
        <v>3</v>
      </c>
      <c r="D46" t="s">
        <v>78</v>
      </c>
      <c r="E46" t="s">
        <v>13</v>
      </c>
      <c r="G46">
        <v>0</v>
      </c>
      <c r="H46">
        <v>0</v>
      </c>
      <c r="I46">
        <v>349253</v>
      </c>
      <c r="J46">
        <v>7.8958000000000004</v>
      </c>
      <c r="L46" t="s">
        <v>20</v>
      </c>
      <c r="M46">
        <f>Table24[[#This Row],[SibSp]]</f>
        <v>0</v>
      </c>
      <c r="N46">
        <f>Table24[[#This Row],[Parch]]</f>
        <v>0</v>
      </c>
      <c r="O46">
        <f>Table24[[#This Row],[Age]]/80</f>
        <v>0</v>
      </c>
      <c r="P46" s="3">
        <f>LOG10(Table24[[#This Row],[Fare]]+1)</f>
        <v>0.94918501031343461</v>
      </c>
      <c r="Q46" s="3">
        <f>IF(OR(Table24[[#This Row],[Pclass]]=2, Table24[[#This Row],[Pclass]]=3), 0, IF(Table24[[#This Row],[Pclass]]=1, 1, ""))</f>
        <v>0</v>
      </c>
      <c r="R46" s="3">
        <f>IF(OR(Table24[[#This Row],[Pclass]]=1, Table24[[#This Row],[Pclass]]=3), 0, IF(Table24[[#This Row],[Pclass]]=2, 1, ""))</f>
        <v>0</v>
      </c>
      <c r="S46" s="3">
        <f>IF(OR(Table24[[#This Row],[Embarked]]="C", Table24[[#This Row],[Embarked]]="Q"), 0, IF(Table24[[#This Row],[Embarked]]="S", 1, ""))</f>
        <v>0</v>
      </c>
      <c r="T46" s="3">
        <f>IF(OR(Table24[[#This Row],[Embarked]]="S", Table24[[#This Row],[Embarked]]="Q"), 0, IF(Table24[[#This Row],[Embarked]]="C", 1, ""))</f>
        <v>1</v>
      </c>
      <c r="U46" s="3">
        <f>IF(Table24[[#This Row],[Sex]]="male", 1, 0)</f>
        <v>1</v>
      </c>
      <c r="V46" s="3"/>
      <c r="AI46">
        <f>SUMPRODUCT(Table24[[#This Row],[SibSp_1]:[Const]],$X$4:$AG$4)</f>
        <v>0.35182867686630581</v>
      </c>
      <c r="AN46">
        <f>(AI46-Table24[[#This Row],[Survived]])^2</f>
        <v>0.12378341786549543</v>
      </c>
    </row>
    <row r="47" spans="1:40" x14ac:dyDescent="0.25">
      <c r="A47">
        <v>44</v>
      </c>
      <c r="B47">
        <v>1</v>
      </c>
      <c r="C47">
        <v>2</v>
      </c>
      <c r="D47" t="s">
        <v>79</v>
      </c>
      <c r="E47" t="s">
        <v>17</v>
      </c>
      <c r="F47">
        <v>3</v>
      </c>
      <c r="G47">
        <v>1</v>
      </c>
      <c r="H47">
        <v>2</v>
      </c>
      <c r="I47" t="s">
        <v>80</v>
      </c>
      <c r="J47">
        <v>41.5792</v>
      </c>
      <c r="L47" t="s">
        <v>20</v>
      </c>
      <c r="M47">
        <f>Table24[[#This Row],[SibSp]]</f>
        <v>1</v>
      </c>
      <c r="N47">
        <f>Table24[[#This Row],[Parch]]</f>
        <v>2</v>
      </c>
      <c r="O47" s="5">
        <f>Table24[[#This Row],[Age]]/80</f>
        <v>3.7499999999999999E-2</v>
      </c>
      <c r="P47" s="5">
        <f>LOG10(Table24[[#This Row],[Fare]]+1)</f>
        <v>1.6291974974299364</v>
      </c>
      <c r="Q47" s="3">
        <f>IF(OR(Table24[[#This Row],[Pclass]]=2, Table24[[#This Row],[Pclass]]=3), 0, IF(Table24[[#This Row],[Pclass]]=1, 1, ""))</f>
        <v>0</v>
      </c>
      <c r="R47" s="3">
        <f>IF(OR(Table24[[#This Row],[Pclass]]=1, Table24[[#This Row],[Pclass]]=3), 0, IF(Table24[[#This Row],[Pclass]]=2, 1, ""))</f>
        <v>1</v>
      </c>
      <c r="S47" s="3">
        <f>IF(OR(Table24[[#This Row],[Embarked]]="C", Table24[[#This Row],[Embarked]]="Q"), 0, IF(Table24[[#This Row],[Embarked]]="S", 1, ""))</f>
        <v>0</v>
      </c>
      <c r="T47" s="3">
        <f>IF(OR(Table24[[#This Row],[Embarked]]="S", Table24[[#This Row],[Embarked]]="Q"), 0, IF(Table24[[#This Row],[Embarked]]="C", 1, ""))</f>
        <v>1</v>
      </c>
      <c r="U47" s="3">
        <f>IF(Table24[[#This Row],[Sex]]="male", 1, 0)</f>
        <v>0</v>
      </c>
      <c r="V47" s="3">
        <v>1</v>
      </c>
      <c r="AI47">
        <f>SUMPRODUCT(Table24[[#This Row],[SibSp_1]:[Const]],$X$4:$AG$4)</f>
        <v>-0.49209359401119107</v>
      </c>
      <c r="AJ47">
        <f>SUMPRODUCT(Table24[[#This Row],[SibSp_1]:[Const]],$X$5:$AG$5)</f>
        <v>0.92062857578534107</v>
      </c>
      <c r="AK47">
        <f t="shared" ref="AK47:AK48" si="15">IF(AI47&lt;0,0,AI47)</f>
        <v>0</v>
      </c>
      <c r="AL47">
        <f t="shared" ref="AL47:AL48" si="16">IF(AJ47&lt;0,0,AJ47)</f>
        <v>0.92062857578534107</v>
      </c>
      <c r="AM47">
        <f t="shared" ref="AM47:AM48" si="17">AK47+AL47</f>
        <v>0.92062857578534107</v>
      </c>
      <c r="AN47">
        <f>(AM47-Table24[[#This Row],[Survived]])^2</f>
        <v>6.299822981863345E-3</v>
      </c>
    </row>
    <row r="48" spans="1:40" x14ac:dyDescent="0.25">
      <c r="A48">
        <v>45</v>
      </c>
      <c r="B48">
        <v>1</v>
      </c>
      <c r="C48">
        <v>3</v>
      </c>
      <c r="D48" t="s">
        <v>81</v>
      </c>
      <c r="E48" t="s">
        <v>17</v>
      </c>
      <c r="F48">
        <v>19</v>
      </c>
      <c r="G48">
        <v>0</v>
      </c>
      <c r="H48">
        <v>0</v>
      </c>
      <c r="I48">
        <v>330958</v>
      </c>
      <c r="J48">
        <v>7.8792</v>
      </c>
      <c r="L48" t="s">
        <v>27</v>
      </c>
      <c r="M48">
        <f>Table24[[#This Row],[SibSp]]</f>
        <v>0</v>
      </c>
      <c r="N48">
        <f>Table24[[#This Row],[Parch]]</f>
        <v>0</v>
      </c>
      <c r="O48" s="5">
        <f>Table24[[#This Row],[Age]]/80</f>
        <v>0.23749999999999999</v>
      </c>
      <c r="P48" s="5">
        <f>LOG10(Table24[[#This Row],[Fare]]+1)</f>
        <v>0.94837383838707923</v>
      </c>
      <c r="Q48" s="3">
        <f>IF(OR(Table24[[#This Row],[Pclass]]=2, Table24[[#This Row],[Pclass]]=3), 0, IF(Table24[[#This Row],[Pclass]]=1, 1, ""))</f>
        <v>0</v>
      </c>
      <c r="R48" s="3">
        <f>IF(OR(Table24[[#This Row],[Pclass]]=1, Table24[[#This Row],[Pclass]]=3), 0, IF(Table24[[#This Row],[Pclass]]=2, 1, ""))</f>
        <v>0</v>
      </c>
      <c r="S48" s="3">
        <f>IF(OR(Table24[[#This Row],[Embarked]]="C", Table24[[#This Row],[Embarked]]="Q"), 0, IF(Table24[[#This Row],[Embarked]]="S", 1, ""))</f>
        <v>0</v>
      </c>
      <c r="T48" s="3">
        <f>IF(OR(Table24[[#This Row],[Embarked]]="S", Table24[[#This Row],[Embarked]]="Q"), 0, IF(Table24[[#This Row],[Embarked]]="C", 1, ""))</f>
        <v>0</v>
      </c>
      <c r="U48" s="3">
        <f>IF(Table24[[#This Row],[Sex]]="male", 1, 0)</f>
        <v>0</v>
      </c>
      <c r="V48" s="3">
        <v>1</v>
      </c>
      <c r="AI48">
        <f>SUMPRODUCT(Table24[[#This Row],[SibSp_1]:[Const]],$X$4:$AG$4)</f>
        <v>-0.90166115711238803</v>
      </c>
      <c r="AJ48">
        <f>SUMPRODUCT(Table24[[#This Row],[SibSp_1]:[Const]],$X$5:$AG$5)</f>
        <v>0.63795773574505032</v>
      </c>
      <c r="AK48">
        <f t="shared" si="15"/>
        <v>0</v>
      </c>
      <c r="AL48">
        <f t="shared" si="16"/>
        <v>0.63795773574505032</v>
      </c>
      <c r="AM48">
        <f t="shared" si="17"/>
        <v>0.63795773574505032</v>
      </c>
      <c r="AN48">
        <f>(AM48-Table24[[#This Row],[Survived]])^2</f>
        <v>0.13107460110685082</v>
      </c>
    </row>
    <row r="49" spans="1:40" hidden="1" x14ac:dyDescent="0.25">
      <c r="A49">
        <v>46</v>
      </c>
      <c r="B49">
        <v>0</v>
      </c>
      <c r="C49">
        <v>3</v>
      </c>
      <c r="D49" t="s">
        <v>82</v>
      </c>
      <c r="E49" t="s">
        <v>13</v>
      </c>
      <c r="G49">
        <v>0</v>
      </c>
      <c r="H49">
        <v>0</v>
      </c>
      <c r="I49" t="s">
        <v>83</v>
      </c>
      <c r="J49">
        <v>8.0500000000000007</v>
      </c>
      <c r="L49" t="s">
        <v>15</v>
      </c>
      <c r="M49">
        <f>Table24[[#This Row],[SibSp]]</f>
        <v>0</v>
      </c>
      <c r="N49">
        <f>Table24[[#This Row],[Parch]]</f>
        <v>0</v>
      </c>
      <c r="O49">
        <f>Table24[[#This Row],[Age]]/80</f>
        <v>0</v>
      </c>
      <c r="P49" s="3">
        <f>LOG10(Table24[[#This Row],[Fare]]+1)</f>
        <v>0.9566485792052033</v>
      </c>
      <c r="Q49" s="3">
        <f>IF(OR(Table24[[#This Row],[Pclass]]=2, Table24[[#This Row],[Pclass]]=3), 0, IF(Table24[[#This Row],[Pclass]]=1, 1, ""))</f>
        <v>0</v>
      </c>
      <c r="R49" s="3">
        <f>IF(OR(Table24[[#This Row],[Pclass]]=1, Table24[[#This Row],[Pclass]]=3), 0, IF(Table24[[#This Row],[Pclass]]=2, 1, ""))</f>
        <v>0</v>
      </c>
      <c r="S49" s="3">
        <f>IF(OR(Table24[[#This Row],[Embarked]]="C", Table24[[#This Row],[Embarked]]="Q"), 0, IF(Table24[[#This Row],[Embarked]]="S", 1, ""))</f>
        <v>1</v>
      </c>
      <c r="T49" s="3">
        <f>IF(OR(Table24[[#This Row],[Embarked]]="S", Table24[[#This Row],[Embarked]]="Q"), 0, IF(Table24[[#This Row],[Embarked]]="C", 1, ""))</f>
        <v>0</v>
      </c>
      <c r="U49" s="3">
        <f>IF(Table24[[#This Row],[Sex]]="male", 1, 0)</f>
        <v>1</v>
      </c>
      <c r="V49" s="3"/>
      <c r="AI49">
        <f>SUMPRODUCT(Table24[[#This Row],[SibSp_1]:[Const]],$X$4:$AG$4)</f>
        <v>-1.2061160573759404</v>
      </c>
      <c r="AN49">
        <f>(AI49-Table24[[#This Row],[Survived]])^2</f>
        <v>1.4547159438600827</v>
      </c>
    </row>
    <row r="50" spans="1:40" hidden="1" x14ac:dyDescent="0.25">
      <c r="A50">
        <v>47</v>
      </c>
      <c r="B50">
        <v>0</v>
      </c>
      <c r="C50">
        <v>3</v>
      </c>
      <c r="D50" t="s">
        <v>84</v>
      </c>
      <c r="E50" t="s">
        <v>13</v>
      </c>
      <c r="G50">
        <v>1</v>
      </c>
      <c r="H50">
        <v>0</v>
      </c>
      <c r="I50">
        <v>370371</v>
      </c>
      <c r="J50">
        <v>15.5</v>
      </c>
      <c r="L50" t="s">
        <v>27</v>
      </c>
      <c r="M50">
        <f>Table24[[#This Row],[SibSp]]</f>
        <v>1</v>
      </c>
      <c r="N50">
        <f>Table24[[#This Row],[Parch]]</f>
        <v>0</v>
      </c>
      <c r="O50">
        <f>Table24[[#This Row],[Age]]/80</f>
        <v>0</v>
      </c>
      <c r="P50" s="3">
        <f>LOG10(Table24[[#This Row],[Fare]]+1)</f>
        <v>1.2174839442139063</v>
      </c>
      <c r="Q50" s="3">
        <f>IF(OR(Table24[[#This Row],[Pclass]]=2, Table24[[#This Row],[Pclass]]=3), 0, IF(Table24[[#This Row],[Pclass]]=1, 1, ""))</f>
        <v>0</v>
      </c>
      <c r="R50" s="3">
        <f>IF(OR(Table24[[#This Row],[Pclass]]=1, Table24[[#This Row],[Pclass]]=3), 0, IF(Table24[[#This Row],[Pclass]]=2, 1, ""))</f>
        <v>0</v>
      </c>
      <c r="S50" s="3">
        <f>IF(OR(Table24[[#This Row],[Embarked]]="C", Table24[[#This Row],[Embarked]]="Q"), 0, IF(Table24[[#This Row],[Embarked]]="S", 1, ""))</f>
        <v>0</v>
      </c>
      <c r="T50" s="3">
        <f>IF(OR(Table24[[#This Row],[Embarked]]="S", Table24[[#This Row],[Embarked]]="Q"), 0, IF(Table24[[#This Row],[Embarked]]="C", 1, ""))</f>
        <v>0</v>
      </c>
      <c r="U50" s="3">
        <f>IF(Table24[[#This Row],[Sex]]="male", 1, 0)</f>
        <v>1</v>
      </c>
      <c r="V50" s="3"/>
      <c r="AI50">
        <f>SUMPRODUCT(Table24[[#This Row],[SibSp_1]:[Const]],$X$4:$AG$4)</f>
        <v>-0.3276314522964161</v>
      </c>
      <c r="AN50">
        <f>(AI50-Table24[[#This Row],[Survived]])^2</f>
        <v>0.10734236853385878</v>
      </c>
    </row>
    <row r="51" spans="1:40" hidden="1" x14ac:dyDescent="0.25">
      <c r="A51">
        <v>48</v>
      </c>
      <c r="B51">
        <v>1</v>
      </c>
      <c r="C51">
        <v>3</v>
      </c>
      <c r="D51" t="s">
        <v>85</v>
      </c>
      <c r="E51" t="s">
        <v>17</v>
      </c>
      <c r="G51">
        <v>0</v>
      </c>
      <c r="H51">
        <v>0</v>
      </c>
      <c r="I51">
        <v>14311</v>
      </c>
      <c r="J51">
        <v>7.75</v>
      </c>
      <c r="L51" t="s">
        <v>27</v>
      </c>
      <c r="M51">
        <f>Table24[[#This Row],[SibSp]]</f>
        <v>0</v>
      </c>
      <c r="N51">
        <f>Table24[[#This Row],[Parch]]</f>
        <v>0</v>
      </c>
      <c r="O51">
        <f>Table24[[#This Row],[Age]]/80</f>
        <v>0</v>
      </c>
      <c r="P51" s="3">
        <f>LOG10(Table24[[#This Row],[Fare]]+1)</f>
        <v>0.94200805302231327</v>
      </c>
      <c r="Q51" s="3">
        <f>IF(OR(Table24[[#This Row],[Pclass]]=2, Table24[[#This Row],[Pclass]]=3), 0, IF(Table24[[#This Row],[Pclass]]=1, 1, ""))</f>
        <v>0</v>
      </c>
      <c r="R51" s="3">
        <f>IF(OR(Table24[[#This Row],[Pclass]]=1, Table24[[#This Row],[Pclass]]=3), 0, IF(Table24[[#This Row],[Pclass]]=2, 1, ""))</f>
        <v>0</v>
      </c>
      <c r="S51" s="3">
        <f>IF(OR(Table24[[#This Row],[Embarked]]="C", Table24[[#This Row],[Embarked]]="Q"), 0, IF(Table24[[#This Row],[Embarked]]="S", 1, ""))</f>
        <v>0</v>
      </c>
      <c r="T51" s="3">
        <f>IF(OR(Table24[[#This Row],[Embarked]]="S", Table24[[#This Row],[Embarked]]="Q"), 0, IF(Table24[[#This Row],[Embarked]]="C", 1, ""))</f>
        <v>0</v>
      </c>
      <c r="U51" s="3">
        <f>IF(Table24[[#This Row],[Sex]]="male", 1, 0)</f>
        <v>0</v>
      </c>
      <c r="V51" s="3"/>
      <c r="AI51">
        <f>SUMPRODUCT(Table24[[#This Row],[SibSp_1]:[Const]],$X$4:$AG$4)</f>
        <v>-0.59691129086936023</v>
      </c>
      <c r="AN51">
        <f>(AI51-Table24[[#This Row],[Survived]])^2</f>
        <v>2.5501256709060462</v>
      </c>
    </row>
    <row r="52" spans="1:40" hidden="1" x14ac:dyDescent="0.25">
      <c r="A52">
        <v>49</v>
      </c>
      <c r="B52">
        <v>0</v>
      </c>
      <c r="C52">
        <v>3</v>
      </c>
      <c r="D52" t="s">
        <v>86</v>
      </c>
      <c r="E52" t="s">
        <v>13</v>
      </c>
      <c r="G52">
        <v>2</v>
      </c>
      <c r="H52">
        <v>0</v>
      </c>
      <c r="I52">
        <v>2662</v>
      </c>
      <c r="J52">
        <v>21.679200000000002</v>
      </c>
      <c r="L52" t="s">
        <v>20</v>
      </c>
      <c r="M52">
        <f>Table24[[#This Row],[SibSp]]</f>
        <v>2</v>
      </c>
      <c r="N52">
        <f>Table24[[#This Row],[Parch]]</f>
        <v>0</v>
      </c>
      <c r="O52">
        <f>Table24[[#This Row],[Age]]/80</f>
        <v>0</v>
      </c>
      <c r="P52" s="3">
        <f>LOG10(Table24[[#This Row],[Fare]]+1)</f>
        <v>1.3556277309213418</v>
      </c>
      <c r="Q52" s="3">
        <f>IF(OR(Table24[[#This Row],[Pclass]]=2, Table24[[#This Row],[Pclass]]=3), 0, IF(Table24[[#This Row],[Pclass]]=1, 1, ""))</f>
        <v>0</v>
      </c>
      <c r="R52" s="3">
        <f>IF(OR(Table24[[#This Row],[Pclass]]=1, Table24[[#This Row],[Pclass]]=3), 0, IF(Table24[[#This Row],[Pclass]]=2, 1, ""))</f>
        <v>0</v>
      </c>
      <c r="S52" s="3">
        <f>IF(OR(Table24[[#This Row],[Embarked]]="C", Table24[[#This Row],[Embarked]]="Q"), 0, IF(Table24[[#This Row],[Embarked]]="S", 1, ""))</f>
        <v>0</v>
      </c>
      <c r="T52" s="3">
        <f>IF(OR(Table24[[#This Row],[Embarked]]="S", Table24[[#This Row],[Embarked]]="Q"), 0, IF(Table24[[#This Row],[Embarked]]="C", 1, ""))</f>
        <v>1</v>
      </c>
      <c r="U52" s="3">
        <f>IF(Table24[[#This Row],[Sex]]="male", 1, 0)</f>
        <v>1</v>
      </c>
      <c r="V52" s="3"/>
      <c r="AI52">
        <f>SUMPRODUCT(Table24[[#This Row],[SibSp_1]:[Const]],$X$4:$AG$4)</f>
        <v>0.78207802725360998</v>
      </c>
      <c r="AN52">
        <f>(AI52-Table24[[#This Row],[Survived]])^2</f>
        <v>0.6116460407128983</v>
      </c>
    </row>
    <row r="53" spans="1:40" x14ac:dyDescent="0.25">
      <c r="A53">
        <v>50</v>
      </c>
      <c r="B53">
        <v>0</v>
      </c>
      <c r="C53">
        <v>3</v>
      </c>
      <c r="D53" t="s">
        <v>87</v>
      </c>
      <c r="E53" t="s">
        <v>17</v>
      </c>
      <c r="F53">
        <v>18</v>
      </c>
      <c r="G53">
        <v>1</v>
      </c>
      <c r="H53">
        <v>0</v>
      </c>
      <c r="I53">
        <v>349237</v>
      </c>
      <c r="J53">
        <v>17.8</v>
      </c>
      <c r="L53" t="s">
        <v>15</v>
      </c>
      <c r="M53">
        <f>Table24[[#This Row],[SibSp]]</f>
        <v>1</v>
      </c>
      <c r="N53">
        <f>Table24[[#This Row],[Parch]]</f>
        <v>0</v>
      </c>
      <c r="O53" s="5">
        <f>Table24[[#This Row],[Age]]/80</f>
        <v>0.22500000000000001</v>
      </c>
      <c r="P53" s="5">
        <f>LOG10(Table24[[#This Row],[Fare]]+1)</f>
        <v>1.2741578492636798</v>
      </c>
      <c r="Q53" s="3">
        <f>IF(OR(Table24[[#This Row],[Pclass]]=2, Table24[[#This Row],[Pclass]]=3), 0, IF(Table24[[#This Row],[Pclass]]=1, 1, ""))</f>
        <v>0</v>
      </c>
      <c r="R53" s="3">
        <f>IF(OR(Table24[[#This Row],[Pclass]]=1, Table24[[#This Row],[Pclass]]=3), 0, IF(Table24[[#This Row],[Pclass]]=2, 1, ""))</f>
        <v>0</v>
      </c>
      <c r="S53" s="3">
        <f>IF(OR(Table24[[#This Row],[Embarked]]="C", Table24[[#This Row],[Embarked]]="Q"), 0, IF(Table24[[#This Row],[Embarked]]="S", 1, ""))</f>
        <v>1</v>
      </c>
      <c r="T53" s="3">
        <f>IF(OR(Table24[[#This Row],[Embarked]]="S", Table24[[#This Row],[Embarked]]="Q"), 0, IF(Table24[[#This Row],[Embarked]]="C", 1, ""))</f>
        <v>0</v>
      </c>
      <c r="U53" s="3">
        <f>IF(Table24[[#This Row],[Sex]]="male", 1, 0)</f>
        <v>0</v>
      </c>
      <c r="V53" s="3">
        <v>1</v>
      </c>
      <c r="AI53">
        <f>SUMPRODUCT(Table24[[#This Row],[SibSp_1]:[Const]],$X$4:$AG$4)</f>
        <v>-1.4650891892459801</v>
      </c>
      <c r="AJ53">
        <f>SUMPRODUCT(Table24[[#This Row],[SibSp_1]:[Const]],$X$5:$AG$5)</f>
        <v>0.60713636772011959</v>
      </c>
      <c r="AK53">
        <f t="shared" ref="AK53:AK58" si="18">IF(AI53&lt;0,0,AI53)</f>
        <v>0</v>
      </c>
      <c r="AL53">
        <f t="shared" ref="AL53:AL58" si="19">IF(AJ53&lt;0,0,AJ53)</f>
        <v>0.60713636772011959</v>
      </c>
      <c r="AM53">
        <f t="shared" ref="AM53:AM58" si="20">AK53+AL53</f>
        <v>0.60713636772011959</v>
      </c>
      <c r="AN53">
        <f>(AM53-Table24[[#This Row],[Survived]])^2</f>
        <v>0.36861456900838024</v>
      </c>
    </row>
    <row r="54" spans="1:40" x14ac:dyDescent="0.25">
      <c r="A54">
        <v>51</v>
      </c>
      <c r="B54">
        <v>0</v>
      </c>
      <c r="C54">
        <v>3</v>
      </c>
      <c r="D54" t="s">
        <v>88</v>
      </c>
      <c r="E54" t="s">
        <v>13</v>
      </c>
      <c r="F54">
        <v>7</v>
      </c>
      <c r="G54">
        <v>4</v>
      </c>
      <c r="H54">
        <v>1</v>
      </c>
      <c r="I54">
        <v>3101295</v>
      </c>
      <c r="J54">
        <v>39.6875</v>
      </c>
      <c r="L54" t="s">
        <v>15</v>
      </c>
      <c r="M54">
        <f>Table24[[#This Row],[SibSp]]</f>
        <v>4</v>
      </c>
      <c r="N54">
        <f>Table24[[#This Row],[Parch]]</f>
        <v>1</v>
      </c>
      <c r="O54" s="5">
        <f>Table24[[#This Row],[Age]]/80</f>
        <v>8.7499999999999994E-2</v>
      </c>
      <c r="P54" s="5">
        <f>LOG10(Table24[[#This Row],[Fare]]+1)</f>
        <v>1.6094610059122672</v>
      </c>
      <c r="Q54" s="3">
        <f>IF(OR(Table24[[#This Row],[Pclass]]=2, Table24[[#This Row],[Pclass]]=3), 0, IF(Table24[[#This Row],[Pclass]]=1, 1, ""))</f>
        <v>0</v>
      </c>
      <c r="R54" s="3">
        <f>IF(OR(Table24[[#This Row],[Pclass]]=1, Table24[[#This Row],[Pclass]]=3), 0, IF(Table24[[#This Row],[Pclass]]=2, 1, ""))</f>
        <v>0</v>
      </c>
      <c r="S54" s="3">
        <f>IF(OR(Table24[[#This Row],[Embarked]]="C", Table24[[#This Row],[Embarked]]="Q"), 0, IF(Table24[[#This Row],[Embarked]]="S", 1, ""))</f>
        <v>1</v>
      </c>
      <c r="T54" s="3">
        <f>IF(OR(Table24[[#This Row],[Embarked]]="S", Table24[[#This Row],[Embarked]]="Q"), 0, IF(Table24[[#This Row],[Embarked]]="C", 1, ""))</f>
        <v>0</v>
      </c>
      <c r="U54" s="3">
        <f>IF(Table24[[#This Row],[Sex]]="male", 1, 0)</f>
        <v>1</v>
      </c>
      <c r="V54" s="3">
        <v>1</v>
      </c>
      <c r="AI54">
        <f>SUMPRODUCT(Table24[[#This Row],[SibSp_1]:[Const]],$X$4:$AG$4)</f>
        <v>-0.6787828311131876</v>
      </c>
      <c r="AJ54">
        <f>SUMPRODUCT(Table24[[#This Row],[SibSp_1]:[Const]],$X$5:$AG$5)</f>
        <v>-3.8046911445965059E-2</v>
      </c>
      <c r="AK54">
        <f t="shared" si="18"/>
        <v>0</v>
      </c>
      <c r="AL54">
        <f t="shared" si="19"/>
        <v>0</v>
      </c>
      <c r="AM54">
        <f t="shared" si="20"/>
        <v>0</v>
      </c>
      <c r="AN54">
        <f>(AM54-Table24[[#This Row],[Survived]])^2</f>
        <v>0</v>
      </c>
    </row>
    <row r="55" spans="1:40" x14ac:dyDescent="0.25">
      <c r="A55">
        <v>52</v>
      </c>
      <c r="B55">
        <v>0</v>
      </c>
      <c r="C55">
        <v>3</v>
      </c>
      <c r="D55" t="s">
        <v>89</v>
      </c>
      <c r="E55" t="s">
        <v>13</v>
      </c>
      <c r="F55">
        <v>21</v>
      </c>
      <c r="G55">
        <v>0</v>
      </c>
      <c r="H55">
        <v>0</v>
      </c>
      <c r="I55" t="s">
        <v>90</v>
      </c>
      <c r="J55">
        <v>7.8</v>
      </c>
      <c r="L55" t="s">
        <v>15</v>
      </c>
      <c r="M55">
        <f>Table24[[#This Row],[SibSp]]</f>
        <v>0</v>
      </c>
      <c r="N55">
        <f>Table24[[#This Row],[Parch]]</f>
        <v>0</v>
      </c>
      <c r="O55" s="5">
        <f>Table24[[#This Row],[Age]]/80</f>
        <v>0.26250000000000001</v>
      </c>
      <c r="P55" s="5">
        <f>LOG10(Table24[[#This Row],[Fare]]+1)</f>
        <v>0.94448267215016868</v>
      </c>
      <c r="Q55" s="3">
        <f>IF(OR(Table24[[#This Row],[Pclass]]=2, Table24[[#This Row],[Pclass]]=3), 0, IF(Table24[[#This Row],[Pclass]]=1, 1, ""))</f>
        <v>0</v>
      </c>
      <c r="R55" s="3">
        <f>IF(OR(Table24[[#This Row],[Pclass]]=1, Table24[[#This Row],[Pclass]]=3), 0, IF(Table24[[#This Row],[Pclass]]=2, 1, ""))</f>
        <v>0</v>
      </c>
      <c r="S55" s="3">
        <f>IF(OR(Table24[[#This Row],[Embarked]]="C", Table24[[#This Row],[Embarked]]="Q"), 0, IF(Table24[[#This Row],[Embarked]]="S", 1, ""))</f>
        <v>1</v>
      </c>
      <c r="T55" s="3">
        <f>IF(OR(Table24[[#This Row],[Embarked]]="S", Table24[[#This Row],[Embarked]]="Q"), 0, IF(Table24[[#This Row],[Embarked]]="C", 1, ""))</f>
        <v>0</v>
      </c>
      <c r="U55" s="3">
        <f>IF(Table24[[#This Row],[Sex]]="male", 1, 0)</f>
        <v>1</v>
      </c>
      <c r="V55" s="3">
        <v>1</v>
      </c>
      <c r="AI55">
        <f>SUMPRODUCT(Table24[[#This Row],[SibSp_1]:[Const]],$X$4:$AG$4)</f>
        <v>-1.4970784993715029</v>
      </c>
      <c r="AJ55">
        <f>SUMPRODUCT(Table24[[#This Row],[SibSp_1]:[Const]],$X$5:$AG$5)</f>
        <v>0.13805786736792225</v>
      </c>
      <c r="AK55">
        <f t="shared" si="18"/>
        <v>0</v>
      </c>
      <c r="AL55">
        <f t="shared" si="19"/>
        <v>0.13805786736792225</v>
      </c>
      <c r="AM55">
        <f t="shared" si="20"/>
        <v>0.13805786736792225</v>
      </c>
      <c r="AN55">
        <f>(AM55-Table24[[#This Row],[Survived]])^2</f>
        <v>1.9059974742178812E-2</v>
      </c>
    </row>
    <row r="56" spans="1:40" x14ac:dyDescent="0.25">
      <c r="A56">
        <v>53</v>
      </c>
      <c r="B56">
        <v>1</v>
      </c>
      <c r="C56">
        <v>1</v>
      </c>
      <c r="D56" t="s">
        <v>91</v>
      </c>
      <c r="E56" t="s">
        <v>17</v>
      </c>
      <c r="F56">
        <v>49</v>
      </c>
      <c r="G56">
        <v>1</v>
      </c>
      <c r="H56">
        <v>0</v>
      </c>
      <c r="I56" t="s">
        <v>92</v>
      </c>
      <c r="J56">
        <v>76.729200000000006</v>
      </c>
      <c r="K56" t="s">
        <v>93</v>
      </c>
      <c r="L56" t="s">
        <v>20</v>
      </c>
      <c r="M56">
        <f>Table24[[#This Row],[SibSp]]</f>
        <v>1</v>
      </c>
      <c r="N56">
        <f>Table24[[#This Row],[Parch]]</f>
        <v>0</v>
      </c>
      <c r="O56" s="5">
        <f>Table24[[#This Row],[Age]]/80</f>
        <v>0.61250000000000004</v>
      </c>
      <c r="P56" s="5">
        <f>LOG10(Table24[[#This Row],[Fare]]+1)</f>
        <v>1.8905841979078102</v>
      </c>
      <c r="Q56" s="3">
        <f>IF(OR(Table24[[#This Row],[Pclass]]=2, Table24[[#This Row],[Pclass]]=3), 0, IF(Table24[[#This Row],[Pclass]]=1, 1, ""))</f>
        <v>1</v>
      </c>
      <c r="R56" s="3">
        <f>IF(OR(Table24[[#This Row],[Pclass]]=1, Table24[[#This Row],[Pclass]]=3), 0, IF(Table24[[#This Row],[Pclass]]=2, 1, ""))</f>
        <v>0</v>
      </c>
      <c r="S56" s="3">
        <f>IF(OR(Table24[[#This Row],[Embarked]]="C", Table24[[#This Row],[Embarked]]="Q"), 0, IF(Table24[[#This Row],[Embarked]]="S", 1, ""))</f>
        <v>0</v>
      </c>
      <c r="T56" s="3">
        <f>IF(OR(Table24[[#This Row],[Embarked]]="S", Table24[[#This Row],[Embarked]]="Q"), 0, IF(Table24[[#This Row],[Embarked]]="C", 1, ""))</f>
        <v>1</v>
      </c>
      <c r="U56" s="3">
        <f>IF(Table24[[#This Row],[Sex]]="male", 1, 0)</f>
        <v>0</v>
      </c>
      <c r="V56" s="3">
        <v>1</v>
      </c>
      <c r="AI56">
        <f>SUMPRODUCT(Table24[[#This Row],[SibSp_1]:[Const]],$X$4:$AG$4)</f>
        <v>0.12220660968982922</v>
      </c>
      <c r="AJ56">
        <f>SUMPRODUCT(Table24[[#This Row],[SibSp_1]:[Const]],$X$5:$AG$5)</f>
        <v>0.78919764882117349</v>
      </c>
      <c r="AK56">
        <f t="shared" si="18"/>
        <v>0.12220660968982922</v>
      </c>
      <c r="AL56">
        <f t="shared" si="19"/>
        <v>0.78919764882117349</v>
      </c>
      <c r="AM56">
        <f t="shared" si="20"/>
        <v>0.91140425851100271</v>
      </c>
      <c r="AN56">
        <f>(AM56-Table24[[#This Row],[Survived]])^2</f>
        <v>7.8492054099852365E-3</v>
      </c>
    </row>
    <row r="57" spans="1:40" x14ac:dyDescent="0.25">
      <c r="A57">
        <v>54</v>
      </c>
      <c r="B57">
        <v>1</v>
      </c>
      <c r="C57">
        <v>2</v>
      </c>
      <c r="D57" t="s">
        <v>94</v>
      </c>
      <c r="E57" t="s">
        <v>17</v>
      </c>
      <c r="F57">
        <v>29</v>
      </c>
      <c r="G57">
        <v>1</v>
      </c>
      <c r="H57">
        <v>0</v>
      </c>
      <c r="I57">
        <v>2926</v>
      </c>
      <c r="J57">
        <v>26</v>
      </c>
      <c r="L57" t="s">
        <v>15</v>
      </c>
      <c r="M57">
        <f>Table24[[#This Row],[SibSp]]</f>
        <v>1</v>
      </c>
      <c r="N57">
        <f>Table24[[#This Row],[Parch]]</f>
        <v>0</v>
      </c>
      <c r="O57" s="5">
        <f>Table24[[#This Row],[Age]]/80</f>
        <v>0.36249999999999999</v>
      </c>
      <c r="P57" s="5">
        <f>LOG10(Table24[[#This Row],[Fare]]+1)</f>
        <v>1.4313637641589874</v>
      </c>
      <c r="Q57" s="3">
        <f>IF(OR(Table24[[#This Row],[Pclass]]=2, Table24[[#This Row],[Pclass]]=3), 0, IF(Table24[[#This Row],[Pclass]]=1, 1, ""))</f>
        <v>0</v>
      </c>
      <c r="R57" s="3">
        <f>IF(OR(Table24[[#This Row],[Pclass]]=1, Table24[[#This Row],[Pclass]]=3), 0, IF(Table24[[#This Row],[Pclass]]=2, 1, ""))</f>
        <v>1</v>
      </c>
      <c r="S57" s="3">
        <f>IF(OR(Table24[[#This Row],[Embarked]]="C", Table24[[#This Row],[Embarked]]="Q"), 0, IF(Table24[[#This Row],[Embarked]]="S", 1, ""))</f>
        <v>1</v>
      </c>
      <c r="T57" s="3">
        <f>IF(OR(Table24[[#This Row],[Embarked]]="S", Table24[[#This Row],[Embarked]]="Q"), 0, IF(Table24[[#This Row],[Embarked]]="C", 1, ""))</f>
        <v>0</v>
      </c>
      <c r="U57" s="3">
        <f>IF(Table24[[#This Row],[Sex]]="male", 1, 0)</f>
        <v>0</v>
      </c>
      <c r="V57" s="3">
        <v>1</v>
      </c>
      <c r="AI57">
        <f>SUMPRODUCT(Table24[[#This Row],[SibSp_1]:[Const]],$X$4:$AG$4)</f>
        <v>-1.6501434164502851</v>
      </c>
      <c r="AJ57">
        <f>SUMPRODUCT(Table24[[#This Row],[SibSp_1]:[Const]],$X$5:$AG$5)</f>
        <v>0.74442602665936031</v>
      </c>
      <c r="AK57">
        <f t="shared" si="18"/>
        <v>0</v>
      </c>
      <c r="AL57">
        <f t="shared" si="19"/>
        <v>0.74442602665936031</v>
      </c>
      <c r="AM57">
        <f t="shared" si="20"/>
        <v>0.74442602665936031</v>
      </c>
      <c r="AN57">
        <f>(AM57-Table24[[#This Row],[Survived]])^2</f>
        <v>6.5318055849122009E-2</v>
      </c>
    </row>
    <row r="58" spans="1:40" x14ac:dyDescent="0.25">
      <c r="A58">
        <v>55</v>
      </c>
      <c r="B58">
        <v>0</v>
      </c>
      <c r="C58">
        <v>1</v>
      </c>
      <c r="D58" t="s">
        <v>95</v>
      </c>
      <c r="E58" t="s">
        <v>13</v>
      </c>
      <c r="F58">
        <v>65</v>
      </c>
      <c r="G58">
        <v>0</v>
      </c>
      <c r="H58">
        <v>1</v>
      </c>
      <c r="I58">
        <v>113509</v>
      </c>
      <c r="J58">
        <v>61.979199999999999</v>
      </c>
      <c r="K58" t="s">
        <v>96</v>
      </c>
      <c r="L58" t="s">
        <v>20</v>
      </c>
      <c r="M58">
        <f>Table24[[#This Row],[SibSp]]</f>
        <v>0</v>
      </c>
      <c r="N58">
        <f>Table24[[#This Row],[Parch]]</f>
        <v>1</v>
      </c>
      <c r="O58" s="5">
        <f>Table24[[#This Row],[Age]]/80</f>
        <v>0.8125</v>
      </c>
      <c r="P58" s="5">
        <f>LOG10(Table24[[#This Row],[Fare]]+1)</f>
        <v>1.7991971396636215</v>
      </c>
      <c r="Q58" s="3">
        <f>IF(OR(Table24[[#This Row],[Pclass]]=2, Table24[[#This Row],[Pclass]]=3), 0, IF(Table24[[#This Row],[Pclass]]=1, 1, ""))</f>
        <v>1</v>
      </c>
      <c r="R58" s="3">
        <f>IF(OR(Table24[[#This Row],[Pclass]]=1, Table24[[#This Row],[Pclass]]=3), 0, IF(Table24[[#This Row],[Pclass]]=2, 1, ""))</f>
        <v>0</v>
      </c>
      <c r="S58" s="3">
        <f>IF(OR(Table24[[#This Row],[Embarked]]="C", Table24[[#This Row],[Embarked]]="Q"), 0, IF(Table24[[#This Row],[Embarked]]="S", 1, ""))</f>
        <v>0</v>
      </c>
      <c r="T58" s="3">
        <f>IF(OR(Table24[[#This Row],[Embarked]]="S", Table24[[#This Row],[Embarked]]="Q"), 0, IF(Table24[[#This Row],[Embarked]]="C", 1, ""))</f>
        <v>1</v>
      </c>
      <c r="U58" s="3">
        <f>IF(Table24[[#This Row],[Sex]]="male", 1, 0)</f>
        <v>1</v>
      </c>
      <c r="V58" s="3">
        <v>1</v>
      </c>
      <c r="AI58">
        <f>SUMPRODUCT(Table24[[#This Row],[SibSp_1]:[Const]],$X$4:$AG$4)</f>
        <v>-0.16909863272816986</v>
      </c>
      <c r="AJ58">
        <f>SUMPRODUCT(Table24[[#This Row],[SibSp_1]:[Const]],$X$5:$AG$5)</f>
        <v>0.23259922009662848</v>
      </c>
      <c r="AK58">
        <f t="shared" si="18"/>
        <v>0</v>
      </c>
      <c r="AL58">
        <f t="shared" si="19"/>
        <v>0.23259922009662848</v>
      </c>
      <c r="AM58">
        <f t="shared" si="20"/>
        <v>0.23259922009662848</v>
      </c>
      <c r="AN58">
        <f>(AM58-Table24[[#This Row],[Survived]])^2</f>
        <v>5.4102397189559816E-2</v>
      </c>
    </row>
    <row r="59" spans="1:40" hidden="1" x14ac:dyDescent="0.25">
      <c r="A59">
        <v>56</v>
      </c>
      <c r="B59">
        <v>1</v>
      </c>
      <c r="C59">
        <v>1</v>
      </c>
      <c r="D59" t="s">
        <v>97</v>
      </c>
      <c r="E59" t="s">
        <v>13</v>
      </c>
      <c r="G59">
        <v>0</v>
      </c>
      <c r="H59">
        <v>0</v>
      </c>
      <c r="I59">
        <v>19947</v>
      </c>
      <c r="J59">
        <v>35.5</v>
      </c>
      <c r="K59" t="s">
        <v>98</v>
      </c>
      <c r="L59" t="s">
        <v>15</v>
      </c>
      <c r="M59">
        <f>Table24[[#This Row],[SibSp]]</f>
        <v>0</v>
      </c>
      <c r="N59">
        <f>Table24[[#This Row],[Parch]]</f>
        <v>0</v>
      </c>
      <c r="O59">
        <f>Table24[[#This Row],[Age]]/80</f>
        <v>0</v>
      </c>
      <c r="P59" s="3">
        <f>LOG10(Table24[[#This Row],[Fare]]+1)</f>
        <v>1.5622928644564746</v>
      </c>
      <c r="Q59" s="3">
        <f>IF(OR(Table24[[#This Row],[Pclass]]=2, Table24[[#This Row],[Pclass]]=3), 0, IF(Table24[[#This Row],[Pclass]]=1, 1, ""))</f>
        <v>1</v>
      </c>
      <c r="R59" s="3">
        <f>IF(OR(Table24[[#This Row],[Pclass]]=1, Table24[[#This Row],[Pclass]]=3), 0, IF(Table24[[#This Row],[Pclass]]=2, 1, ""))</f>
        <v>0</v>
      </c>
      <c r="S59" s="3">
        <f>IF(OR(Table24[[#This Row],[Embarked]]="C", Table24[[#This Row],[Embarked]]="Q"), 0, IF(Table24[[#This Row],[Embarked]]="S", 1, ""))</f>
        <v>1</v>
      </c>
      <c r="T59" s="3">
        <f>IF(OR(Table24[[#This Row],[Embarked]]="S", Table24[[#This Row],[Embarked]]="Q"), 0, IF(Table24[[#This Row],[Embarked]]="C", 1, ""))</f>
        <v>0</v>
      </c>
      <c r="U59" s="3">
        <f>IF(Table24[[#This Row],[Sex]]="male", 1, 0)</f>
        <v>1</v>
      </c>
      <c r="V59" s="3"/>
      <c r="AI59">
        <f>SUMPRODUCT(Table24[[#This Row],[SibSp_1]:[Const]],$X$4:$AG$4)</f>
        <v>-1.1968957585944022</v>
      </c>
      <c r="AN59">
        <f>(AI59-Table24[[#This Row],[Survived]])^2</f>
        <v>4.8263509741300732</v>
      </c>
    </row>
    <row r="60" spans="1:40" x14ac:dyDescent="0.25">
      <c r="A60">
        <v>57</v>
      </c>
      <c r="B60">
        <v>1</v>
      </c>
      <c r="C60">
        <v>2</v>
      </c>
      <c r="D60" t="s">
        <v>99</v>
      </c>
      <c r="E60" t="s">
        <v>17</v>
      </c>
      <c r="F60">
        <v>21</v>
      </c>
      <c r="G60">
        <v>0</v>
      </c>
      <c r="H60">
        <v>0</v>
      </c>
      <c r="I60" t="s">
        <v>100</v>
      </c>
      <c r="J60">
        <v>10.5</v>
      </c>
      <c r="L60" t="s">
        <v>15</v>
      </c>
      <c r="M60">
        <f>Table24[[#This Row],[SibSp]]</f>
        <v>0</v>
      </c>
      <c r="N60">
        <f>Table24[[#This Row],[Parch]]</f>
        <v>0</v>
      </c>
      <c r="O60" s="5">
        <f>Table24[[#This Row],[Age]]/80</f>
        <v>0.26250000000000001</v>
      </c>
      <c r="P60" s="5">
        <f>LOG10(Table24[[#This Row],[Fare]]+1)</f>
        <v>1.0606978403536116</v>
      </c>
      <c r="Q60" s="3">
        <f>IF(OR(Table24[[#This Row],[Pclass]]=2, Table24[[#This Row],[Pclass]]=3), 0, IF(Table24[[#This Row],[Pclass]]=1, 1, ""))</f>
        <v>0</v>
      </c>
      <c r="R60" s="3">
        <f>IF(OR(Table24[[#This Row],[Pclass]]=1, Table24[[#This Row],[Pclass]]=3), 0, IF(Table24[[#This Row],[Pclass]]=2, 1, ""))</f>
        <v>1</v>
      </c>
      <c r="S60" s="3">
        <f>IF(OR(Table24[[#This Row],[Embarked]]="C", Table24[[#This Row],[Embarked]]="Q"), 0, IF(Table24[[#This Row],[Embarked]]="S", 1, ""))</f>
        <v>1</v>
      </c>
      <c r="T60" s="3">
        <f>IF(OR(Table24[[#This Row],[Embarked]]="S", Table24[[#This Row],[Embarked]]="Q"), 0, IF(Table24[[#This Row],[Embarked]]="C", 1, ""))</f>
        <v>0</v>
      </c>
      <c r="U60" s="3">
        <f>IF(Table24[[#This Row],[Sex]]="male", 1, 0)</f>
        <v>0</v>
      </c>
      <c r="V60" s="3">
        <v>1</v>
      </c>
      <c r="AI60">
        <f>SUMPRODUCT(Table24[[#This Row],[SibSp_1]:[Const]],$X$4:$AG$4)</f>
        <v>-1.7673440905234239</v>
      </c>
      <c r="AJ60">
        <f>SUMPRODUCT(Table24[[#This Row],[SibSp_1]:[Const]],$X$5:$AG$5)</f>
        <v>0.85018592121641046</v>
      </c>
      <c r="AK60">
        <f t="shared" ref="AK60:AK66" si="21">IF(AI60&lt;0,0,AI60)</f>
        <v>0</v>
      </c>
      <c r="AL60">
        <f t="shared" ref="AL60:AL66" si="22">IF(AJ60&lt;0,0,AJ60)</f>
        <v>0.85018592121641046</v>
      </c>
      <c r="AM60">
        <f t="shared" ref="AM60:AM66" si="23">AK60+AL60</f>
        <v>0.85018592121641046</v>
      </c>
      <c r="AN60">
        <f>(AM60-Table24[[#This Row],[Survived]])^2</f>
        <v>2.2444258201775574E-2</v>
      </c>
    </row>
    <row r="61" spans="1:40" x14ac:dyDescent="0.25">
      <c r="A61">
        <v>58</v>
      </c>
      <c r="B61">
        <v>0</v>
      </c>
      <c r="C61">
        <v>3</v>
      </c>
      <c r="D61" t="s">
        <v>101</v>
      </c>
      <c r="E61" t="s">
        <v>13</v>
      </c>
      <c r="F61">
        <v>28.5</v>
      </c>
      <c r="G61">
        <v>0</v>
      </c>
      <c r="H61">
        <v>0</v>
      </c>
      <c r="I61">
        <v>2697</v>
      </c>
      <c r="J61">
        <v>7.2291999999999996</v>
      </c>
      <c r="L61" t="s">
        <v>20</v>
      </c>
      <c r="M61">
        <f>Table24[[#This Row],[SibSp]]</f>
        <v>0</v>
      </c>
      <c r="N61">
        <f>Table24[[#This Row],[Parch]]</f>
        <v>0</v>
      </c>
      <c r="O61" s="5">
        <f>Table24[[#This Row],[Age]]/80</f>
        <v>0.35625000000000001</v>
      </c>
      <c r="P61" s="5">
        <f>LOG10(Table24[[#This Row],[Fare]]+1)</f>
        <v>0.91535761741483168</v>
      </c>
      <c r="Q61" s="3">
        <f>IF(OR(Table24[[#This Row],[Pclass]]=2, Table24[[#This Row],[Pclass]]=3), 0, IF(Table24[[#This Row],[Pclass]]=1, 1, ""))</f>
        <v>0</v>
      </c>
      <c r="R61" s="3">
        <f>IF(OR(Table24[[#This Row],[Pclass]]=1, Table24[[#This Row],[Pclass]]=3), 0, IF(Table24[[#This Row],[Pclass]]=2, 1, ""))</f>
        <v>0</v>
      </c>
      <c r="S61" s="3">
        <f>IF(OR(Table24[[#This Row],[Embarked]]="C", Table24[[#This Row],[Embarked]]="Q"), 0, IF(Table24[[#This Row],[Embarked]]="S", 1, ""))</f>
        <v>0</v>
      </c>
      <c r="T61" s="3">
        <f>IF(OR(Table24[[#This Row],[Embarked]]="S", Table24[[#This Row],[Embarked]]="Q"), 0, IF(Table24[[#This Row],[Embarked]]="C", 1, ""))</f>
        <v>1</v>
      </c>
      <c r="U61" s="3">
        <f>IF(Table24[[#This Row],[Sex]]="male", 1, 0)</f>
        <v>1</v>
      </c>
      <c r="V61" s="3">
        <v>1</v>
      </c>
      <c r="AI61">
        <f>SUMPRODUCT(Table24[[#This Row],[SibSp_1]:[Const]],$X$4:$AG$4)</f>
        <v>8.2259699888970583E-2</v>
      </c>
      <c r="AJ61">
        <f>SUMPRODUCT(Table24[[#This Row],[SibSp_1]:[Const]],$X$5:$AG$5)</f>
        <v>7.7673428207429396E-2</v>
      </c>
      <c r="AK61">
        <f t="shared" si="21"/>
        <v>8.2259699888970583E-2</v>
      </c>
      <c r="AL61">
        <f t="shared" si="22"/>
        <v>7.7673428207429396E-2</v>
      </c>
      <c r="AM61">
        <f t="shared" si="23"/>
        <v>0.15993312809639998</v>
      </c>
      <c r="AN61">
        <f>(AM61-Table24[[#This Row],[Survived]])^2</f>
        <v>2.5578605462699484E-2</v>
      </c>
    </row>
    <row r="62" spans="1:40" x14ac:dyDescent="0.25">
      <c r="A62">
        <v>59</v>
      </c>
      <c r="B62">
        <v>1</v>
      </c>
      <c r="C62">
        <v>2</v>
      </c>
      <c r="D62" t="s">
        <v>102</v>
      </c>
      <c r="E62" t="s">
        <v>17</v>
      </c>
      <c r="F62">
        <v>5</v>
      </c>
      <c r="G62">
        <v>1</v>
      </c>
      <c r="H62">
        <v>2</v>
      </c>
      <c r="I62" t="s">
        <v>103</v>
      </c>
      <c r="J62">
        <v>27.75</v>
      </c>
      <c r="L62" t="s">
        <v>15</v>
      </c>
      <c r="M62">
        <f>Table24[[#This Row],[SibSp]]</f>
        <v>1</v>
      </c>
      <c r="N62">
        <f>Table24[[#This Row],[Parch]]</f>
        <v>2</v>
      </c>
      <c r="O62" s="5">
        <f>Table24[[#This Row],[Age]]/80</f>
        <v>6.25E-2</v>
      </c>
      <c r="P62" s="5">
        <f>LOG10(Table24[[#This Row],[Fare]]+1)</f>
        <v>1.4586378490256493</v>
      </c>
      <c r="Q62" s="3">
        <f>IF(OR(Table24[[#This Row],[Pclass]]=2, Table24[[#This Row],[Pclass]]=3), 0, IF(Table24[[#This Row],[Pclass]]=1, 1, ""))</f>
        <v>0</v>
      </c>
      <c r="R62" s="3">
        <f>IF(OR(Table24[[#This Row],[Pclass]]=1, Table24[[#This Row],[Pclass]]=3), 0, IF(Table24[[#This Row],[Pclass]]=2, 1, ""))</f>
        <v>1</v>
      </c>
      <c r="S62" s="3">
        <f>IF(OR(Table24[[#This Row],[Embarked]]="C", Table24[[#This Row],[Embarked]]="Q"), 0, IF(Table24[[#This Row],[Embarked]]="S", 1, ""))</f>
        <v>1</v>
      </c>
      <c r="T62" s="3">
        <f>IF(OR(Table24[[#This Row],[Embarked]]="S", Table24[[#This Row],[Embarked]]="Q"), 0, IF(Table24[[#This Row],[Embarked]]="C", 1, ""))</f>
        <v>0</v>
      </c>
      <c r="U62" s="3">
        <f>IF(Table24[[#This Row],[Sex]]="male", 1, 0)</f>
        <v>0</v>
      </c>
      <c r="V62" s="3">
        <v>1</v>
      </c>
      <c r="AI62">
        <f>SUMPRODUCT(Table24[[#This Row],[SibSp_1]:[Const]],$X$4:$AG$4)</f>
        <v>-1.9351877637375172</v>
      </c>
      <c r="AJ62">
        <f>SUMPRODUCT(Table24[[#This Row],[SibSp_1]:[Const]],$X$5:$AG$5)</f>
        <v>0.89345037632186342</v>
      </c>
      <c r="AK62">
        <f t="shared" si="21"/>
        <v>0</v>
      </c>
      <c r="AL62">
        <f t="shared" si="22"/>
        <v>0.89345037632186342</v>
      </c>
      <c r="AM62">
        <f t="shared" si="23"/>
        <v>0.89345037632186342</v>
      </c>
      <c r="AN62">
        <f>(AM62-Table24[[#This Row],[Survived]])^2</f>
        <v>1.1352822305952524E-2</v>
      </c>
    </row>
    <row r="63" spans="1:40" x14ac:dyDescent="0.25">
      <c r="A63">
        <v>60</v>
      </c>
      <c r="B63">
        <v>0</v>
      </c>
      <c r="C63">
        <v>3</v>
      </c>
      <c r="D63" t="s">
        <v>104</v>
      </c>
      <c r="E63" t="s">
        <v>13</v>
      </c>
      <c r="F63">
        <v>11</v>
      </c>
      <c r="G63">
        <v>5</v>
      </c>
      <c r="H63">
        <v>2</v>
      </c>
      <c r="I63" t="s">
        <v>105</v>
      </c>
      <c r="J63">
        <v>46.9</v>
      </c>
      <c r="L63" t="s">
        <v>15</v>
      </c>
      <c r="M63">
        <f>Table24[[#This Row],[SibSp]]</f>
        <v>5</v>
      </c>
      <c r="N63">
        <f>Table24[[#This Row],[Parch]]</f>
        <v>2</v>
      </c>
      <c r="O63" s="5">
        <f>Table24[[#This Row],[Age]]/80</f>
        <v>0.13750000000000001</v>
      </c>
      <c r="P63" s="5">
        <f>LOG10(Table24[[#This Row],[Fare]]+1)</f>
        <v>1.6803355134145632</v>
      </c>
      <c r="Q63" s="3">
        <f>IF(OR(Table24[[#This Row],[Pclass]]=2, Table24[[#This Row],[Pclass]]=3), 0, IF(Table24[[#This Row],[Pclass]]=1, 1, ""))</f>
        <v>0</v>
      </c>
      <c r="R63" s="3">
        <f>IF(OR(Table24[[#This Row],[Pclass]]=1, Table24[[#This Row],[Pclass]]=3), 0, IF(Table24[[#This Row],[Pclass]]=2, 1, ""))</f>
        <v>0</v>
      </c>
      <c r="S63" s="3">
        <f>IF(OR(Table24[[#This Row],[Embarked]]="C", Table24[[#This Row],[Embarked]]="Q"), 0, IF(Table24[[#This Row],[Embarked]]="S", 1, ""))</f>
        <v>1</v>
      </c>
      <c r="T63" s="3">
        <f>IF(OR(Table24[[#This Row],[Embarked]]="S", Table24[[#This Row],[Embarked]]="Q"), 0, IF(Table24[[#This Row],[Embarked]]="C", 1, ""))</f>
        <v>0</v>
      </c>
      <c r="U63" s="3">
        <f>IF(Table24[[#This Row],[Sex]]="male", 1, 0)</f>
        <v>1</v>
      </c>
      <c r="V63" s="3">
        <v>1</v>
      </c>
      <c r="AI63">
        <f>SUMPRODUCT(Table24[[#This Row],[SibSp_1]:[Const]],$X$4:$AG$4)</f>
        <v>-0.49731911458750033</v>
      </c>
      <c r="AJ63">
        <f>SUMPRODUCT(Table24[[#This Row],[SibSp_1]:[Const]],$X$5:$AG$5)</f>
        <v>-0.15627726279982102</v>
      </c>
      <c r="AK63">
        <f t="shared" si="21"/>
        <v>0</v>
      </c>
      <c r="AL63">
        <f t="shared" si="22"/>
        <v>0</v>
      </c>
      <c r="AM63">
        <f t="shared" si="23"/>
        <v>0</v>
      </c>
      <c r="AN63">
        <f>(AM63-Table24[[#This Row],[Survived]])^2</f>
        <v>0</v>
      </c>
    </row>
    <row r="64" spans="1:40" x14ac:dyDescent="0.25">
      <c r="A64">
        <v>61</v>
      </c>
      <c r="B64">
        <v>0</v>
      </c>
      <c r="C64">
        <v>3</v>
      </c>
      <c r="D64" t="s">
        <v>106</v>
      </c>
      <c r="E64" t="s">
        <v>13</v>
      </c>
      <c r="F64">
        <v>22</v>
      </c>
      <c r="G64">
        <v>0</v>
      </c>
      <c r="H64">
        <v>0</v>
      </c>
      <c r="I64">
        <v>2669</v>
      </c>
      <c r="J64">
        <v>7.2291999999999996</v>
      </c>
      <c r="L64" t="s">
        <v>20</v>
      </c>
      <c r="M64">
        <f>Table24[[#This Row],[SibSp]]</f>
        <v>0</v>
      </c>
      <c r="N64">
        <f>Table24[[#This Row],[Parch]]</f>
        <v>0</v>
      </c>
      <c r="O64" s="5">
        <f>Table24[[#This Row],[Age]]/80</f>
        <v>0.27500000000000002</v>
      </c>
      <c r="P64" s="5">
        <f>LOG10(Table24[[#This Row],[Fare]]+1)</f>
        <v>0.91535761741483168</v>
      </c>
      <c r="Q64" s="3">
        <f>IF(OR(Table24[[#This Row],[Pclass]]=2, Table24[[#This Row],[Pclass]]=3), 0, IF(Table24[[#This Row],[Pclass]]=1, 1, ""))</f>
        <v>0</v>
      </c>
      <c r="R64" s="3">
        <f>IF(OR(Table24[[#This Row],[Pclass]]=1, Table24[[#This Row],[Pclass]]=3), 0, IF(Table24[[#This Row],[Pclass]]=2, 1, ""))</f>
        <v>0</v>
      </c>
      <c r="S64" s="3">
        <f>IF(OR(Table24[[#This Row],[Embarked]]="C", Table24[[#This Row],[Embarked]]="Q"), 0, IF(Table24[[#This Row],[Embarked]]="S", 1, ""))</f>
        <v>0</v>
      </c>
      <c r="T64" s="3">
        <f>IF(OR(Table24[[#This Row],[Embarked]]="S", Table24[[#This Row],[Embarked]]="Q"), 0, IF(Table24[[#This Row],[Embarked]]="C", 1, ""))</f>
        <v>1</v>
      </c>
      <c r="U64" s="3">
        <f>IF(Table24[[#This Row],[Sex]]="male", 1, 0)</f>
        <v>1</v>
      </c>
      <c r="V64" s="3">
        <v>1</v>
      </c>
      <c r="AI64">
        <f>SUMPRODUCT(Table24[[#This Row],[SibSp_1]:[Const]],$X$4:$AG$4)</f>
        <v>7.5614547845440139E-2</v>
      </c>
      <c r="AJ64">
        <f>SUMPRODUCT(Table24[[#This Row],[SibSp_1]:[Const]],$X$5:$AG$5)</f>
        <v>0.12512740773851894</v>
      </c>
      <c r="AK64">
        <f t="shared" si="21"/>
        <v>7.5614547845440139E-2</v>
      </c>
      <c r="AL64">
        <f t="shared" si="22"/>
        <v>0.12512740773851894</v>
      </c>
      <c r="AM64">
        <f t="shared" si="23"/>
        <v>0.20074195558395908</v>
      </c>
      <c r="AN64">
        <f>(AM64-Table24[[#This Row],[Survived]])^2</f>
        <v>4.02973327316722E-2</v>
      </c>
    </row>
    <row r="65" spans="1:40" x14ac:dyDescent="0.25">
      <c r="A65">
        <v>63</v>
      </c>
      <c r="B65">
        <v>0</v>
      </c>
      <c r="C65">
        <v>1</v>
      </c>
      <c r="D65" t="s">
        <v>108</v>
      </c>
      <c r="E65" t="s">
        <v>13</v>
      </c>
      <c r="F65">
        <v>45</v>
      </c>
      <c r="G65">
        <v>1</v>
      </c>
      <c r="H65">
        <v>0</v>
      </c>
      <c r="I65">
        <v>36973</v>
      </c>
      <c r="J65">
        <v>83.474999999999994</v>
      </c>
      <c r="K65" t="s">
        <v>109</v>
      </c>
      <c r="L65" t="s">
        <v>15</v>
      </c>
      <c r="M65">
        <f>Table24[[#This Row],[SibSp]]</f>
        <v>1</v>
      </c>
      <c r="N65">
        <f>Table24[[#This Row],[Parch]]</f>
        <v>0</v>
      </c>
      <c r="O65" s="5">
        <f>Table24[[#This Row],[Age]]/80</f>
        <v>0.5625</v>
      </c>
      <c r="P65" s="5">
        <f>LOG10(Table24[[#This Row],[Fare]]+1)</f>
        <v>1.9267282004469339</v>
      </c>
      <c r="Q65" s="3">
        <f>IF(OR(Table24[[#This Row],[Pclass]]=2, Table24[[#This Row],[Pclass]]=3), 0, IF(Table24[[#This Row],[Pclass]]=1, 1, ""))</f>
        <v>1</v>
      </c>
      <c r="R65" s="3">
        <f>IF(OR(Table24[[#This Row],[Pclass]]=1, Table24[[#This Row],[Pclass]]=3), 0, IF(Table24[[#This Row],[Pclass]]=2, 1, ""))</f>
        <v>0</v>
      </c>
      <c r="S65" s="3">
        <f>IF(OR(Table24[[#This Row],[Embarked]]="C", Table24[[#This Row],[Embarked]]="Q"), 0, IF(Table24[[#This Row],[Embarked]]="S", 1, ""))</f>
        <v>1</v>
      </c>
      <c r="T65" s="3">
        <f>IF(OR(Table24[[#This Row],[Embarked]]="S", Table24[[#This Row],[Embarked]]="Q"), 0, IF(Table24[[#This Row],[Embarked]]="C", 1, ""))</f>
        <v>0</v>
      </c>
      <c r="U65" s="3">
        <f>IF(Table24[[#This Row],[Sex]]="male", 1, 0)</f>
        <v>1</v>
      </c>
      <c r="V65" s="3">
        <v>1</v>
      </c>
      <c r="AI65">
        <f>SUMPRODUCT(Table24[[#This Row],[SibSp_1]:[Const]],$X$4:$AG$4)</f>
        <v>-1.3580611939158556</v>
      </c>
      <c r="AJ65">
        <f>SUMPRODUCT(Table24[[#This Row],[SibSp_1]:[Const]],$X$5:$AG$5)</f>
        <v>0.32640080917482173</v>
      </c>
      <c r="AK65">
        <f t="shared" si="21"/>
        <v>0</v>
      </c>
      <c r="AL65">
        <f t="shared" si="22"/>
        <v>0.32640080917482173</v>
      </c>
      <c r="AM65">
        <f t="shared" si="23"/>
        <v>0.32640080917482173</v>
      </c>
      <c r="AN65">
        <f>(AM65-Table24[[#This Row],[Survived]])^2</f>
        <v>0.10653748822997838</v>
      </c>
    </row>
    <row r="66" spans="1:40" x14ac:dyDescent="0.25">
      <c r="A66">
        <v>64</v>
      </c>
      <c r="B66">
        <v>0</v>
      </c>
      <c r="C66">
        <v>3</v>
      </c>
      <c r="D66" t="s">
        <v>110</v>
      </c>
      <c r="E66" t="s">
        <v>13</v>
      </c>
      <c r="F66">
        <v>4</v>
      </c>
      <c r="G66">
        <v>3</v>
      </c>
      <c r="H66">
        <v>2</v>
      </c>
      <c r="I66">
        <v>347088</v>
      </c>
      <c r="J66">
        <v>27.9</v>
      </c>
      <c r="L66" t="s">
        <v>15</v>
      </c>
      <c r="M66">
        <f>Table24[[#This Row],[SibSp]]</f>
        <v>3</v>
      </c>
      <c r="N66">
        <f>Table24[[#This Row],[Parch]]</f>
        <v>2</v>
      </c>
      <c r="O66" s="5">
        <f>Table24[[#This Row],[Age]]/80</f>
        <v>0.05</v>
      </c>
      <c r="P66" s="5">
        <f>LOG10(Table24[[#This Row],[Fare]]+1)</f>
        <v>1.4608978427565478</v>
      </c>
      <c r="Q66" s="3">
        <f>IF(OR(Table24[[#This Row],[Pclass]]=2, Table24[[#This Row],[Pclass]]=3), 0, IF(Table24[[#This Row],[Pclass]]=1, 1, ""))</f>
        <v>0</v>
      </c>
      <c r="R66" s="3">
        <f>IF(OR(Table24[[#This Row],[Pclass]]=1, Table24[[#This Row],[Pclass]]=3), 0, IF(Table24[[#This Row],[Pclass]]=2, 1, ""))</f>
        <v>0</v>
      </c>
      <c r="S66" s="3">
        <f>IF(OR(Table24[[#This Row],[Embarked]]="C", Table24[[#This Row],[Embarked]]="Q"), 0, IF(Table24[[#This Row],[Embarked]]="S", 1, ""))</f>
        <v>1</v>
      </c>
      <c r="T66" s="3">
        <f>IF(OR(Table24[[#This Row],[Embarked]]="S", Table24[[#This Row],[Embarked]]="Q"), 0, IF(Table24[[#This Row],[Embarked]]="C", 1, ""))</f>
        <v>0</v>
      </c>
      <c r="U66" s="3">
        <f>IF(Table24[[#This Row],[Sex]]="male", 1, 0)</f>
        <v>1</v>
      </c>
      <c r="V66" s="3">
        <v>1</v>
      </c>
      <c r="AI66">
        <f>SUMPRODUCT(Table24[[#This Row],[SibSp_1]:[Const]],$X$4:$AG$4)</f>
        <v>-1.0532220983808995</v>
      </c>
      <c r="AJ66">
        <f>SUMPRODUCT(Table24[[#This Row],[SibSp_1]:[Const]],$X$5:$AG$5)</f>
        <v>3.7122206420619142E-2</v>
      </c>
      <c r="AK66">
        <f t="shared" si="21"/>
        <v>0</v>
      </c>
      <c r="AL66">
        <f t="shared" si="22"/>
        <v>3.7122206420619142E-2</v>
      </c>
      <c r="AM66">
        <f t="shared" si="23"/>
        <v>3.7122206420619142E-2</v>
      </c>
      <c r="AN66">
        <f>(AM66-Table24[[#This Row],[Survived]])^2</f>
        <v>1.378058209535057E-3</v>
      </c>
    </row>
    <row r="67" spans="1:40" hidden="1" x14ac:dyDescent="0.25">
      <c r="A67">
        <v>65</v>
      </c>
      <c r="B67">
        <v>0</v>
      </c>
      <c r="C67">
        <v>1</v>
      </c>
      <c r="D67" t="s">
        <v>111</v>
      </c>
      <c r="E67" t="s">
        <v>13</v>
      </c>
      <c r="G67">
        <v>0</v>
      </c>
      <c r="H67">
        <v>0</v>
      </c>
      <c r="I67" t="s">
        <v>112</v>
      </c>
      <c r="J67">
        <v>27.720800000000001</v>
      </c>
      <c r="L67" t="s">
        <v>20</v>
      </c>
      <c r="M67">
        <f>Table24[[#This Row],[SibSp]]</f>
        <v>0</v>
      </c>
      <c r="N67">
        <f>Table24[[#This Row],[Parch]]</f>
        <v>0</v>
      </c>
      <c r="O67">
        <f>Table24[[#This Row],[Age]]/80</f>
        <v>0</v>
      </c>
      <c r="P67" s="3">
        <f>LOG10(Table24[[#This Row],[Fare]]+1)</f>
        <v>1.4581965327411079</v>
      </c>
      <c r="Q67" s="3">
        <f>IF(OR(Table24[[#This Row],[Pclass]]=2, Table24[[#This Row],[Pclass]]=3), 0, IF(Table24[[#This Row],[Pclass]]=1, 1, ""))</f>
        <v>1</v>
      </c>
      <c r="R67" s="3">
        <f>IF(OR(Table24[[#This Row],[Pclass]]=1, Table24[[#This Row],[Pclass]]=3), 0, IF(Table24[[#This Row],[Pclass]]=2, 1, ""))</f>
        <v>0</v>
      </c>
      <c r="S67" s="3">
        <f>IF(OR(Table24[[#This Row],[Embarked]]="C", Table24[[#This Row],[Embarked]]="Q"), 0, IF(Table24[[#This Row],[Embarked]]="S", 1, ""))</f>
        <v>0</v>
      </c>
      <c r="T67" s="3">
        <f>IF(OR(Table24[[#This Row],[Embarked]]="S", Table24[[#This Row],[Embarked]]="Q"), 0, IF(Table24[[#This Row],[Embarked]]="C", 1, ""))</f>
        <v>1</v>
      </c>
      <c r="U67" s="3">
        <f>IF(Table24[[#This Row],[Sex]]="male", 1, 0)</f>
        <v>1</v>
      </c>
      <c r="V67" s="3"/>
      <c r="AI67">
        <f>SUMPRODUCT(Table24[[#This Row],[SibSp_1]:[Const]],$X$4:$AG$4)</f>
        <v>0.42228113498262221</v>
      </c>
      <c r="AN67">
        <f>(AI67-Table24[[#This Row],[Survived]])^2</f>
        <v>0.1783213569622116</v>
      </c>
    </row>
    <row r="68" spans="1:40" hidden="1" x14ac:dyDescent="0.25">
      <c r="A68">
        <v>66</v>
      </c>
      <c r="B68">
        <v>1</v>
      </c>
      <c r="C68">
        <v>3</v>
      </c>
      <c r="D68" t="s">
        <v>113</v>
      </c>
      <c r="E68" t="s">
        <v>13</v>
      </c>
      <c r="G68">
        <v>1</v>
      </c>
      <c r="H68">
        <v>1</v>
      </c>
      <c r="I68">
        <v>2661</v>
      </c>
      <c r="J68">
        <v>15.245799999999999</v>
      </c>
      <c r="L68" t="s">
        <v>20</v>
      </c>
      <c r="M68">
        <f>Table24[[#This Row],[SibSp]]</f>
        <v>1</v>
      </c>
      <c r="N68">
        <f>Table24[[#This Row],[Parch]]</f>
        <v>1</v>
      </c>
      <c r="O68">
        <f>Table24[[#This Row],[Age]]/80</f>
        <v>0</v>
      </c>
      <c r="P68" s="3">
        <f>LOG10(Table24[[#This Row],[Fare]]+1)</f>
        <v>1.2107411023865056</v>
      </c>
      <c r="Q68" s="3">
        <f>IF(OR(Table24[[#This Row],[Pclass]]=2, Table24[[#This Row],[Pclass]]=3), 0, IF(Table24[[#This Row],[Pclass]]=1, 1, ""))</f>
        <v>0</v>
      </c>
      <c r="R68" s="3">
        <f>IF(OR(Table24[[#This Row],[Pclass]]=1, Table24[[#This Row],[Pclass]]=3), 0, IF(Table24[[#This Row],[Pclass]]=2, 1, ""))</f>
        <v>0</v>
      </c>
      <c r="S68" s="3">
        <f>IF(OR(Table24[[#This Row],[Embarked]]="C", Table24[[#This Row],[Embarked]]="Q"), 0, IF(Table24[[#This Row],[Embarked]]="S", 1, ""))</f>
        <v>0</v>
      </c>
      <c r="T68" s="3">
        <f>IF(OR(Table24[[#This Row],[Embarked]]="S", Table24[[#This Row],[Embarked]]="Q"), 0, IF(Table24[[#This Row],[Embarked]]="C", 1, ""))</f>
        <v>1</v>
      </c>
      <c r="U68" s="3">
        <f>IF(Table24[[#This Row],[Sex]]="male", 1, 0)</f>
        <v>1</v>
      </c>
      <c r="V68" s="3"/>
      <c r="AI68">
        <f>SUMPRODUCT(Table24[[#This Row],[SibSp_1]:[Const]],$X$4:$AG$4)</f>
        <v>0.40837608628811983</v>
      </c>
      <c r="AN68">
        <f>(AI68-Table24[[#This Row],[Survived]])^2</f>
        <v>0.35001885527576221</v>
      </c>
    </row>
    <row r="69" spans="1:40" x14ac:dyDescent="0.25">
      <c r="A69">
        <v>67</v>
      </c>
      <c r="B69">
        <v>1</v>
      </c>
      <c r="C69">
        <v>2</v>
      </c>
      <c r="D69" t="s">
        <v>114</v>
      </c>
      <c r="E69" t="s">
        <v>17</v>
      </c>
      <c r="F69">
        <v>29</v>
      </c>
      <c r="G69">
        <v>0</v>
      </c>
      <c r="H69">
        <v>0</v>
      </c>
      <c r="I69" t="s">
        <v>115</v>
      </c>
      <c r="J69">
        <v>10.5</v>
      </c>
      <c r="K69" t="s">
        <v>116</v>
      </c>
      <c r="L69" t="s">
        <v>15</v>
      </c>
      <c r="M69">
        <f>Table24[[#This Row],[SibSp]]</f>
        <v>0</v>
      </c>
      <c r="N69">
        <f>Table24[[#This Row],[Parch]]</f>
        <v>0</v>
      </c>
      <c r="O69" s="5">
        <f>Table24[[#This Row],[Age]]/80</f>
        <v>0.36249999999999999</v>
      </c>
      <c r="P69" s="5">
        <f>LOG10(Table24[[#This Row],[Fare]]+1)</f>
        <v>1.0606978403536116</v>
      </c>
      <c r="Q69" s="3">
        <f>IF(OR(Table24[[#This Row],[Pclass]]=2, Table24[[#This Row],[Pclass]]=3), 0, IF(Table24[[#This Row],[Pclass]]=1, 1, ""))</f>
        <v>0</v>
      </c>
      <c r="R69" s="3">
        <f>IF(OR(Table24[[#This Row],[Pclass]]=1, Table24[[#This Row],[Pclass]]=3), 0, IF(Table24[[#This Row],[Pclass]]=2, 1, ""))</f>
        <v>1</v>
      </c>
      <c r="S69" s="3">
        <f>IF(OR(Table24[[#This Row],[Embarked]]="C", Table24[[#This Row],[Embarked]]="Q"), 0, IF(Table24[[#This Row],[Embarked]]="S", 1, ""))</f>
        <v>1</v>
      </c>
      <c r="T69" s="3">
        <f>IF(OR(Table24[[#This Row],[Embarked]]="S", Table24[[#This Row],[Embarked]]="Q"), 0, IF(Table24[[#This Row],[Embarked]]="C", 1, ""))</f>
        <v>0</v>
      </c>
      <c r="U69" s="3">
        <f>IF(Table24[[#This Row],[Sex]]="male", 1, 0)</f>
        <v>0</v>
      </c>
      <c r="V69" s="3">
        <v>1</v>
      </c>
      <c r="AI69">
        <f>SUMPRODUCT(Table24[[#This Row],[SibSp_1]:[Const]],$X$4:$AG$4)</f>
        <v>-1.7591654418544636</v>
      </c>
      <c r="AJ69">
        <f>SUMPRODUCT(Table24[[#This Row],[SibSp_1]:[Const]],$X$5:$AG$5)</f>
        <v>0.79178102333199263</v>
      </c>
      <c r="AK69">
        <f t="shared" ref="AK69:AK78" si="24">IF(AI69&lt;0,0,AI69)</f>
        <v>0</v>
      </c>
      <c r="AL69">
        <f t="shared" ref="AL69:AL78" si="25">IF(AJ69&lt;0,0,AJ69)</f>
        <v>0.79178102333199263</v>
      </c>
      <c r="AM69">
        <f t="shared" ref="AM69:AM78" si="26">AK69+AL69</f>
        <v>0.79178102333199263</v>
      </c>
      <c r="AN69">
        <f>(AM69-Table24[[#This Row],[Survived]])^2</f>
        <v>4.3355142244672198E-2</v>
      </c>
    </row>
    <row r="70" spans="1:40" x14ac:dyDescent="0.25">
      <c r="A70">
        <v>68</v>
      </c>
      <c r="B70">
        <v>0</v>
      </c>
      <c r="C70">
        <v>3</v>
      </c>
      <c r="D70" t="s">
        <v>117</v>
      </c>
      <c r="E70" t="s">
        <v>13</v>
      </c>
      <c r="F70">
        <v>19</v>
      </c>
      <c r="G70">
        <v>0</v>
      </c>
      <c r="H70">
        <v>0</v>
      </c>
      <c r="I70" t="s">
        <v>118</v>
      </c>
      <c r="J70">
        <v>8.1583000000000006</v>
      </c>
      <c r="L70" t="s">
        <v>15</v>
      </c>
      <c r="M70">
        <f>Table24[[#This Row],[SibSp]]</f>
        <v>0</v>
      </c>
      <c r="N70">
        <f>Table24[[#This Row],[Parch]]</f>
        <v>0</v>
      </c>
      <c r="O70" s="5">
        <f>Table24[[#This Row],[Age]]/80</f>
        <v>0.23749999999999999</v>
      </c>
      <c r="P70" s="5">
        <f>LOG10(Table24[[#This Row],[Fare]]+1)</f>
        <v>0.96181486568333707</v>
      </c>
      <c r="Q70" s="3">
        <f>IF(OR(Table24[[#This Row],[Pclass]]=2, Table24[[#This Row],[Pclass]]=3), 0, IF(Table24[[#This Row],[Pclass]]=1, 1, ""))</f>
        <v>0</v>
      </c>
      <c r="R70" s="3">
        <f>IF(OR(Table24[[#This Row],[Pclass]]=1, Table24[[#This Row],[Pclass]]=3), 0, IF(Table24[[#This Row],[Pclass]]=2, 1, ""))</f>
        <v>0</v>
      </c>
      <c r="S70" s="3">
        <f>IF(OR(Table24[[#This Row],[Embarked]]="C", Table24[[#This Row],[Embarked]]="Q"), 0, IF(Table24[[#This Row],[Embarked]]="S", 1, ""))</f>
        <v>1</v>
      </c>
      <c r="T70" s="3">
        <f>IF(OR(Table24[[#This Row],[Embarked]]="S", Table24[[#This Row],[Embarked]]="Q"), 0, IF(Table24[[#This Row],[Embarked]]="C", 1, ""))</f>
        <v>0</v>
      </c>
      <c r="U70" s="3">
        <f>IF(Table24[[#This Row],[Sex]]="male", 1, 0)</f>
        <v>1</v>
      </c>
      <c r="V70" s="3">
        <v>1</v>
      </c>
      <c r="AI70">
        <f>SUMPRODUCT(Table24[[#This Row],[SibSp_1]:[Const]],$X$4:$AG$4)</f>
        <v>-1.5101058511052368</v>
      </c>
      <c r="AJ70">
        <f>SUMPRODUCT(Table24[[#This Row],[SibSp_1]:[Const]],$X$5:$AG$5)</f>
        <v>0.15423940402248637</v>
      </c>
      <c r="AK70">
        <f t="shared" si="24"/>
        <v>0</v>
      </c>
      <c r="AL70">
        <f t="shared" si="25"/>
        <v>0.15423940402248637</v>
      </c>
      <c r="AM70">
        <f t="shared" si="26"/>
        <v>0.15423940402248637</v>
      </c>
      <c r="AN70">
        <f>(AM70-Table24[[#This Row],[Survived]])^2</f>
        <v>2.3789793753211785E-2</v>
      </c>
    </row>
    <row r="71" spans="1:40" x14ac:dyDescent="0.25">
      <c r="A71">
        <v>69</v>
      </c>
      <c r="B71">
        <v>1</v>
      </c>
      <c r="C71">
        <v>3</v>
      </c>
      <c r="D71" t="s">
        <v>119</v>
      </c>
      <c r="E71" t="s">
        <v>17</v>
      </c>
      <c r="F71">
        <v>17</v>
      </c>
      <c r="G71">
        <v>4</v>
      </c>
      <c r="H71">
        <v>2</v>
      </c>
      <c r="I71">
        <v>3101281</v>
      </c>
      <c r="J71">
        <v>7.9249999999999998</v>
      </c>
      <c r="L71" t="s">
        <v>15</v>
      </c>
      <c r="M71">
        <f>Table24[[#This Row],[SibSp]]</f>
        <v>4</v>
      </c>
      <c r="N71">
        <f>Table24[[#This Row],[Parch]]</f>
        <v>2</v>
      </c>
      <c r="O71" s="5">
        <f>Table24[[#This Row],[Age]]/80</f>
        <v>0.21249999999999999</v>
      </c>
      <c r="P71" s="5">
        <f>LOG10(Table24[[#This Row],[Fare]]+1)</f>
        <v>0.95060822478423079</v>
      </c>
      <c r="Q71" s="3">
        <f>IF(OR(Table24[[#This Row],[Pclass]]=2, Table24[[#This Row],[Pclass]]=3), 0, IF(Table24[[#This Row],[Pclass]]=1, 1, ""))</f>
        <v>0</v>
      </c>
      <c r="R71" s="3">
        <f>IF(OR(Table24[[#This Row],[Pclass]]=1, Table24[[#This Row],[Pclass]]=3), 0, IF(Table24[[#This Row],[Pclass]]=2, 1, ""))</f>
        <v>0</v>
      </c>
      <c r="S71" s="3">
        <f>IF(OR(Table24[[#This Row],[Embarked]]="C", Table24[[#This Row],[Embarked]]="Q"), 0, IF(Table24[[#This Row],[Embarked]]="S", 1, ""))</f>
        <v>1</v>
      </c>
      <c r="T71" s="3">
        <f>IF(OR(Table24[[#This Row],[Embarked]]="S", Table24[[#This Row],[Embarked]]="Q"), 0, IF(Table24[[#This Row],[Embarked]]="C", 1, ""))</f>
        <v>0</v>
      </c>
      <c r="U71" s="3">
        <f>IF(Table24[[#This Row],[Sex]]="male", 1, 0)</f>
        <v>0</v>
      </c>
      <c r="V71" s="3">
        <v>1</v>
      </c>
      <c r="AI71">
        <f>SUMPRODUCT(Table24[[#This Row],[SibSp_1]:[Const]],$X$4:$AG$4)</f>
        <v>-0.47262476491689648</v>
      </c>
      <c r="AJ71">
        <f>SUMPRODUCT(Table24[[#This Row],[SibSp_1]:[Const]],$X$5:$AG$5)</f>
        <v>0.31280472490981759</v>
      </c>
      <c r="AK71">
        <f t="shared" si="24"/>
        <v>0</v>
      </c>
      <c r="AL71">
        <f t="shared" si="25"/>
        <v>0.31280472490981759</v>
      </c>
      <c r="AM71">
        <f t="shared" si="26"/>
        <v>0.31280472490981759</v>
      </c>
      <c r="AN71">
        <f>(AM71-Table24[[#This Row],[Survived]])^2</f>
        <v>0.47223734610627149</v>
      </c>
    </row>
    <row r="72" spans="1:40" x14ac:dyDescent="0.25">
      <c r="A72">
        <v>70</v>
      </c>
      <c r="B72">
        <v>0</v>
      </c>
      <c r="C72">
        <v>3</v>
      </c>
      <c r="D72" t="s">
        <v>120</v>
      </c>
      <c r="E72" t="s">
        <v>13</v>
      </c>
      <c r="F72">
        <v>26</v>
      </c>
      <c r="G72">
        <v>2</v>
      </c>
      <c r="H72">
        <v>0</v>
      </c>
      <c r="I72">
        <v>315151</v>
      </c>
      <c r="J72">
        <v>8.6624999999999996</v>
      </c>
      <c r="L72" t="s">
        <v>15</v>
      </c>
      <c r="M72">
        <f>Table24[[#This Row],[SibSp]]</f>
        <v>2</v>
      </c>
      <c r="N72">
        <f>Table24[[#This Row],[Parch]]</f>
        <v>0</v>
      </c>
      <c r="O72" s="5">
        <f>Table24[[#This Row],[Age]]/80</f>
        <v>0.32500000000000001</v>
      </c>
      <c r="P72" s="5">
        <f>LOG10(Table24[[#This Row],[Fare]]+1)</f>
        <v>0.98508950692638131</v>
      </c>
      <c r="Q72" s="3">
        <f>IF(OR(Table24[[#This Row],[Pclass]]=2, Table24[[#This Row],[Pclass]]=3), 0, IF(Table24[[#This Row],[Pclass]]=1, 1, ""))</f>
        <v>0</v>
      </c>
      <c r="R72" s="3">
        <f>IF(OR(Table24[[#This Row],[Pclass]]=1, Table24[[#This Row],[Pclass]]=3), 0, IF(Table24[[#This Row],[Pclass]]=2, 1, ""))</f>
        <v>0</v>
      </c>
      <c r="S72" s="3">
        <f>IF(OR(Table24[[#This Row],[Embarked]]="C", Table24[[#This Row],[Embarked]]="Q"), 0, IF(Table24[[#This Row],[Embarked]]="S", 1, ""))</f>
        <v>1</v>
      </c>
      <c r="T72" s="3">
        <f>IF(OR(Table24[[#This Row],[Embarked]]="S", Table24[[#This Row],[Embarked]]="Q"), 0, IF(Table24[[#This Row],[Embarked]]="C", 1, ""))</f>
        <v>0</v>
      </c>
      <c r="U72" s="3">
        <f>IF(Table24[[#This Row],[Sex]]="male", 1, 0)</f>
        <v>1</v>
      </c>
      <c r="V72" s="3">
        <v>1</v>
      </c>
      <c r="AI72">
        <f>SUMPRODUCT(Table24[[#This Row],[SibSp_1]:[Const]],$X$4:$AG$4)</f>
        <v>-0.82990252111706742</v>
      </c>
      <c r="AJ72">
        <f>SUMPRODUCT(Table24[[#This Row],[SibSp_1]:[Const]],$X$5:$AG$5)</f>
        <v>-5.7045788937166719E-2</v>
      </c>
      <c r="AK72">
        <f t="shared" si="24"/>
        <v>0</v>
      </c>
      <c r="AL72">
        <f t="shared" si="25"/>
        <v>0</v>
      </c>
      <c r="AM72">
        <f t="shared" si="26"/>
        <v>0</v>
      </c>
      <c r="AN72">
        <f>(AM72-Table24[[#This Row],[Survived]])^2</f>
        <v>0</v>
      </c>
    </row>
    <row r="73" spans="1:40" x14ac:dyDescent="0.25">
      <c r="A73">
        <v>71</v>
      </c>
      <c r="B73">
        <v>0</v>
      </c>
      <c r="C73">
        <v>2</v>
      </c>
      <c r="D73" t="s">
        <v>121</v>
      </c>
      <c r="E73" t="s">
        <v>13</v>
      </c>
      <c r="F73">
        <v>32</v>
      </c>
      <c r="G73">
        <v>0</v>
      </c>
      <c r="H73">
        <v>0</v>
      </c>
      <c r="I73" t="s">
        <v>122</v>
      </c>
      <c r="J73">
        <v>10.5</v>
      </c>
      <c r="L73" t="s">
        <v>15</v>
      </c>
      <c r="M73">
        <f>Table24[[#This Row],[SibSp]]</f>
        <v>0</v>
      </c>
      <c r="N73">
        <f>Table24[[#This Row],[Parch]]</f>
        <v>0</v>
      </c>
      <c r="O73" s="5">
        <f>Table24[[#This Row],[Age]]/80</f>
        <v>0.4</v>
      </c>
      <c r="P73" s="5">
        <f>LOG10(Table24[[#This Row],[Fare]]+1)</f>
        <v>1.0606978403536116</v>
      </c>
      <c r="Q73" s="3">
        <f>IF(OR(Table24[[#This Row],[Pclass]]=2, Table24[[#This Row],[Pclass]]=3), 0, IF(Table24[[#This Row],[Pclass]]=1, 1, ""))</f>
        <v>0</v>
      </c>
      <c r="R73" s="3">
        <f>IF(OR(Table24[[#This Row],[Pclass]]=1, Table24[[#This Row],[Pclass]]=3), 0, IF(Table24[[#This Row],[Pclass]]=2, 1, ""))</f>
        <v>1</v>
      </c>
      <c r="S73" s="3">
        <f>IF(OR(Table24[[#This Row],[Embarked]]="C", Table24[[#This Row],[Embarked]]="Q"), 0, IF(Table24[[#This Row],[Embarked]]="S", 1, ""))</f>
        <v>1</v>
      </c>
      <c r="T73" s="3">
        <f>IF(OR(Table24[[#This Row],[Embarked]]="S", Table24[[#This Row],[Embarked]]="Q"), 0, IF(Table24[[#This Row],[Embarked]]="C", 1, ""))</f>
        <v>0</v>
      </c>
      <c r="U73" s="3">
        <f>IF(Table24[[#This Row],[Sex]]="male", 1, 0)</f>
        <v>1</v>
      </c>
      <c r="V73" s="3">
        <v>1</v>
      </c>
      <c r="AI73">
        <f>SUMPRODUCT(Table24[[#This Row],[SibSp_1]:[Const]],$X$4:$AG$4)</f>
        <v>-1.6561585966912089</v>
      </c>
      <c r="AJ73">
        <f>SUMPRODUCT(Table24[[#This Row],[SibSp_1]:[Const]],$X$5:$AG$5)</f>
        <v>0.27161007805617871</v>
      </c>
      <c r="AK73">
        <f t="shared" si="24"/>
        <v>0</v>
      </c>
      <c r="AL73">
        <f t="shared" si="25"/>
        <v>0.27161007805617871</v>
      </c>
      <c r="AM73">
        <f t="shared" si="26"/>
        <v>0.27161007805617871</v>
      </c>
      <c r="AN73">
        <f>(AM73-Table24[[#This Row],[Survived]])^2</f>
        <v>7.3772034501683487E-2</v>
      </c>
    </row>
    <row r="74" spans="1:40" x14ac:dyDescent="0.25">
      <c r="A74">
        <v>72</v>
      </c>
      <c r="B74">
        <v>0</v>
      </c>
      <c r="C74">
        <v>3</v>
      </c>
      <c r="D74" t="s">
        <v>123</v>
      </c>
      <c r="E74" t="s">
        <v>17</v>
      </c>
      <c r="F74">
        <v>16</v>
      </c>
      <c r="G74">
        <v>5</v>
      </c>
      <c r="H74">
        <v>2</v>
      </c>
      <c r="I74" t="s">
        <v>105</v>
      </c>
      <c r="J74">
        <v>46.9</v>
      </c>
      <c r="L74" t="s">
        <v>15</v>
      </c>
      <c r="M74">
        <f>Table24[[#This Row],[SibSp]]</f>
        <v>5</v>
      </c>
      <c r="N74">
        <f>Table24[[#This Row],[Parch]]</f>
        <v>2</v>
      </c>
      <c r="O74" s="5">
        <f>Table24[[#This Row],[Age]]/80</f>
        <v>0.2</v>
      </c>
      <c r="P74" s="5">
        <f>LOG10(Table24[[#This Row],[Fare]]+1)</f>
        <v>1.6803355134145632</v>
      </c>
      <c r="Q74" s="3">
        <f>IF(OR(Table24[[#This Row],[Pclass]]=2, Table24[[#This Row],[Pclass]]=3), 0, IF(Table24[[#This Row],[Pclass]]=1, 1, ""))</f>
        <v>0</v>
      </c>
      <c r="R74" s="3">
        <f>IF(OR(Table24[[#This Row],[Pclass]]=1, Table24[[#This Row],[Pclass]]=3), 0, IF(Table24[[#This Row],[Pclass]]=2, 1, ""))</f>
        <v>0</v>
      </c>
      <c r="S74" s="3">
        <f>IF(OR(Table24[[#This Row],[Embarked]]="C", Table24[[#This Row],[Embarked]]="Q"), 0, IF(Table24[[#This Row],[Embarked]]="S", 1, ""))</f>
        <v>1</v>
      </c>
      <c r="T74" s="3">
        <f>IF(OR(Table24[[#This Row],[Embarked]]="S", Table24[[#This Row],[Embarked]]="Q"), 0, IF(Table24[[#This Row],[Embarked]]="C", 1, ""))</f>
        <v>0</v>
      </c>
      <c r="U74" s="3">
        <f>IF(Table24[[#This Row],[Sex]]="male", 1, 0)</f>
        <v>0</v>
      </c>
      <c r="V74" s="3">
        <v>1</v>
      </c>
      <c r="AI74">
        <f>SUMPRODUCT(Table24[[#This Row],[SibSp_1]:[Const]],$X$4:$AG$4)</f>
        <v>-0.59214731108179453</v>
      </c>
      <c r="AJ74">
        <f>SUMPRODUCT(Table24[[#This Row],[SibSp_1]:[Const]],$X$5:$AG$5)</f>
        <v>0.30548878459157508</v>
      </c>
      <c r="AK74">
        <f t="shared" si="24"/>
        <v>0</v>
      </c>
      <c r="AL74">
        <f t="shared" si="25"/>
        <v>0.30548878459157508</v>
      </c>
      <c r="AM74">
        <f t="shared" si="26"/>
        <v>0.30548878459157508</v>
      </c>
      <c r="AN74">
        <f>(AM74-Table24[[#This Row],[Survived]])^2</f>
        <v>9.3323397511237763E-2</v>
      </c>
    </row>
    <row r="75" spans="1:40" x14ac:dyDescent="0.25">
      <c r="A75">
        <v>73</v>
      </c>
      <c r="B75">
        <v>0</v>
      </c>
      <c r="C75">
        <v>2</v>
      </c>
      <c r="D75" t="s">
        <v>124</v>
      </c>
      <c r="E75" t="s">
        <v>13</v>
      </c>
      <c r="F75">
        <v>21</v>
      </c>
      <c r="G75">
        <v>0</v>
      </c>
      <c r="H75">
        <v>0</v>
      </c>
      <c r="I75" t="s">
        <v>125</v>
      </c>
      <c r="J75">
        <v>73.5</v>
      </c>
      <c r="L75" t="s">
        <v>15</v>
      </c>
      <c r="M75">
        <f>Table24[[#This Row],[SibSp]]</f>
        <v>0</v>
      </c>
      <c r="N75">
        <f>Table24[[#This Row],[Parch]]</f>
        <v>0</v>
      </c>
      <c r="O75" s="5">
        <f>Table24[[#This Row],[Age]]/80</f>
        <v>0.26250000000000001</v>
      </c>
      <c r="P75" s="5">
        <f>LOG10(Table24[[#This Row],[Fare]]+1)</f>
        <v>1.8721562727482928</v>
      </c>
      <c r="Q75" s="3">
        <f>IF(OR(Table24[[#This Row],[Pclass]]=2, Table24[[#This Row],[Pclass]]=3), 0, IF(Table24[[#This Row],[Pclass]]=1, 1, ""))</f>
        <v>0</v>
      </c>
      <c r="R75" s="3">
        <f>IF(OR(Table24[[#This Row],[Pclass]]=1, Table24[[#This Row],[Pclass]]=3), 0, IF(Table24[[#This Row],[Pclass]]=2, 1, ""))</f>
        <v>1</v>
      </c>
      <c r="S75" s="3">
        <f>IF(OR(Table24[[#This Row],[Embarked]]="C", Table24[[#This Row],[Embarked]]="Q"), 0, IF(Table24[[#This Row],[Embarked]]="S", 1, ""))</f>
        <v>1</v>
      </c>
      <c r="T75" s="3">
        <f>IF(OR(Table24[[#This Row],[Embarked]]="S", Table24[[#This Row],[Embarked]]="Q"), 0, IF(Table24[[#This Row],[Embarked]]="C", 1, ""))</f>
        <v>0</v>
      </c>
      <c r="U75" s="3">
        <f>IF(Table24[[#This Row],[Sex]]="male", 1, 0)</f>
        <v>1</v>
      </c>
      <c r="V75" s="3">
        <v>1</v>
      </c>
      <c r="AI75">
        <f>SUMPRODUCT(Table24[[#This Row],[SibSp_1]:[Const]],$X$4:$AG$4)</f>
        <v>-2.1815916691892516</v>
      </c>
      <c r="AJ75">
        <f>SUMPRODUCT(Table24[[#This Row],[SibSp_1]:[Const]],$X$5:$AG$5)</f>
        <v>0.42590384981195584</v>
      </c>
      <c r="AK75">
        <f t="shared" si="24"/>
        <v>0</v>
      </c>
      <c r="AL75">
        <f t="shared" si="25"/>
        <v>0.42590384981195584</v>
      </c>
      <c r="AM75">
        <f t="shared" si="26"/>
        <v>0.42590384981195584</v>
      </c>
      <c r="AN75">
        <f>(AM75-Table24[[#This Row],[Survived]])^2</f>
        <v>0.18139408928464504</v>
      </c>
    </row>
    <row r="76" spans="1:40" x14ac:dyDescent="0.25">
      <c r="A76">
        <v>74</v>
      </c>
      <c r="B76">
        <v>0</v>
      </c>
      <c r="C76">
        <v>3</v>
      </c>
      <c r="D76" t="s">
        <v>126</v>
      </c>
      <c r="E76" t="s">
        <v>13</v>
      </c>
      <c r="F76">
        <v>26</v>
      </c>
      <c r="G76">
        <v>1</v>
      </c>
      <c r="H76">
        <v>0</v>
      </c>
      <c r="I76">
        <v>2680</v>
      </c>
      <c r="J76">
        <v>14.4542</v>
      </c>
      <c r="L76" t="s">
        <v>20</v>
      </c>
      <c r="M76">
        <f>Table24[[#This Row],[SibSp]]</f>
        <v>1</v>
      </c>
      <c r="N76">
        <f>Table24[[#This Row],[Parch]]</f>
        <v>0</v>
      </c>
      <c r="O76" s="5">
        <f>Table24[[#This Row],[Age]]/80</f>
        <v>0.32500000000000001</v>
      </c>
      <c r="P76" s="5">
        <f>LOG10(Table24[[#This Row],[Fare]]+1)</f>
        <v>1.1890465283525415</v>
      </c>
      <c r="Q76" s="3">
        <f>IF(OR(Table24[[#This Row],[Pclass]]=2, Table24[[#This Row],[Pclass]]=3), 0, IF(Table24[[#This Row],[Pclass]]=1, 1, ""))</f>
        <v>0</v>
      </c>
      <c r="R76" s="3">
        <f>IF(OR(Table24[[#This Row],[Pclass]]=1, Table24[[#This Row],[Pclass]]=3), 0, IF(Table24[[#This Row],[Pclass]]=2, 1, ""))</f>
        <v>0</v>
      </c>
      <c r="S76" s="3">
        <f>IF(OR(Table24[[#This Row],[Embarked]]="C", Table24[[#This Row],[Embarked]]="Q"), 0, IF(Table24[[#This Row],[Embarked]]="S", 1, ""))</f>
        <v>0</v>
      </c>
      <c r="T76" s="3">
        <f>IF(OR(Table24[[#This Row],[Embarked]]="S", Table24[[#This Row],[Embarked]]="Q"), 0, IF(Table24[[#This Row],[Embarked]]="C", 1, ""))</f>
        <v>1</v>
      </c>
      <c r="U76" s="3">
        <f>IF(Table24[[#This Row],[Sex]]="male", 1, 0)</f>
        <v>1</v>
      </c>
      <c r="V76" s="3">
        <v>1</v>
      </c>
      <c r="AI76">
        <f>SUMPRODUCT(Table24[[#This Row],[SibSp_1]:[Const]],$X$4:$AG$4)</f>
        <v>0.25017619384193973</v>
      </c>
      <c r="AJ76">
        <f>SUMPRODUCT(Table24[[#This Row],[SibSp_1]:[Const]],$X$5:$AG$5)</f>
        <v>3.9727806359780127E-2</v>
      </c>
      <c r="AK76">
        <f t="shared" si="24"/>
        <v>0.25017619384193973</v>
      </c>
      <c r="AL76">
        <f t="shared" si="25"/>
        <v>3.9727806359780127E-2</v>
      </c>
      <c r="AM76">
        <f t="shared" si="26"/>
        <v>0.28990400020171986</v>
      </c>
      <c r="AN76">
        <f>(AM76-Table24[[#This Row],[Survived]])^2</f>
        <v>8.4044329332958786E-2</v>
      </c>
    </row>
    <row r="77" spans="1:40" x14ac:dyDescent="0.25">
      <c r="A77">
        <v>75</v>
      </c>
      <c r="B77">
        <v>1</v>
      </c>
      <c r="C77">
        <v>3</v>
      </c>
      <c r="D77" t="s">
        <v>127</v>
      </c>
      <c r="E77" t="s">
        <v>13</v>
      </c>
      <c r="F77">
        <v>32</v>
      </c>
      <c r="G77">
        <v>0</v>
      </c>
      <c r="H77">
        <v>0</v>
      </c>
      <c r="I77">
        <v>1601</v>
      </c>
      <c r="J77">
        <v>56.495800000000003</v>
      </c>
      <c r="L77" t="s">
        <v>15</v>
      </c>
      <c r="M77">
        <f>Table24[[#This Row],[SibSp]]</f>
        <v>0</v>
      </c>
      <c r="N77">
        <f>Table24[[#This Row],[Parch]]</f>
        <v>0</v>
      </c>
      <c r="O77" s="5">
        <f>Table24[[#This Row],[Age]]/80</f>
        <v>0.4</v>
      </c>
      <c r="P77" s="5">
        <f>LOG10(Table24[[#This Row],[Fare]]+1)</f>
        <v>1.7596361211514699</v>
      </c>
      <c r="Q77" s="3">
        <f>IF(OR(Table24[[#This Row],[Pclass]]=2, Table24[[#This Row],[Pclass]]=3), 0, IF(Table24[[#This Row],[Pclass]]=1, 1, ""))</f>
        <v>0</v>
      </c>
      <c r="R77" s="3">
        <f>IF(OR(Table24[[#This Row],[Pclass]]=1, Table24[[#This Row],[Pclass]]=3), 0, IF(Table24[[#This Row],[Pclass]]=2, 1, ""))</f>
        <v>0</v>
      </c>
      <c r="S77" s="3">
        <f>IF(OR(Table24[[#This Row],[Embarked]]="C", Table24[[#This Row],[Embarked]]="Q"), 0, IF(Table24[[#This Row],[Embarked]]="S", 1, ""))</f>
        <v>1</v>
      </c>
      <c r="T77" s="3">
        <f>IF(OR(Table24[[#This Row],[Embarked]]="S", Table24[[#This Row],[Embarked]]="Q"), 0, IF(Table24[[#This Row],[Embarked]]="C", 1, ""))</f>
        <v>0</v>
      </c>
      <c r="U77" s="3">
        <f>IF(Table24[[#This Row],[Sex]]="male", 1, 0)</f>
        <v>1</v>
      </c>
      <c r="V77" s="3">
        <v>1</v>
      </c>
      <c r="AI77">
        <f>SUMPRODUCT(Table24[[#This Row],[SibSp_1]:[Const]],$X$4:$AG$4)</f>
        <v>-2.0023616662435666</v>
      </c>
      <c r="AJ77">
        <f>SUMPRODUCT(Table24[[#This Row],[SibSp_1]:[Const]],$X$5:$AG$5)</f>
        <v>0.13207507362026549</v>
      </c>
      <c r="AK77">
        <f t="shared" si="24"/>
        <v>0</v>
      </c>
      <c r="AL77">
        <f t="shared" si="25"/>
        <v>0.13207507362026549</v>
      </c>
      <c r="AM77">
        <f t="shared" si="26"/>
        <v>0.13207507362026549</v>
      </c>
      <c r="AN77">
        <f>(AM77-Table24[[#This Row],[Survived]])^2</f>
        <v>0.75329367783126755</v>
      </c>
    </row>
    <row r="78" spans="1:40" x14ac:dyDescent="0.25">
      <c r="A78">
        <v>76</v>
      </c>
      <c r="B78">
        <v>0</v>
      </c>
      <c r="C78">
        <v>3</v>
      </c>
      <c r="D78" t="s">
        <v>128</v>
      </c>
      <c r="E78" t="s">
        <v>13</v>
      </c>
      <c r="F78">
        <v>25</v>
      </c>
      <c r="G78">
        <v>0</v>
      </c>
      <c r="H78">
        <v>0</v>
      </c>
      <c r="I78">
        <v>348123</v>
      </c>
      <c r="J78">
        <v>7.65</v>
      </c>
      <c r="K78" t="s">
        <v>129</v>
      </c>
      <c r="L78" t="s">
        <v>15</v>
      </c>
      <c r="M78">
        <f>Table24[[#This Row],[SibSp]]</f>
        <v>0</v>
      </c>
      <c r="N78">
        <f>Table24[[#This Row],[Parch]]</f>
        <v>0</v>
      </c>
      <c r="O78" s="5">
        <f>Table24[[#This Row],[Age]]/80</f>
        <v>0.3125</v>
      </c>
      <c r="P78" s="5">
        <f>LOG10(Table24[[#This Row],[Fare]]+1)</f>
        <v>0.93701610746481423</v>
      </c>
      <c r="Q78" s="3">
        <f>IF(OR(Table24[[#This Row],[Pclass]]=2, Table24[[#This Row],[Pclass]]=3), 0, IF(Table24[[#This Row],[Pclass]]=1, 1, ""))</f>
        <v>0</v>
      </c>
      <c r="R78" s="3">
        <f>IF(OR(Table24[[#This Row],[Pclass]]=1, Table24[[#This Row],[Pclass]]=3), 0, IF(Table24[[#This Row],[Pclass]]=2, 1, ""))</f>
        <v>0</v>
      </c>
      <c r="S78" s="3">
        <f>IF(OR(Table24[[#This Row],[Embarked]]="C", Table24[[#This Row],[Embarked]]="Q"), 0, IF(Table24[[#This Row],[Embarked]]="S", 1, ""))</f>
        <v>1</v>
      </c>
      <c r="T78" s="3">
        <f>IF(OR(Table24[[#This Row],[Embarked]]="S", Table24[[#This Row],[Embarked]]="Q"), 0, IF(Table24[[#This Row],[Embarked]]="C", 1, ""))</f>
        <v>0</v>
      </c>
      <c r="U78" s="3">
        <f>IF(Table24[[#This Row],[Sex]]="male", 1, 0)</f>
        <v>1</v>
      </c>
      <c r="V78" s="3">
        <v>1</v>
      </c>
      <c r="AI78">
        <f>SUMPRODUCT(Table24[[#This Row],[SibSp_1]:[Const]],$X$4:$AG$4)</f>
        <v>-1.4882579238015419</v>
      </c>
      <c r="AJ78">
        <f>SUMPRODUCT(Table24[[#This Row],[SibSp_1]:[Const]],$X$5:$AG$5)</f>
        <v>0.10817463309301589</v>
      </c>
      <c r="AK78">
        <f t="shared" si="24"/>
        <v>0</v>
      </c>
      <c r="AL78">
        <f t="shared" si="25"/>
        <v>0.10817463309301589</v>
      </c>
      <c r="AM78">
        <f t="shared" si="26"/>
        <v>0.10817463309301589</v>
      </c>
      <c r="AN78">
        <f>(AM78-Table24[[#This Row],[Survived]])^2</f>
        <v>1.1701751244808609E-2</v>
      </c>
    </row>
    <row r="79" spans="1:40" hidden="1" x14ac:dyDescent="0.25">
      <c r="A79">
        <v>77</v>
      </c>
      <c r="B79">
        <v>0</v>
      </c>
      <c r="C79">
        <v>3</v>
      </c>
      <c r="D79" t="s">
        <v>130</v>
      </c>
      <c r="E79" t="s">
        <v>13</v>
      </c>
      <c r="G79">
        <v>0</v>
      </c>
      <c r="H79">
        <v>0</v>
      </c>
      <c r="I79">
        <v>349208</v>
      </c>
      <c r="J79">
        <v>7.8958000000000004</v>
      </c>
      <c r="L79" t="s">
        <v>15</v>
      </c>
      <c r="M79">
        <f>Table24[[#This Row],[SibSp]]</f>
        <v>0</v>
      </c>
      <c r="N79">
        <f>Table24[[#This Row],[Parch]]</f>
        <v>0</v>
      </c>
      <c r="O79">
        <f>Table24[[#This Row],[Age]]/80</f>
        <v>0</v>
      </c>
      <c r="P79" s="3">
        <f>LOG10(Table24[[#This Row],[Fare]]+1)</f>
        <v>0.94918501031343461</v>
      </c>
      <c r="Q79" s="3">
        <f>IF(OR(Table24[[#This Row],[Pclass]]=2, Table24[[#This Row],[Pclass]]=3), 0, IF(Table24[[#This Row],[Pclass]]=1, 1, ""))</f>
        <v>0</v>
      </c>
      <c r="R79" s="3">
        <f>IF(OR(Table24[[#This Row],[Pclass]]=1, Table24[[#This Row],[Pclass]]=3), 0, IF(Table24[[#This Row],[Pclass]]=2, 1, ""))</f>
        <v>0</v>
      </c>
      <c r="S79" s="3">
        <f>IF(OR(Table24[[#This Row],[Embarked]]="C", Table24[[#This Row],[Embarked]]="Q"), 0, IF(Table24[[#This Row],[Embarked]]="S", 1, ""))</f>
        <v>1</v>
      </c>
      <c r="T79" s="3">
        <f>IF(OR(Table24[[#This Row],[Embarked]]="S", Table24[[#This Row],[Embarked]]="Q"), 0, IF(Table24[[#This Row],[Embarked]]="C", 1, ""))</f>
        <v>0</v>
      </c>
      <c r="U79" s="3">
        <f>IF(Table24[[#This Row],[Sex]]="male", 1, 0)</f>
        <v>1</v>
      </c>
      <c r="V79" s="3"/>
      <c r="AI79">
        <f>SUMPRODUCT(Table24[[#This Row],[SibSp_1]:[Const]],$X$4:$AG$4)</f>
        <v>-1.2013867044501512</v>
      </c>
      <c r="AN79">
        <f>(AI79-Table24[[#This Row],[Survived]])^2</f>
        <v>1.4433300136295948</v>
      </c>
    </row>
    <row r="80" spans="1:40" hidden="1" x14ac:dyDescent="0.25">
      <c r="A80">
        <v>78</v>
      </c>
      <c r="B80">
        <v>0</v>
      </c>
      <c r="C80">
        <v>3</v>
      </c>
      <c r="D80" t="s">
        <v>131</v>
      </c>
      <c r="E80" t="s">
        <v>13</v>
      </c>
      <c r="G80">
        <v>0</v>
      </c>
      <c r="H80">
        <v>0</v>
      </c>
      <c r="I80">
        <v>374746</v>
      </c>
      <c r="J80">
        <v>8.0500000000000007</v>
      </c>
      <c r="L80" t="s">
        <v>15</v>
      </c>
      <c r="M80">
        <f>Table24[[#This Row],[SibSp]]</f>
        <v>0</v>
      </c>
      <c r="N80">
        <f>Table24[[#This Row],[Parch]]</f>
        <v>0</v>
      </c>
      <c r="O80">
        <f>Table24[[#This Row],[Age]]/80</f>
        <v>0</v>
      </c>
      <c r="P80" s="3">
        <f>LOG10(Table24[[#This Row],[Fare]]+1)</f>
        <v>0.9566485792052033</v>
      </c>
      <c r="Q80" s="3">
        <f>IF(OR(Table24[[#This Row],[Pclass]]=2, Table24[[#This Row],[Pclass]]=3), 0, IF(Table24[[#This Row],[Pclass]]=1, 1, ""))</f>
        <v>0</v>
      </c>
      <c r="R80" s="3">
        <f>IF(OR(Table24[[#This Row],[Pclass]]=1, Table24[[#This Row],[Pclass]]=3), 0, IF(Table24[[#This Row],[Pclass]]=2, 1, ""))</f>
        <v>0</v>
      </c>
      <c r="S80" s="3">
        <f>IF(OR(Table24[[#This Row],[Embarked]]="C", Table24[[#This Row],[Embarked]]="Q"), 0, IF(Table24[[#This Row],[Embarked]]="S", 1, ""))</f>
        <v>1</v>
      </c>
      <c r="T80" s="3">
        <f>IF(OR(Table24[[#This Row],[Embarked]]="S", Table24[[#This Row],[Embarked]]="Q"), 0, IF(Table24[[#This Row],[Embarked]]="C", 1, ""))</f>
        <v>0</v>
      </c>
      <c r="U80" s="3">
        <f>IF(Table24[[#This Row],[Sex]]="male", 1, 0)</f>
        <v>1</v>
      </c>
      <c r="V80" s="3"/>
      <c r="AI80">
        <f>SUMPRODUCT(Table24[[#This Row],[SibSp_1]:[Const]],$X$4:$AG$4)</f>
        <v>-1.2061160573759404</v>
      </c>
      <c r="AN80">
        <f>(AI80-Table24[[#This Row],[Survived]])^2</f>
        <v>1.4547159438600827</v>
      </c>
    </row>
    <row r="81" spans="1:40" x14ac:dyDescent="0.25">
      <c r="A81">
        <v>79</v>
      </c>
      <c r="B81">
        <v>1</v>
      </c>
      <c r="C81">
        <v>2</v>
      </c>
      <c r="D81" t="s">
        <v>132</v>
      </c>
      <c r="E81" t="s">
        <v>13</v>
      </c>
      <c r="F81">
        <v>0.83</v>
      </c>
      <c r="G81">
        <v>0</v>
      </c>
      <c r="H81">
        <v>2</v>
      </c>
      <c r="I81">
        <v>248738</v>
      </c>
      <c r="J81">
        <v>29</v>
      </c>
      <c r="L81" t="s">
        <v>15</v>
      </c>
      <c r="M81">
        <f>Table24[[#This Row],[SibSp]]</f>
        <v>0</v>
      </c>
      <c r="N81">
        <f>Table24[[#This Row],[Parch]]</f>
        <v>2</v>
      </c>
      <c r="O81" s="5">
        <f>Table24[[#This Row],[Age]]/80</f>
        <v>1.0374999999999999E-2</v>
      </c>
      <c r="P81" s="5">
        <f>LOG10(Table24[[#This Row],[Fare]]+1)</f>
        <v>1.4771212547196624</v>
      </c>
      <c r="Q81" s="3">
        <f>IF(OR(Table24[[#This Row],[Pclass]]=2, Table24[[#This Row],[Pclass]]=3), 0, IF(Table24[[#This Row],[Pclass]]=1, 1, ""))</f>
        <v>0</v>
      </c>
      <c r="R81" s="3">
        <f>IF(OR(Table24[[#This Row],[Pclass]]=1, Table24[[#This Row],[Pclass]]=3), 0, IF(Table24[[#This Row],[Pclass]]=2, 1, ""))</f>
        <v>1</v>
      </c>
      <c r="S81" s="3">
        <f>IF(OR(Table24[[#This Row],[Embarked]]="C", Table24[[#This Row],[Embarked]]="Q"), 0, IF(Table24[[#This Row],[Embarked]]="S", 1, ""))</f>
        <v>1</v>
      </c>
      <c r="T81" s="3">
        <f>IF(OR(Table24[[#This Row],[Embarked]]="S", Table24[[#This Row],[Embarked]]="Q"), 0, IF(Table24[[#This Row],[Embarked]]="C", 1, ""))</f>
        <v>0</v>
      </c>
      <c r="U81" s="3">
        <f>IF(Table24[[#This Row],[Sex]]="male", 1, 0)</f>
        <v>1</v>
      </c>
      <c r="V81" s="3">
        <v>1</v>
      </c>
      <c r="AI81">
        <f>SUMPRODUCT(Table24[[#This Row],[SibSp_1]:[Const]],$X$4:$AG$4)</f>
        <v>-2.195120789096324</v>
      </c>
      <c r="AJ81">
        <f>SUMPRODUCT(Table24[[#This Row],[SibSp_1]:[Const]],$X$5:$AG$5)</f>
        <v>0.50846161756805197</v>
      </c>
      <c r="AK81">
        <f t="shared" ref="AK81:AK84" si="27">IF(AI81&lt;0,0,AI81)</f>
        <v>0</v>
      </c>
      <c r="AL81">
        <f t="shared" ref="AL81:AL84" si="28">IF(AJ81&lt;0,0,AJ81)</f>
        <v>0.50846161756805197</v>
      </c>
      <c r="AM81">
        <f t="shared" ref="AM81:AM84" si="29">AK81+AL81</f>
        <v>0.50846161756805197</v>
      </c>
      <c r="AN81">
        <f>(AM81-Table24[[#This Row],[Survived]])^2</f>
        <v>0.24160998140381598</v>
      </c>
    </row>
    <row r="82" spans="1:40" x14ac:dyDescent="0.25">
      <c r="A82">
        <v>80</v>
      </c>
      <c r="B82">
        <v>1</v>
      </c>
      <c r="C82">
        <v>3</v>
      </c>
      <c r="D82" t="s">
        <v>133</v>
      </c>
      <c r="E82" t="s">
        <v>17</v>
      </c>
      <c r="F82">
        <v>30</v>
      </c>
      <c r="G82">
        <v>0</v>
      </c>
      <c r="H82">
        <v>0</v>
      </c>
      <c r="I82">
        <v>364516</v>
      </c>
      <c r="J82">
        <v>12.475</v>
      </c>
      <c r="L82" t="s">
        <v>15</v>
      </c>
      <c r="M82">
        <f>Table24[[#This Row],[SibSp]]</f>
        <v>0</v>
      </c>
      <c r="N82">
        <f>Table24[[#This Row],[Parch]]</f>
        <v>0</v>
      </c>
      <c r="O82" s="5">
        <f>Table24[[#This Row],[Age]]/80</f>
        <v>0.375</v>
      </c>
      <c r="P82" s="5">
        <f>LOG10(Table24[[#This Row],[Fare]]+1)</f>
        <v>1.1295287738587763</v>
      </c>
      <c r="Q82" s="3">
        <f>IF(OR(Table24[[#This Row],[Pclass]]=2, Table24[[#This Row],[Pclass]]=3), 0, IF(Table24[[#This Row],[Pclass]]=1, 1, ""))</f>
        <v>0</v>
      </c>
      <c r="R82" s="3">
        <f>IF(OR(Table24[[#This Row],[Pclass]]=1, Table24[[#This Row],[Pclass]]=3), 0, IF(Table24[[#This Row],[Pclass]]=2, 1, ""))</f>
        <v>0</v>
      </c>
      <c r="S82" s="3">
        <f>IF(OR(Table24[[#This Row],[Embarked]]="C", Table24[[#This Row],[Embarked]]="Q"), 0, IF(Table24[[#This Row],[Embarked]]="S", 1, ""))</f>
        <v>1</v>
      </c>
      <c r="T82" s="3">
        <f>IF(OR(Table24[[#This Row],[Embarked]]="S", Table24[[#This Row],[Embarked]]="Q"), 0, IF(Table24[[#This Row],[Embarked]]="C", 1, ""))</f>
        <v>0</v>
      </c>
      <c r="U82" s="3">
        <f>IF(Table24[[#This Row],[Sex]]="male", 1, 0)</f>
        <v>0</v>
      </c>
      <c r="V82" s="3">
        <v>1</v>
      </c>
      <c r="AI82">
        <f>SUMPRODUCT(Table24[[#This Row],[SibSp_1]:[Const]],$X$4:$AG$4)</f>
        <v>-1.7050733833953804</v>
      </c>
      <c r="AJ82">
        <f>SUMPRODUCT(Table24[[#This Row],[SibSp_1]:[Const]],$X$5:$AG$5)</f>
        <v>0.58749357196294705</v>
      </c>
      <c r="AK82">
        <f t="shared" si="27"/>
        <v>0</v>
      </c>
      <c r="AL82">
        <f t="shared" si="28"/>
        <v>0.58749357196294705</v>
      </c>
      <c r="AM82">
        <f t="shared" si="29"/>
        <v>0.58749357196294705</v>
      </c>
      <c r="AN82">
        <f>(AM82-Table24[[#This Row],[Survived]])^2</f>
        <v>0.17016155317188836</v>
      </c>
    </row>
    <row r="83" spans="1:40" x14ac:dyDescent="0.25">
      <c r="A83">
        <v>81</v>
      </c>
      <c r="B83">
        <v>0</v>
      </c>
      <c r="C83">
        <v>3</v>
      </c>
      <c r="D83" t="s">
        <v>134</v>
      </c>
      <c r="E83" t="s">
        <v>13</v>
      </c>
      <c r="F83">
        <v>22</v>
      </c>
      <c r="G83">
        <v>0</v>
      </c>
      <c r="H83">
        <v>0</v>
      </c>
      <c r="I83">
        <v>345767</v>
      </c>
      <c r="J83">
        <v>9</v>
      </c>
      <c r="L83" t="s">
        <v>15</v>
      </c>
      <c r="M83">
        <f>Table24[[#This Row],[SibSp]]</f>
        <v>0</v>
      </c>
      <c r="N83">
        <f>Table24[[#This Row],[Parch]]</f>
        <v>0</v>
      </c>
      <c r="O83" s="5">
        <f>Table24[[#This Row],[Age]]/80</f>
        <v>0.27500000000000002</v>
      </c>
      <c r="P83" s="5">
        <f>LOG10(Table24[[#This Row],[Fare]]+1)</f>
        <v>1</v>
      </c>
      <c r="Q83" s="3">
        <f>IF(OR(Table24[[#This Row],[Pclass]]=2, Table24[[#This Row],[Pclass]]=3), 0, IF(Table24[[#This Row],[Pclass]]=1, 1, ""))</f>
        <v>0</v>
      </c>
      <c r="R83" s="3">
        <f>IF(OR(Table24[[#This Row],[Pclass]]=1, Table24[[#This Row],[Pclass]]=3), 0, IF(Table24[[#This Row],[Pclass]]=2, 1, ""))</f>
        <v>0</v>
      </c>
      <c r="S83" s="3">
        <f>IF(OR(Table24[[#This Row],[Embarked]]="C", Table24[[#This Row],[Embarked]]="Q"), 0, IF(Table24[[#This Row],[Embarked]]="S", 1, ""))</f>
        <v>1</v>
      </c>
      <c r="T83" s="3">
        <f>IF(OR(Table24[[#This Row],[Embarked]]="S", Table24[[#This Row],[Embarked]]="Q"), 0, IF(Table24[[#This Row],[Embarked]]="C", 1, ""))</f>
        <v>0</v>
      </c>
      <c r="U83" s="3">
        <f>IF(Table24[[#This Row],[Sex]]="male", 1, 0)</f>
        <v>1</v>
      </c>
      <c r="V83" s="3">
        <v>1</v>
      </c>
      <c r="AI83">
        <f>SUMPRODUCT(Table24[[#This Row],[SibSp_1]:[Const]],$X$4:$AG$4)</f>
        <v>-1.5312351879641355</v>
      </c>
      <c r="AJ83">
        <f>SUMPRODUCT(Table24[[#This Row],[SibSp_1]:[Const]],$X$5:$AG$5)</f>
        <v>0.13581920585582075</v>
      </c>
      <c r="AK83">
        <f t="shared" si="27"/>
        <v>0</v>
      </c>
      <c r="AL83">
        <f t="shared" si="28"/>
        <v>0.13581920585582075</v>
      </c>
      <c r="AM83">
        <f t="shared" si="29"/>
        <v>0.13581920585582075</v>
      </c>
      <c r="AN83">
        <f>(AM83-Table24[[#This Row],[Survived]])^2</f>
        <v>1.8446856679305814E-2</v>
      </c>
    </row>
    <row r="84" spans="1:40" x14ac:dyDescent="0.25">
      <c r="A84">
        <v>82</v>
      </c>
      <c r="B84">
        <v>1</v>
      </c>
      <c r="C84">
        <v>3</v>
      </c>
      <c r="D84" t="s">
        <v>135</v>
      </c>
      <c r="E84" t="s">
        <v>13</v>
      </c>
      <c r="F84">
        <v>29</v>
      </c>
      <c r="G84">
        <v>0</v>
      </c>
      <c r="H84">
        <v>0</v>
      </c>
      <c r="I84">
        <v>345779</v>
      </c>
      <c r="J84">
        <v>9.5</v>
      </c>
      <c r="L84" t="s">
        <v>15</v>
      </c>
      <c r="M84">
        <f>Table24[[#This Row],[SibSp]]</f>
        <v>0</v>
      </c>
      <c r="N84">
        <f>Table24[[#This Row],[Parch]]</f>
        <v>0</v>
      </c>
      <c r="O84" s="5">
        <f>Table24[[#This Row],[Age]]/80</f>
        <v>0.36249999999999999</v>
      </c>
      <c r="P84" s="5">
        <f>LOG10(Table24[[#This Row],[Fare]]+1)</f>
        <v>1.0211892990699381</v>
      </c>
      <c r="Q84" s="3">
        <f>IF(OR(Table24[[#This Row],[Pclass]]=2, Table24[[#This Row],[Pclass]]=3), 0, IF(Table24[[#This Row],[Pclass]]=1, 1, ""))</f>
        <v>0</v>
      </c>
      <c r="R84" s="3">
        <f>IF(OR(Table24[[#This Row],[Pclass]]=1, Table24[[#This Row],[Pclass]]=3), 0, IF(Table24[[#This Row],[Pclass]]=2, 1, ""))</f>
        <v>0</v>
      </c>
      <c r="S84" s="3">
        <f>IF(OR(Table24[[#This Row],[Embarked]]="C", Table24[[#This Row],[Embarked]]="Q"), 0, IF(Table24[[#This Row],[Embarked]]="S", 1, ""))</f>
        <v>1</v>
      </c>
      <c r="T84" s="3">
        <f>IF(OR(Table24[[#This Row],[Embarked]]="S", Table24[[#This Row],[Embarked]]="Q"), 0, IF(Table24[[#This Row],[Embarked]]="C", 1, ""))</f>
        <v>0</v>
      </c>
      <c r="U84" s="3">
        <f>IF(Table24[[#This Row],[Sex]]="male", 1, 0)</f>
        <v>1</v>
      </c>
      <c r="V84" s="3">
        <v>1</v>
      </c>
      <c r="AI84">
        <f>SUMPRODUCT(Table24[[#This Row],[SibSp_1]:[Const]],$X$4:$AG$4)</f>
        <v>-1.5375056471668209</v>
      </c>
      <c r="AJ84">
        <f>SUMPRODUCT(Table24[[#This Row],[SibSp_1]:[Const]],$X$5:$AG$5)</f>
        <v>8.6646914989676249E-2</v>
      </c>
      <c r="AK84">
        <f t="shared" si="27"/>
        <v>0</v>
      </c>
      <c r="AL84">
        <f t="shared" si="28"/>
        <v>8.6646914989676249E-2</v>
      </c>
      <c r="AM84">
        <f t="shared" si="29"/>
        <v>8.6646914989676249E-2</v>
      </c>
      <c r="AN84">
        <f>(AM84-Table24[[#This Row],[Survived]])^2</f>
        <v>0.83421385789787572</v>
      </c>
    </row>
    <row r="85" spans="1:40" hidden="1" x14ac:dyDescent="0.25">
      <c r="A85">
        <v>83</v>
      </c>
      <c r="B85">
        <v>1</v>
      </c>
      <c r="C85">
        <v>3</v>
      </c>
      <c r="D85" t="s">
        <v>136</v>
      </c>
      <c r="E85" t="s">
        <v>17</v>
      </c>
      <c r="G85">
        <v>0</v>
      </c>
      <c r="H85">
        <v>0</v>
      </c>
      <c r="I85">
        <v>330932</v>
      </c>
      <c r="J85">
        <v>7.7874999999999996</v>
      </c>
      <c r="L85" t="s">
        <v>27</v>
      </c>
      <c r="M85">
        <f>Table24[[#This Row],[SibSp]]</f>
        <v>0</v>
      </c>
      <c r="N85">
        <f>Table24[[#This Row],[Parch]]</f>
        <v>0</v>
      </c>
      <c r="O85">
        <f>Table24[[#This Row],[Age]]/80</f>
        <v>0</v>
      </c>
      <c r="P85" s="3">
        <f>LOG10(Table24[[#This Row],[Fare]]+1)</f>
        <v>0.94386533802788031</v>
      </c>
      <c r="Q85" s="3">
        <f>IF(OR(Table24[[#This Row],[Pclass]]=2, Table24[[#This Row],[Pclass]]=3), 0, IF(Table24[[#This Row],[Pclass]]=1, 1, ""))</f>
        <v>0</v>
      </c>
      <c r="R85" s="3">
        <f>IF(OR(Table24[[#This Row],[Pclass]]=1, Table24[[#This Row],[Pclass]]=3), 0, IF(Table24[[#This Row],[Pclass]]=2, 1, ""))</f>
        <v>0</v>
      </c>
      <c r="S85" s="3">
        <f>IF(OR(Table24[[#This Row],[Embarked]]="C", Table24[[#This Row],[Embarked]]="Q"), 0, IF(Table24[[#This Row],[Embarked]]="S", 1, ""))</f>
        <v>0</v>
      </c>
      <c r="T85" s="3">
        <f>IF(OR(Table24[[#This Row],[Embarked]]="S", Table24[[#This Row],[Embarked]]="Q"), 0, IF(Table24[[#This Row],[Embarked]]="C", 1, ""))</f>
        <v>0</v>
      </c>
      <c r="U85" s="3">
        <f>IF(Table24[[#This Row],[Sex]]="male", 1, 0)</f>
        <v>0</v>
      </c>
      <c r="V85" s="3"/>
      <c r="AI85">
        <f>SUMPRODUCT(Table24[[#This Row],[SibSp_1]:[Const]],$X$4:$AG$4)</f>
        <v>-0.59808817506544376</v>
      </c>
      <c r="AN85">
        <f>(AI85-Table24[[#This Row],[Survived]])^2</f>
        <v>2.553885815284</v>
      </c>
    </row>
    <row r="86" spans="1:40" x14ac:dyDescent="0.25">
      <c r="A86">
        <v>84</v>
      </c>
      <c r="B86">
        <v>0</v>
      </c>
      <c r="C86">
        <v>1</v>
      </c>
      <c r="D86" t="s">
        <v>137</v>
      </c>
      <c r="E86" t="s">
        <v>13</v>
      </c>
      <c r="F86">
        <v>28</v>
      </c>
      <c r="G86">
        <v>0</v>
      </c>
      <c r="H86">
        <v>0</v>
      </c>
      <c r="I86">
        <v>113059</v>
      </c>
      <c r="J86">
        <v>47.1</v>
      </c>
      <c r="L86" t="s">
        <v>15</v>
      </c>
      <c r="M86">
        <f>Table24[[#This Row],[SibSp]]</f>
        <v>0</v>
      </c>
      <c r="N86">
        <f>Table24[[#This Row],[Parch]]</f>
        <v>0</v>
      </c>
      <c r="O86" s="5">
        <f>Table24[[#This Row],[Age]]/80</f>
        <v>0.35</v>
      </c>
      <c r="P86" s="5">
        <f>LOG10(Table24[[#This Row],[Fare]]+1)</f>
        <v>1.6821450763738317</v>
      </c>
      <c r="Q86" s="3">
        <f>IF(OR(Table24[[#This Row],[Pclass]]=2, Table24[[#This Row],[Pclass]]=3), 0, IF(Table24[[#This Row],[Pclass]]=1, 1, ""))</f>
        <v>1</v>
      </c>
      <c r="R86" s="3">
        <f>IF(OR(Table24[[#This Row],[Pclass]]=1, Table24[[#This Row],[Pclass]]=3), 0, IF(Table24[[#This Row],[Pclass]]=2, 1, ""))</f>
        <v>0</v>
      </c>
      <c r="S86" s="3">
        <f>IF(OR(Table24[[#This Row],[Embarked]]="C", Table24[[#This Row],[Embarked]]="Q"), 0, IF(Table24[[#This Row],[Embarked]]="S", 1, ""))</f>
        <v>1</v>
      </c>
      <c r="T86" s="3">
        <f>IF(OR(Table24[[#This Row],[Embarked]]="S", Table24[[#This Row],[Embarked]]="Q"), 0, IF(Table24[[#This Row],[Embarked]]="C", 1, ""))</f>
        <v>0</v>
      </c>
      <c r="U86" s="3">
        <f>IF(Table24[[#This Row],[Sex]]="male", 1, 0)</f>
        <v>1</v>
      </c>
      <c r="V86" s="3">
        <v>1</v>
      </c>
      <c r="AI86">
        <f>SUMPRODUCT(Table24[[#This Row],[SibSp_1]:[Const]],$X$4:$AG$4)</f>
        <v>-1.5643562695686513</v>
      </c>
      <c r="AJ86">
        <f>SUMPRODUCT(Table24[[#This Row],[SibSp_1]:[Const]],$X$5:$AG$5)</f>
        <v>0.50936217275400331</v>
      </c>
      <c r="AK86">
        <f t="shared" ref="AK86:AK89" si="30">IF(AI86&lt;0,0,AI86)</f>
        <v>0</v>
      </c>
      <c r="AL86">
        <f t="shared" ref="AL86:AL89" si="31">IF(AJ86&lt;0,0,AJ86)</f>
        <v>0.50936217275400331</v>
      </c>
      <c r="AM86">
        <f t="shared" ref="AM86:AM89" si="32">AK86+AL86</f>
        <v>0.50936217275400331</v>
      </c>
      <c r="AN86">
        <f>(AM86-Table24[[#This Row],[Survived]])^2</f>
        <v>0.25944982303267911</v>
      </c>
    </row>
    <row r="87" spans="1:40" x14ac:dyDescent="0.25">
      <c r="A87">
        <v>85</v>
      </c>
      <c r="B87">
        <v>1</v>
      </c>
      <c r="C87">
        <v>2</v>
      </c>
      <c r="D87" t="s">
        <v>138</v>
      </c>
      <c r="E87" t="s">
        <v>17</v>
      </c>
      <c r="F87">
        <v>17</v>
      </c>
      <c r="G87">
        <v>0</v>
      </c>
      <c r="H87">
        <v>0</v>
      </c>
      <c r="I87" t="s">
        <v>139</v>
      </c>
      <c r="J87">
        <v>10.5</v>
      </c>
      <c r="L87" t="s">
        <v>15</v>
      </c>
      <c r="M87">
        <f>Table24[[#This Row],[SibSp]]</f>
        <v>0</v>
      </c>
      <c r="N87">
        <f>Table24[[#This Row],[Parch]]</f>
        <v>0</v>
      </c>
      <c r="O87" s="5">
        <f>Table24[[#This Row],[Age]]/80</f>
        <v>0.21249999999999999</v>
      </c>
      <c r="P87" s="5">
        <f>LOG10(Table24[[#This Row],[Fare]]+1)</f>
        <v>1.0606978403536116</v>
      </c>
      <c r="Q87" s="3">
        <f>IF(OR(Table24[[#This Row],[Pclass]]=2, Table24[[#This Row],[Pclass]]=3), 0, IF(Table24[[#This Row],[Pclass]]=1, 1, ""))</f>
        <v>0</v>
      </c>
      <c r="R87" s="3">
        <f>IF(OR(Table24[[#This Row],[Pclass]]=1, Table24[[#This Row],[Pclass]]=3), 0, IF(Table24[[#This Row],[Pclass]]=2, 1, ""))</f>
        <v>1</v>
      </c>
      <c r="S87" s="3">
        <f>IF(OR(Table24[[#This Row],[Embarked]]="C", Table24[[#This Row],[Embarked]]="Q"), 0, IF(Table24[[#This Row],[Embarked]]="S", 1, ""))</f>
        <v>1</v>
      </c>
      <c r="T87" s="3">
        <f>IF(OR(Table24[[#This Row],[Embarked]]="S", Table24[[#This Row],[Embarked]]="Q"), 0, IF(Table24[[#This Row],[Embarked]]="C", 1, ""))</f>
        <v>0</v>
      </c>
      <c r="U87" s="3">
        <f>IF(Table24[[#This Row],[Sex]]="male", 1, 0)</f>
        <v>0</v>
      </c>
      <c r="V87" s="3">
        <v>1</v>
      </c>
      <c r="AI87">
        <f>SUMPRODUCT(Table24[[#This Row],[SibSp_1]:[Const]],$X$4:$AG$4)</f>
        <v>-1.7714334148579043</v>
      </c>
      <c r="AJ87">
        <f>SUMPRODUCT(Table24[[#This Row],[SibSp_1]:[Const]],$X$5:$AG$5)</f>
        <v>0.87938837015861937</v>
      </c>
      <c r="AK87">
        <f t="shared" si="30"/>
        <v>0</v>
      </c>
      <c r="AL87">
        <f t="shared" si="31"/>
        <v>0.87938837015861937</v>
      </c>
      <c r="AM87">
        <f t="shared" si="32"/>
        <v>0.87938837015861937</v>
      </c>
      <c r="AN87">
        <f>(AM87-Table24[[#This Row],[Survived]])^2</f>
        <v>1.4547165252994218E-2</v>
      </c>
    </row>
    <row r="88" spans="1:40" x14ac:dyDescent="0.25">
      <c r="A88">
        <v>86</v>
      </c>
      <c r="B88">
        <v>1</v>
      </c>
      <c r="C88">
        <v>3</v>
      </c>
      <c r="D88" t="s">
        <v>140</v>
      </c>
      <c r="E88" t="s">
        <v>17</v>
      </c>
      <c r="F88">
        <v>33</v>
      </c>
      <c r="G88">
        <v>3</v>
      </c>
      <c r="H88">
        <v>0</v>
      </c>
      <c r="I88">
        <v>3101278</v>
      </c>
      <c r="J88">
        <v>15.85</v>
      </c>
      <c r="L88" t="s">
        <v>15</v>
      </c>
      <c r="M88">
        <f>Table24[[#This Row],[SibSp]]</f>
        <v>3</v>
      </c>
      <c r="N88">
        <f>Table24[[#This Row],[Parch]]</f>
        <v>0</v>
      </c>
      <c r="O88" s="5">
        <f>Table24[[#This Row],[Age]]/80</f>
        <v>0.41249999999999998</v>
      </c>
      <c r="P88" s="5">
        <f>LOG10(Table24[[#This Row],[Fare]]+1)</f>
        <v>1.2265999052073575</v>
      </c>
      <c r="Q88" s="3">
        <f>IF(OR(Table24[[#This Row],[Pclass]]=2, Table24[[#This Row],[Pclass]]=3), 0, IF(Table24[[#This Row],[Pclass]]=1, 1, ""))</f>
        <v>0</v>
      </c>
      <c r="R88" s="3">
        <f>IF(OR(Table24[[#This Row],[Pclass]]=1, Table24[[#This Row],[Pclass]]=3), 0, IF(Table24[[#This Row],[Pclass]]=2, 1, ""))</f>
        <v>0</v>
      </c>
      <c r="S88" s="3">
        <f>IF(OR(Table24[[#This Row],[Embarked]]="C", Table24[[#This Row],[Embarked]]="Q"), 0, IF(Table24[[#This Row],[Embarked]]="S", 1, ""))</f>
        <v>1</v>
      </c>
      <c r="T88" s="3">
        <f>IF(OR(Table24[[#This Row],[Embarked]]="S", Table24[[#This Row],[Embarked]]="Q"), 0, IF(Table24[[#This Row],[Embarked]]="C", 1, ""))</f>
        <v>0</v>
      </c>
      <c r="U88" s="3">
        <f>IF(Table24[[#This Row],[Sex]]="male", 1, 0)</f>
        <v>0</v>
      </c>
      <c r="V88" s="3">
        <v>1</v>
      </c>
      <c r="AI88">
        <f>SUMPRODUCT(Table24[[#This Row],[SibSp_1]:[Const]],$X$4:$AG$4)</f>
        <v>-0.73182354978467079</v>
      </c>
      <c r="AJ88">
        <f>SUMPRODUCT(Table24[[#This Row],[SibSp_1]:[Const]],$X$5:$AG$5)</f>
        <v>0.33098791386964005</v>
      </c>
      <c r="AK88">
        <f t="shared" si="30"/>
        <v>0</v>
      </c>
      <c r="AL88">
        <f t="shared" si="31"/>
        <v>0.33098791386964005</v>
      </c>
      <c r="AM88">
        <f t="shared" si="32"/>
        <v>0.33098791386964005</v>
      </c>
      <c r="AN88">
        <f>(AM88-Table24[[#This Row],[Survived]])^2</f>
        <v>0.44757717138849606</v>
      </c>
    </row>
    <row r="89" spans="1:40" x14ac:dyDescent="0.25">
      <c r="A89">
        <v>87</v>
      </c>
      <c r="B89">
        <v>0</v>
      </c>
      <c r="C89">
        <v>3</v>
      </c>
      <c r="D89" t="s">
        <v>141</v>
      </c>
      <c r="E89" t="s">
        <v>13</v>
      </c>
      <c r="F89">
        <v>16</v>
      </c>
      <c r="G89">
        <v>1</v>
      </c>
      <c r="H89">
        <v>3</v>
      </c>
      <c r="I89" t="s">
        <v>142</v>
      </c>
      <c r="J89">
        <v>34.375</v>
      </c>
      <c r="L89" t="s">
        <v>15</v>
      </c>
      <c r="M89">
        <f>Table24[[#This Row],[SibSp]]</f>
        <v>1</v>
      </c>
      <c r="N89">
        <f>Table24[[#This Row],[Parch]]</f>
        <v>3</v>
      </c>
      <c r="O89" s="5">
        <f>Table24[[#This Row],[Age]]/80</f>
        <v>0.2</v>
      </c>
      <c r="P89" s="5">
        <f>LOG10(Table24[[#This Row],[Fare]]+1)</f>
        <v>1.5486964485323467</v>
      </c>
      <c r="Q89" s="3">
        <f>IF(OR(Table24[[#This Row],[Pclass]]=2, Table24[[#This Row],[Pclass]]=3), 0, IF(Table24[[#This Row],[Pclass]]=1, 1, ""))</f>
        <v>0</v>
      </c>
      <c r="R89" s="3">
        <f>IF(OR(Table24[[#This Row],[Pclass]]=1, Table24[[#This Row],[Pclass]]=3), 0, IF(Table24[[#This Row],[Pclass]]=2, 1, ""))</f>
        <v>0</v>
      </c>
      <c r="S89" s="3">
        <f>IF(OR(Table24[[#This Row],[Embarked]]="C", Table24[[#This Row],[Embarked]]="Q"), 0, IF(Table24[[#This Row],[Embarked]]="S", 1, ""))</f>
        <v>1</v>
      </c>
      <c r="T89" s="3">
        <f>IF(OR(Table24[[#This Row],[Embarked]]="S", Table24[[#This Row],[Embarked]]="Q"), 0, IF(Table24[[#This Row],[Embarked]]="C", 1, ""))</f>
        <v>0</v>
      </c>
      <c r="U89" s="3">
        <f>IF(Table24[[#This Row],[Sex]]="male", 1, 0)</f>
        <v>1</v>
      </c>
      <c r="V89" s="3">
        <v>1</v>
      </c>
      <c r="AI89">
        <f>SUMPRODUCT(Table24[[#This Row],[SibSp_1]:[Const]],$X$4:$AG$4)</f>
        <v>-1.90599660535544</v>
      </c>
      <c r="AJ89">
        <f>SUMPRODUCT(Table24[[#This Row],[SibSp_1]:[Const]],$X$5:$AG$5)</f>
        <v>0.10548461878796778</v>
      </c>
      <c r="AK89">
        <f t="shared" si="30"/>
        <v>0</v>
      </c>
      <c r="AL89">
        <f t="shared" si="31"/>
        <v>0.10548461878796778</v>
      </c>
      <c r="AM89">
        <f t="shared" si="32"/>
        <v>0.10548461878796778</v>
      </c>
      <c r="AN89">
        <f>(AM89-Table24[[#This Row],[Survived]])^2</f>
        <v>1.1127004800842884E-2</v>
      </c>
    </row>
    <row r="90" spans="1:40" hidden="1" x14ac:dyDescent="0.25">
      <c r="A90">
        <v>88</v>
      </c>
      <c r="B90">
        <v>0</v>
      </c>
      <c r="C90">
        <v>3</v>
      </c>
      <c r="D90" t="s">
        <v>143</v>
      </c>
      <c r="E90" t="s">
        <v>13</v>
      </c>
      <c r="G90">
        <v>0</v>
      </c>
      <c r="H90">
        <v>0</v>
      </c>
      <c r="I90" t="s">
        <v>144</v>
      </c>
      <c r="J90">
        <v>8.0500000000000007</v>
      </c>
      <c r="L90" t="s">
        <v>15</v>
      </c>
      <c r="M90">
        <f>Table24[[#This Row],[SibSp]]</f>
        <v>0</v>
      </c>
      <c r="N90">
        <f>Table24[[#This Row],[Parch]]</f>
        <v>0</v>
      </c>
      <c r="O90">
        <f>Table24[[#This Row],[Age]]/80</f>
        <v>0</v>
      </c>
      <c r="P90" s="3">
        <f>LOG10(Table24[[#This Row],[Fare]]+1)</f>
        <v>0.9566485792052033</v>
      </c>
      <c r="Q90" s="3">
        <f>IF(OR(Table24[[#This Row],[Pclass]]=2, Table24[[#This Row],[Pclass]]=3), 0, IF(Table24[[#This Row],[Pclass]]=1, 1, ""))</f>
        <v>0</v>
      </c>
      <c r="R90" s="3">
        <f>IF(OR(Table24[[#This Row],[Pclass]]=1, Table24[[#This Row],[Pclass]]=3), 0, IF(Table24[[#This Row],[Pclass]]=2, 1, ""))</f>
        <v>0</v>
      </c>
      <c r="S90" s="3">
        <f>IF(OR(Table24[[#This Row],[Embarked]]="C", Table24[[#This Row],[Embarked]]="Q"), 0, IF(Table24[[#This Row],[Embarked]]="S", 1, ""))</f>
        <v>1</v>
      </c>
      <c r="T90" s="3">
        <f>IF(OR(Table24[[#This Row],[Embarked]]="S", Table24[[#This Row],[Embarked]]="Q"), 0, IF(Table24[[#This Row],[Embarked]]="C", 1, ""))</f>
        <v>0</v>
      </c>
      <c r="U90" s="3">
        <f>IF(Table24[[#This Row],[Sex]]="male", 1, 0)</f>
        <v>1</v>
      </c>
      <c r="V90" s="3"/>
      <c r="AI90">
        <f>SUMPRODUCT(Table24[[#This Row],[SibSp_1]:[Const]],$X$4:$AG$4)</f>
        <v>-1.2061160573759404</v>
      </c>
      <c r="AN90">
        <f>(AI90-Table24[[#This Row],[Survived]])^2</f>
        <v>1.4547159438600827</v>
      </c>
    </row>
    <row r="91" spans="1:40" x14ac:dyDescent="0.25">
      <c r="A91">
        <v>89</v>
      </c>
      <c r="B91">
        <v>1</v>
      </c>
      <c r="C91">
        <v>1</v>
      </c>
      <c r="D91" t="s">
        <v>145</v>
      </c>
      <c r="E91" t="s">
        <v>17</v>
      </c>
      <c r="F91">
        <v>23</v>
      </c>
      <c r="G91">
        <v>3</v>
      </c>
      <c r="H91">
        <v>2</v>
      </c>
      <c r="I91">
        <v>19950</v>
      </c>
      <c r="J91">
        <v>263</v>
      </c>
      <c r="K91" t="s">
        <v>57</v>
      </c>
      <c r="L91" t="s">
        <v>15</v>
      </c>
      <c r="M91">
        <f>Table24[[#This Row],[SibSp]]</f>
        <v>3</v>
      </c>
      <c r="N91">
        <f>Table24[[#This Row],[Parch]]</f>
        <v>2</v>
      </c>
      <c r="O91" s="5">
        <f>Table24[[#This Row],[Age]]/80</f>
        <v>0.28749999999999998</v>
      </c>
      <c r="P91" s="5">
        <f>LOG10(Table24[[#This Row],[Fare]]+1)</f>
        <v>2.4216039268698313</v>
      </c>
      <c r="Q91" s="3">
        <f>IF(OR(Table24[[#This Row],[Pclass]]=2, Table24[[#This Row],[Pclass]]=3), 0, IF(Table24[[#This Row],[Pclass]]=1, 1, ""))</f>
        <v>1</v>
      </c>
      <c r="R91" s="3">
        <f>IF(OR(Table24[[#This Row],[Pclass]]=1, Table24[[#This Row],[Pclass]]=3), 0, IF(Table24[[#This Row],[Pclass]]=2, 1, ""))</f>
        <v>0</v>
      </c>
      <c r="S91" s="3">
        <f>IF(OR(Table24[[#This Row],[Embarked]]="C", Table24[[#This Row],[Embarked]]="Q"), 0, IF(Table24[[#This Row],[Embarked]]="S", 1, ""))</f>
        <v>1</v>
      </c>
      <c r="T91" s="3">
        <f>IF(OR(Table24[[#This Row],[Embarked]]="S", Table24[[#This Row],[Embarked]]="Q"), 0, IF(Table24[[#This Row],[Embarked]]="C", 1, ""))</f>
        <v>0</v>
      </c>
      <c r="U91" s="3">
        <f>IF(Table24[[#This Row],[Sex]]="male", 1, 0)</f>
        <v>0</v>
      </c>
      <c r="V91" s="3">
        <v>1</v>
      </c>
      <c r="AI91">
        <f>SUMPRODUCT(Table24[[#This Row],[SibSp_1]:[Const]],$X$4:$AG$4)</f>
        <v>-1.3495052429449348</v>
      </c>
      <c r="AJ91">
        <f>SUMPRODUCT(Table24[[#This Row],[SibSp_1]:[Const]],$X$5:$AG$5)</f>
        <v>0.83942491726940927</v>
      </c>
      <c r="AK91">
        <f t="shared" ref="AK91:AK97" si="33">IF(AI91&lt;0,0,AI91)</f>
        <v>0</v>
      </c>
      <c r="AL91">
        <f t="shared" ref="AL91:AL97" si="34">IF(AJ91&lt;0,0,AJ91)</f>
        <v>0.83942491726940927</v>
      </c>
      <c r="AM91">
        <f t="shared" ref="AM91:AM97" si="35">AK91+AL91</f>
        <v>0.83942491726940927</v>
      </c>
      <c r="AN91">
        <f>(AM91-Table24[[#This Row],[Survived]])^2</f>
        <v>2.5784357193936059E-2</v>
      </c>
    </row>
    <row r="92" spans="1:40" x14ac:dyDescent="0.25">
      <c r="A92">
        <v>90</v>
      </c>
      <c r="B92">
        <v>0</v>
      </c>
      <c r="C92">
        <v>3</v>
      </c>
      <c r="D92" t="s">
        <v>146</v>
      </c>
      <c r="E92" t="s">
        <v>13</v>
      </c>
      <c r="F92">
        <v>24</v>
      </c>
      <c r="G92">
        <v>0</v>
      </c>
      <c r="H92">
        <v>0</v>
      </c>
      <c r="I92">
        <v>343275</v>
      </c>
      <c r="J92">
        <v>8.0500000000000007</v>
      </c>
      <c r="L92" t="s">
        <v>15</v>
      </c>
      <c r="M92">
        <f>Table24[[#This Row],[SibSp]]</f>
        <v>0</v>
      </c>
      <c r="N92">
        <f>Table24[[#This Row],[Parch]]</f>
        <v>0</v>
      </c>
      <c r="O92" s="5">
        <f>Table24[[#This Row],[Age]]/80</f>
        <v>0.3</v>
      </c>
      <c r="P92" s="5">
        <f>LOG10(Table24[[#This Row],[Fare]]+1)</f>
        <v>0.9566485792052033</v>
      </c>
      <c r="Q92" s="3">
        <f>IF(OR(Table24[[#This Row],[Pclass]]=2, Table24[[#This Row],[Pclass]]=3), 0, IF(Table24[[#This Row],[Pclass]]=1, 1, ""))</f>
        <v>0</v>
      </c>
      <c r="R92" s="3">
        <f>IF(OR(Table24[[#This Row],[Pclass]]=1, Table24[[#This Row],[Pclass]]=3), 0, IF(Table24[[#This Row],[Pclass]]=2, 1, ""))</f>
        <v>0</v>
      </c>
      <c r="S92" s="3">
        <f>IF(OR(Table24[[#This Row],[Embarked]]="C", Table24[[#This Row],[Embarked]]="Q"), 0, IF(Table24[[#This Row],[Embarked]]="S", 1, ""))</f>
        <v>1</v>
      </c>
      <c r="T92" s="3">
        <f>IF(OR(Table24[[#This Row],[Embarked]]="S", Table24[[#This Row],[Embarked]]="Q"), 0, IF(Table24[[#This Row],[Embarked]]="C", 1, ""))</f>
        <v>0</v>
      </c>
      <c r="U92" s="3">
        <f>IF(Table24[[#This Row],[Sex]]="male", 1, 0)</f>
        <v>1</v>
      </c>
      <c r="V92" s="3">
        <v>1</v>
      </c>
      <c r="AI92">
        <f>SUMPRODUCT(Table24[[#This Row],[SibSp_1]:[Const]],$X$4:$AG$4)</f>
        <v>-1.5017205349994494</v>
      </c>
      <c r="AJ92">
        <f>SUMPRODUCT(Table24[[#This Row],[SibSp_1]:[Const]],$X$5:$AG$5)</f>
        <v>0.11726529193884805</v>
      </c>
      <c r="AK92">
        <f t="shared" si="33"/>
        <v>0</v>
      </c>
      <c r="AL92">
        <f t="shared" si="34"/>
        <v>0.11726529193884805</v>
      </c>
      <c r="AM92">
        <f t="shared" si="35"/>
        <v>0.11726529193884805</v>
      </c>
      <c r="AN92">
        <f>(AM92-Table24[[#This Row],[Survived]])^2</f>
        <v>1.3751148693503261E-2</v>
      </c>
    </row>
    <row r="93" spans="1:40" x14ac:dyDescent="0.25">
      <c r="A93">
        <v>91</v>
      </c>
      <c r="B93">
        <v>0</v>
      </c>
      <c r="C93">
        <v>3</v>
      </c>
      <c r="D93" t="s">
        <v>147</v>
      </c>
      <c r="E93" t="s">
        <v>13</v>
      </c>
      <c r="F93">
        <v>29</v>
      </c>
      <c r="G93">
        <v>0</v>
      </c>
      <c r="H93">
        <v>0</v>
      </c>
      <c r="I93">
        <v>343276</v>
      </c>
      <c r="J93">
        <v>8.0500000000000007</v>
      </c>
      <c r="L93" t="s">
        <v>15</v>
      </c>
      <c r="M93">
        <f>Table24[[#This Row],[SibSp]]</f>
        <v>0</v>
      </c>
      <c r="N93">
        <f>Table24[[#This Row],[Parch]]</f>
        <v>0</v>
      </c>
      <c r="O93" s="5">
        <f>Table24[[#This Row],[Age]]/80</f>
        <v>0.36249999999999999</v>
      </c>
      <c r="P93" s="5">
        <f>LOG10(Table24[[#This Row],[Fare]]+1)</f>
        <v>0.9566485792052033</v>
      </c>
      <c r="Q93" s="3">
        <f>IF(OR(Table24[[#This Row],[Pclass]]=2, Table24[[#This Row],[Pclass]]=3), 0, IF(Table24[[#This Row],[Pclass]]=1, 1, ""))</f>
        <v>0</v>
      </c>
      <c r="R93" s="3">
        <f>IF(OR(Table24[[#This Row],[Pclass]]=1, Table24[[#This Row],[Pclass]]=3), 0, IF(Table24[[#This Row],[Pclass]]=2, 1, ""))</f>
        <v>0</v>
      </c>
      <c r="S93" s="3">
        <f>IF(OR(Table24[[#This Row],[Embarked]]="C", Table24[[#This Row],[Embarked]]="Q"), 0, IF(Table24[[#This Row],[Embarked]]="S", 1, ""))</f>
        <v>1</v>
      </c>
      <c r="T93" s="3">
        <f>IF(OR(Table24[[#This Row],[Embarked]]="S", Table24[[#This Row],[Embarked]]="Q"), 0, IF(Table24[[#This Row],[Embarked]]="C", 1, ""))</f>
        <v>0</v>
      </c>
      <c r="U93" s="3">
        <f>IF(Table24[[#This Row],[Sex]]="male", 1, 0)</f>
        <v>1</v>
      </c>
      <c r="V93" s="3">
        <v>1</v>
      </c>
      <c r="AI93">
        <f>SUMPRODUCT(Table24[[#This Row],[SibSp_1]:[Const]],$X$4:$AG$4)</f>
        <v>-1.4966088795813488</v>
      </c>
      <c r="AJ93">
        <f>SUMPRODUCT(Table24[[#This Row],[SibSp_1]:[Const]],$X$5:$AG$5)</f>
        <v>8.0762230761086906E-2</v>
      </c>
      <c r="AK93">
        <f t="shared" si="33"/>
        <v>0</v>
      </c>
      <c r="AL93">
        <f t="shared" si="34"/>
        <v>8.0762230761086906E-2</v>
      </c>
      <c r="AM93">
        <f t="shared" si="35"/>
        <v>8.0762230761086906E-2</v>
      </c>
      <c r="AN93">
        <f>(AM93-Table24[[#This Row],[Survived]])^2</f>
        <v>6.5225379175070522E-3</v>
      </c>
    </row>
    <row r="94" spans="1:40" x14ac:dyDescent="0.25">
      <c r="A94">
        <v>92</v>
      </c>
      <c r="B94">
        <v>0</v>
      </c>
      <c r="C94">
        <v>3</v>
      </c>
      <c r="D94" t="s">
        <v>148</v>
      </c>
      <c r="E94" t="s">
        <v>13</v>
      </c>
      <c r="F94">
        <v>20</v>
      </c>
      <c r="G94">
        <v>0</v>
      </c>
      <c r="H94">
        <v>0</v>
      </c>
      <c r="I94">
        <v>347466</v>
      </c>
      <c r="J94">
        <v>7.8541999999999996</v>
      </c>
      <c r="L94" t="s">
        <v>15</v>
      </c>
      <c r="M94">
        <f>Table24[[#This Row],[SibSp]]</f>
        <v>0</v>
      </c>
      <c r="N94">
        <f>Table24[[#This Row],[Parch]]</f>
        <v>0</v>
      </c>
      <c r="O94" s="5">
        <f>Table24[[#This Row],[Age]]/80</f>
        <v>0.25</v>
      </c>
      <c r="P94" s="5">
        <f>LOG10(Table24[[#This Row],[Fare]]+1)</f>
        <v>0.94714932766263737</v>
      </c>
      <c r="Q94" s="3">
        <f>IF(OR(Table24[[#This Row],[Pclass]]=2, Table24[[#This Row],[Pclass]]=3), 0, IF(Table24[[#This Row],[Pclass]]=1, 1, ""))</f>
        <v>0</v>
      </c>
      <c r="R94" s="3">
        <f>IF(OR(Table24[[#This Row],[Pclass]]=1, Table24[[#This Row],[Pclass]]=3), 0, IF(Table24[[#This Row],[Pclass]]=2, 1, ""))</f>
        <v>0</v>
      </c>
      <c r="S94" s="3">
        <f>IF(OR(Table24[[#This Row],[Embarked]]="C", Table24[[#This Row],[Embarked]]="Q"), 0, IF(Table24[[#This Row],[Embarked]]="S", 1, ""))</f>
        <v>1</v>
      </c>
      <c r="T94" s="3">
        <f>IF(OR(Table24[[#This Row],[Embarked]]="S", Table24[[#This Row],[Embarked]]="Q"), 0, IF(Table24[[#This Row],[Embarked]]="C", 1, ""))</f>
        <v>0</v>
      </c>
      <c r="U94" s="3">
        <f>IF(Table24[[#This Row],[Sex]]="male", 1, 0)</f>
        <v>1</v>
      </c>
      <c r="V94" s="3">
        <v>1</v>
      </c>
      <c r="AI94">
        <f>SUMPRODUCT(Table24[[#This Row],[SibSp_1]:[Const]],$X$4:$AG$4)</f>
        <v>-1.4997905790503123</v>
      </c>
      <c r="AJ94">
        <f>SUMPRODUCT(Table24[[#This Row],[SibSp_1]:[Const]],$X$5:$AG$5)</f>
        <v>0.14560161952614958</v>
      </c>
      <c r="AK94">
        <f t="shared" si="33"/>
        <v>0</v>
      </c>
      <c r="AL94">
        <f t="shared" si="34"/>
        <v>0.14560161952614958</v>
      </c>
      <c r="AM94">
        <f t="shared" si="35"/>
        <v>0.14560161952614958</v>
      </c>
      <c r="AN94">
        <f>(AM94-Table24[[#This Row],[Survived]])^2</f>
        <v>2.1199831608637625E-2</v>
      </c>
    </row>
    <row r="95" spans="1:40" x14ac:dyDescent="0.25">
      <c r="A95">
        <v>93</v>
      </c>
      <c r="B95">
        <v>0</v>
      </c>
      <c r="C95">
        <v>1</v>
      </c>
      <c r="D95" t="s">
        <v>149</v>
      </c>
      <c r="E95" t="s">
        <v>13</v>
      </c>
      <c r="F95">
        <v>46</v>
      </c>
      <c r="G95">
        <v>1</v>
      </c>
      <c r="H95">
        <v>0</v>
      </c>
      <c r="I95" t="s">
        <v>150</v>
      </c>
      <c r="J95">
        <v>61.174999999999997</v>
      </c>
      <c r="K95" t="s">
        <v>151</v>
      </c>
      <c r="L95" t="s">
        <v>15</v>
      </c>
      <c r="M95">
        <f>Table24[[#This Row],[SibSp]]</f>
        <v>1</v>
      </c>
      <c r="N95">
        <f>Table24[[#This Row],[Parch]]</f>
        <v>0</v>
      </c>
      <c r="O95" s="5">
        <f>Table24[[#This Row],[Age]]/80</f>
        <v>0.57499999999999996</v>
      </c>
      <c r="P95" s="5">
        <f>LOG10(Table24[[#This Row],[Fare]]+1)</f>
        <v>1.7936157939419737</v>
      </c>
      <c r="Q95" s="3">
        <f>IF(OR(Table24[[#This Row],[Pclass]]=2, Table24[[#This Row],[Pclass]]=3), 0, IF(Table24[[#This Row],[Pclass]]=1, 1, ""))</f>
        <v>1</v>
      </c>
      <c r="R95" s="3">
        <f>IF(OR(Table24[[#This Row],[Pclass]]=1, Table24[[#This Row],[Pclass]]=3), 0, IF(Table24[[#This Row],[Pclass]]=2, 1, ""))</f>
        <v>0</v>
      </c>
      <c r="S95" s="3">
        <f>IF(OR(Table24[[#This Row],[Embarked]]="C", Table24[[#This Row],[Embarked]]="Q"), 0, IF(Table24[[#This Row],[Embarked]]="S", 1, ""))</f>
        <v>1</v>
      </c>
      <c r="T95" s="3">
        <f>IF(OR(Table24[[#This Row],[Embarked]]="S", Table24[[#This Row],[Embarked]]="Q"), 0, IF(Table24[[#This Row],[Embarked]]="C", 1, ""))</f>
        <v>0</v>
      </c>
      <c r="U95" s="3">
        <f>IF(Table24[[#This Row],[Sex]]="male", 1, 0)</f>
        <v>1</v>
      </c>
      <c r="V95" s="3">
        <v>1</v>
      </c>
      <c r="AI95">
        <f>SUMPRODUCT(Table24[[#This Row],[SibSp_1]:[Const]],$X$4:$AG$4)</f>
        <v>-1.2726910718099851</v>
      </c>
      <c r="AJ95">
        <f>SUMPRODUCT(Table24[[#This Row],[SibSp_1]:[Const]],$X$5:$AG$5)</f>
        <v>0.30696329358847002</v>
      </c>
      <c r="AK95">
        <f t="shared" si="33"/>
        <v>0</v>
      </c>
      <c r="AL95">
        <f t="shared" si="34"/>
        <v>0.30696329358847002</v>
      </c>
      <c r="AM95">
        <f t="shared" si="35"/>
        <v>0.30696329358847002</v>
      </c>
      <c r="AN95">
        <f>(AM95-Table24[[#This Row],[Survived]])^2</f>
        <v>9.4226463610681238E-2</v>
      </c>
    </row>
    <row r="96" spans="1:40" x14ac:dyDescent="0.25">
      <c r="A96">
        <v>94</v>
      </c>
      <c r="B96">
        <v>0</v>
      </c>
      <c r="C96">
        <v>3</v>
      </c>
      <c r="D96" t="s">
        <v>152</v>
      </c>
      <c r="E96" t="s">
        <v>13</v>
      </c>
      <c r="F96">
        <v>26</v>
      </c>
      <c r="G96">
        <v>1</v>
      </c>
      <c r="H96">
        <v>2</v>
      </c>
      <c r="I96" t="s">
        <v>153</v>
      </c>
      <c r="J96">
        <v>20.574999999999999</v>
      </c>
      <c r="L96" t="s">
        <v>15</v>
      </c>
      <c r="M96">
        <f>Table24[[#This Row],[SibSp]]</f>
        <v>1</v>
      </c>
      <c r="N96">
        <f>Table24[[#This Row],[Parch]]</f>
        <v>2</v>
      </c>
      <c r="O96" s="5">
        <f>Table24[[#This Row],[Age]]/80</f>
        <v>0.32500000000000001</v>
      </c>
      <c r="P96" s="5">
        <f>LOG10(Table24[[#This Row],[Fare]]+1)</f>
        <v>1.3339508043872472</v>
      </c>
      <c r="Q96" s="3">
        <f>IF(OR(Table24[[#This Row],[Pclass]]=2, Table24[[#This Row],[Pclass]]=3), 0, IF(Table24[[#This Row],[Pclass]]=1, 1, ""))</f>
        <v>0</v>
      </c>
      <c r="R96" s="3">
        <f>IF(OR(Table24[[#This Row],[Pclass]]=1, Table24[[#This Row],[Pclass]]=3), 0, IF(Table24[[#This Row],[Pclass]]=2, 1, ""))</f>
        <v>0</v>
      </c>
      <c r="S96" s="3">
        <f>IF(OR(Table24[[#This Row],[Embarked]]="C", Table24[[#This Row],[Embarked]]="Q"), 0, IF(Table24[[#This Row],[Embarked]]="S", 1, ""))</f>
        <v>1</v>
      </c>
      <c r="T96" s="3">
        <f>IF(OR(Table24[[#This Row],[Embarked]]="S", Table24[[#This Row],[Embarked]]="Q"), 0, IF(Table24[[#This Row],[Embarked]]="C", 1, ""))</f>
        <v>0</v>
      </c>
      <c r="U96" s="3">
        <f>IF(Table24[[#This Row],[Sex]]="male", 1, 0)</f>
        <v>1</v>
      </c>
      <c r="V96" s="3">
        <v>1</v>
      </c>
      <c r="AI96">
        <f>SUMPRODUCT(Table24[[#This Row],[SibSp_1]:[Const]],$X$4:$AG$4)</f>
        <v>-1.6380849443858003</v>
      </c>
      <c r="AJ96">
        <f>SUMPRODUCT(Table24[[#This Row],[SibSp_1]:[Const]],$X$5:$AG$5)</f>
        <v>2.723701802777545E-2</v>
      </c>
      <c r="AK96">
        <f t="shared" si="33"/>
        <v>0</v>
      </c>
      <c r="AL96">
        <f t="shared" si="34"/>
        <v>2.723701802777545E-2</v>
      </c>
      <c r="AM96">
        <f t="shared" si="35"/>
        <v>2.723701802777545E-2</v>
      </c>
      <c r="AN96">
        <f>(AM96-Table24[[#This Row],[Survived]])^2</f>
        <v>7.4185515104536483E-4</v>
      </c>
    </row>
    <row r="97" spans="1:40" x14ac:dyDescent="0.25">
      <c r="A97">
        <v>95</v>
      </c>
      <c r="B97">
        <v>0</v>
      </c>
      <c r="C97">
        <v>3</v>
      </c>
      <c r="D97" t="s">
        <v>154</v>
      </c>
      <c r="E97" t="s">
        <v>13</v>
      </c>
      <c r="F97">
        <v>59</v>
      </c>
      <c r="G97">
        <v>0</v>
      </c>
      <c r="H97">
        <v>0</v>
      </c>
      <c r="I97">
        <v>364500</v>
      </c>
      <c r="J97">
        <v>7.25</v>
      </c>
      <c r="L97" t="s">
        <v>15</v>
      </c>
      <c r="M97">
        <f>Table24[[#This Row],[SibSp]]</f>
        <v>0</v>
      </c>
      <c r="N97">
        <f>Table24[[#This Row],[Parch]]</f>
        <v>0</v>
      </c>
      <c r="O97" s="5">
        <f>Table24[[#This Row],[Age]]/80</f>
        <v>0.73750000000000004</v>
      </c>
      <c r="P97" s="5">
        <f>LOG10(Table24[[#This Row],[Fare]]+1)</f>
        <v>0.91645394854992512</v>
      </c>
      <c r="Q97" s="3">
        <f>IF(OR(Table24[[#This Row],[Pclass]]=2, Table24[[#This Row],[Pclass]]=3), 0, IF(Table24[[#This Row],[Pclass]]=1, 1, ""))</f>
        <v>0</v>
      </c>
      <c r="R97" s="3">
        <f>IF(OR(Table24[[#This Row],[Pclass]]=1, Table24[[#This Row],[Pclass]]=3), 0, IF(Table24[[#This Row],[Pclass]]=2, 1, ""))</f>
        <v>0</v>
      </c>
      <c r="S97" s="3">
        <f>IF(OR(Table24[[#This Row],[Embarked]]="C", Table24[[#This Row],[Embarked]]="Q"), 0, IF(Table24[[#This Row],[Embarked]]="S", 1, ""))</f>
        <v>1</v>
      </c>
      <c r="T97" s="3">
        <f>IF(OR(Table24[[#This Row],[Embarked]]="S", Table24[[#This Row],[Embarked]]="Q"), 0, IF(Table24[[#This Row],[Embarked]]="C", 1, ""))</f>
        <v>0</v>
      </c>
      <c r="U97" s="3">
        <f>IF(Table24[[#This Row],[Sex]]="male", 1, 0)</f>
        <v>1</v>
      </c>
      <c r="V97" s="3">
        <v>1</v>
      </c>
      <c r="AI97">
        <f>SUMPRODUCT(Table24[[#This Row],[SibSp_1]:[Const]],$X$4:$AG$4)</f>
        <v>-1.4404692827811498</v>
      </c>
      <c r="AJ97">
        <f>SUMPRODUCT(Table24[[#This Row],[SibSp_1]:[Const]],$X$5:$AG$5)</f>
        <v>-0.14192099640599976</v>
      </c>
      <c r="AK97">
        <f t="shared" si="33"/>
        <v>0</v>
      </c>
      <c r="AL97">
        <f t="shared" si="34"/>
        <v>0</v>
      </c>
      <c r="AM97">
        <f t="shared" si="35"/>
        <v>0</v>
      </c>
      <c r="AN97">
        <f>(AM97-Table24[[#This Row],[Survived]])^2</f>
        <v>0</v>
      </c>
    </row>
    <row r="98" spans="1:40" hidden="1" x14ac:dyDescent="0.25">
      <c r="A98">
        <v>96</v>
      </c>
      <c r="B98">
        <v>0</v>
      </c>
      <c r="C98">
        <v>3</v>
      </c>
      <c r="D98" t="s">
        <v>155</v>
      </c>
      <c r="E98" t="s">
        <v>13</v>
      </c>
      <c r="G98">
        <v>0</v>
      </c>
      <c r="H98">
        <v>0</v>
      </c>
      <c r="I98">
        <v>374910</v>
      </c>
      <c r="J98">
        <v>8.0500000000000007</v>
      </c>
      <c r="L98" t="s">
        <v>15</v>
      </c>
      <c r="M98">
        <f>Table24[[#This Row],[SibSp]]</f>
        <v>0</v>
      </c>
      <c r="N98">
        <f>Table24[[#This Row],[Parch]]</f>
        <v>0</v>
      </c>
      <c r="O98">
        <f>Table24[[#This Row],[Age]]/80</f>
        <v>0</v>
      </c>
      <c r="P98" s="3">
        <f>LOG10(Table24[[#This Row],[Fare]]+1)</f>
        <v>0.9566485792052033</v>
      </c>
      <c r="Q98" s="3">
        <f>IF(OR(Table24[[#This Row],[Pclass]]=2, Table24[[#This Row],[Pclass]]=3), 0, IF(Table24[[#This Row],[Pclass]]=1, 1, ""))</f>
        <v>0</v>
      </c>
      <c r="R98" s="3">
        <f>IF(OR(Table24[[#This Row],[Pclass]]=1, Table24[[#This Row],[Pclass]]=3), 0, IF(Table24[[#This Row],[Pclass]]=2, 1, ""))</f>
        <v>0</v>
      </c>
      <c r="S98" s="3">
        <f>IF(OR(Table24[[#This Row],[Embarked]]="C", Table24[[#This Row],[Embarked]]="Q"), 0, IF(Table24[[#This Row],[Embarked]]="S", 1, ""))</f>
        <v>1</v>
      </c>
      <c r="T98" s="3">
        <f>IF(OR(Table24[[#This Row],[Embarked]]="S", Table24[[#This Row],[Embarked]]="Q"), 0, IF(Table24[[#This Row],[Embarked]]="C", 1, ""))</f>
        <v>0</v>
      </c>
      <c r="U98" s="3">
        <f>IF(Table24[[#This Row],[Sex]]="male", 1, 0)</f>
        <v>1</v>
      </c>
      <c r="V98" s="3"/>
      <c r="AI98">
        <f>SUMPRODUCT(Table24[[#This Row],[SibSp_1]:[Const]],$X$4:$AG$4)</f>
        <v>-1.2061160573759404</v>
      </c>
      <c r="AN98">
        <f>(AI98-Table24[[#This Row],[Survived]])^2</f>
        <v>1.4547159438600827</v>
      </c>
    </row>
    <row r="99" spans="1:40" x14ac:dyDescent="0.25">
      <c r="A99">
        <v>97</v>
      </c>
      <c r="B99">
        <v>0</v>
      </c>
      <c r="C99">
        <v>1</v>
      </c>
      <c r="D99" t="s">
        <v>156</v>
      </c>
      <c r="E99" t="s">
        <v>13</v>
      </c>
      <c r="F99">
        <v>71</v>
      </c>
      <c r="G99">
        <v>0</v>
      </c>
      <c r="H99">
        <v>0</v>
      </c>
      <c r="I99" t="s">
        <v>157</v>
      </c>
      <c r="J99">
        <v>34.654200000000003</v>
      </c>
      <c r="K99" t="s">
        <v>158</v>
      </c>
      <c r="L99" t="s">
        <v>20</v>
      </c>
      <c r="M99">
        <f>Table24[[#This Row],[SibSp]]</f>
        <v>0</v>
      </c>
      <c r="N99">
        <f>Table24[[#This Row],[Parch]]</f>
        <v>0</v>
      </c>
      <c r="O99" s="5">
        <f>Table24[[#This Row],[Age]]/80</f>
        <v>0.88749999999999996</v>
      </c>
      <c r="P99" s="5">
        <f>LOG10(Table24[[#This Row],[Fare]]+1)</f>
        <v>1.5521106963024893</v>
      </c>
      <c r="Q99" s="3">
        <f>IF(OR(Table24[[#This Row],[Pclass]]=2, Table24[[#This Row],[Pclass]]=3), 0, IF(Table24[[#This Row],[Pclass]]=1, 1, ""))</f>
        <v>1</v>
      </c>
      <c r="R99" s="3">
        <f>IF(OR(Table24[[#This Row],[Pclass]]=1, Table24[[#This Row],[Pclass]]=3), 0, IF(Table24[[#This Row],[Pclass]]=2, 1, ""))</f>
        <v>0</v>
      </c>
      <c r="S99" s="3">
        <f>IF(OR(Table24[[#This Row],[Embarked]]="C", Table24[[#This Row],[Embarked]]="Q"), 0, IF(Table24[[#This Row],[Embarked]]="S", 1, ""))</f>
        <v>0</v>
      </c>
      <c r="T99" s="3">
        <f>IF(OR(Table24[[#This Row],[Embarked]]="S", Table24[[#This Row],[Embarked]]="Q"), 0, IF(Table24[[#This Row],[Embarked]]="C", 1, ""))</f>
        <v>1</v>
      </c>
      <c r="U99" s="3">
        <f>IF(Table24[[#This Row],[Sex]]="male", 1, 0)</f>
        <v>1</v>
      </c>
      <c r="V99" s="3">
        <v>1</v>
      </c>
      <c r="AI99">
        <f>SUMPRODUCT(Table24[[#This Row],[SibSp_1]:[Const]],$X$4:$AG$4)</f>
        <v>0.11521672214165596</v>
      </c>
      <c r="AJ99">
        <f>SUMPRODUCT(Table24[[#This Row],[SibSp_1]:[Const]],$X$5:$AG$5)</f>
        <v>0.18060530366174243</v>
      </c>
      <c r="AK99">
        <f t="shared" ref="AK99:AK103" si="36">IF(AI99&lt;0,0,AI99)</f>
        <v>0.11521672214165596</v>
      </c>
      <c r="AL99">
        <f t="shared" ref="AL99:AL103" si="37">IF(AJ99&lt;0,0,AJ99)</f>
        <v>0.18060530366174243</v>
      </c>
      <c r="AM99">
        <f t="shared" ref="AM99:AM103" si="38">AK99+AL99</f>
        <v>0.29582202580339839</v>
      </c>
      <c r="AN99">
        <f>(AM99-Table24[[#This Row],[Survived]])^2</f>
        <v>8.75106709504265E-2</v>
      </c>
    </row>
    <row r="100" spans="1:40" x14ac:dyDescent="0.25">
      <c r="A100">
        <v>98</v>
      </c>
      <c r="B100">
        <v>1</v>
      </c>
      <c r="C100">
        <v>1</v>
      </c>
      <c r="D100" t="s">
        <v>159</v>
      </c>
      <c r="E100" t="s">
        <v>13</v>
      </c>
      <c r="F100">
        <v>23</v>
      </c>
      <c r="G100">
        <v>0</v>
      </c>
      <c r="H100">
        <v>1</v>
      </c>
      <c r="I100" t="s">
        <v>160</v>
      </c>
      <c r="J100">
        <v>63.3583</v>
      </c>
      <c r="K100" t="s">
        <v>161</v>
      </c>
      <c r="L100" t="s">
        <v>20</v>
      </c>
      <c r="M100">
        <f>Table24[[#This Row],[SibSp]]</f>
        <v>0</v>
      </c>
      <c r="N100">
        <f>Table24[[#This Row],[Parch]]</f>
        <v>1</v>
      </c>
      <c r="O100" s="5">
        <f>Table24[[#This Row],[Age]]/80</f>
        <v>0.28749999999999998</v>
      </c>
      <c r="P100" s="5">
        <f>LOG10(Table24[[#This Row],[Fare]]+1)</f>
        <v>1.808604563855051</v>
      </c>
      <c r="Q100" s="3">
        <f>IF(OR(Table24[[#This Row],[Pclass]]=2, Table24[[#This Row],[Pclass]]=3), 0, IF(Table24[[#This Row],[Pclass]]=1, 1, ""))</f>
        <v>1</v>
      </c>
      <c r="R100" s="3">
        <f>IF(OR(Table24[[#This Row],[Pclass]]=1, Table24[[#This Row],[Pclass]]=3), 0, IF(Table24[[#This Row],[Pclass]]=2, 1, ""))</f>
        <v>0</v>
      </c>
      <c r="S100" s="3">
        <f>IF(OR(Table24[[#This Row],[Embarked]]="C", Table24[[#This Row],[Embarked]]="Q"), 0, IF(Table24[[#This Row],[Embarked]]="S", 1, ""))</f>
        <v>0</v>
      </c>
      <c r="T100" s="3">
        <f>IF(OR(Table24[[#This Row],[Embarked]]="S", Table24[[#This Row],[Embarked]]="Q"), 0, IF(Table24[[#This Row],[Embarked]]="C", 1, ""))</f>
        <v>1</v>
      </c>
      <c r="U100" s="3">
        <f>IF(Table24[[#This Row],[Sex]]="male", 1, 0)</f>
        <v>1</v>
      </c>
      <c r="V100" s="3">
        <v>1</v>
      </c>
      <c r="AI100">
        <f>SUMPRODUCT(Table24[[#This Row],[SibSp_1]:[Const]],$X$4:$AG$4)</f>
        <v>-0.21799763135384989</v>
      </c>
      <c r="AJ100">
        <f>SUMPRODUCT(Table24[[#This Row],[SibSp_1]:[Const]],$X$5:$AG$5)</f>
        <v>0.54008268272406279</v>
      </c>
      <c r="AK100">
        <f t="shared" si="36"/>
        <v>0</v>
      </c>
      <c r="AL100">
        <f t="shared" si="37"/>
        <v>0.54008268272406279</v>
      </c>
      <c r="AM100">
        <f t="shared" si="38"/>
        <v>0.54008268272406279</v>
      </c>
      <c r="AN100">
        <f>(AM100-Table24[[#This Row],[Survived]])^2</f>
        <v>0.2115239387302951</v>
      </c>
    </row>
    <row r="101" spans="1:40" x14ac:dyDescent="0.25">
      <c r="A101">
        <v>99</v>
      </c>
      <c r="B101">
        <v>1</v>
      </c>
      <c r="C101">
        <v>2</v>
      </c>
      <c r="D101" t="s">
        <v>162</v>
      </c>
      <c r="E101" t="s">
        <v>17</v>
      </c>
      <c r="F101">
        <v>34</v>
      </c>
      <c r="G101">
        <v>0</v>
      </c>
      <c r="H101">
        <v>1</v>
      </c>
      <c r="I101">
        <v>231919</v>
      </c>
      <c r="J101">
        <v>23</v>
      </c>
      <c r="L101" t="s">
        <v>15</v>
      </c>
      <c r="M101">
        <f>Table24[[#This Row],[SibSp]]</f>
        <v>0</v>
      </c>
      <c r="N101">
        <f>Table24[[#This Row],[Parch]]</f>
        <v>1</v>
      </c>
      <c r="O101" s="5">
        <f>Table24[[#This Row],[Age]]/80</f>
        <v>0.42499999999999999</v>
      </c>
      <c r="P101" s="5">
        <f>LOG10(Table24[[#This Row],[Fare]]+1)</f>
        <v>1.3802112417116059</v>
      </c>
      <c r="Q101" s="3">
        <f>IF(OR(Table24[[#This Row],[Pclass]]=2, Table24[[#This Row],[Pclass]]=3), 0, IF(Table24[[#This Row],[Pclass]]=1, 1, ""))</f>
        <v>0</v>
      </c>
      <c r="R101" s="3">
        <f>IF(OR(Table24[[#This Row],[Pclass]]=1, Table24[[#This Row],[Pclass]]=3), 0, IF(Table24[[#This Row],[Pclass]]=2, 1, ""))</f>
        <v>1</v>
      </c>
      <c r="S101" s="3">
        <f>IF(OR(Table24[[#This Row],[Embarked]]="C", Table24[[#This Row],[Embarked]]="Q"), 0, IF(Table24[[#This Row],[Embarked]]="S", 1, ""))</f>
        <v>1</v>
      </c>
      <c r="T101" s="3">
        <f>IF(OR(Table24[[#This Row],[Embarked]]="S", Table24[[#This Row],[Embarked]]="Q"), 0, IF(Table24[[#This Row],[Embarked]]="C", 1, ""))</f>
        <v>0</v>
      </c>
      <c r="U101" s="3">
        <f>IF(Table24[[#This Row],[Sex]]="male", 1, 0)</f>
        <v>0</v>
      </c>
      <c r="V101" s="3">
        <v>1</v>
      </c>
      <c r="AI101">
        <f>SUMPRODUCT(Table24[[#This Row],[SibSp_1]:[Const]],$X$4:$AG$4)</f>
        <v>-2.0781291032191787</v>
      </c>
      <c r="AJ101">
        <f>SUMPRODUCT(Table24[[#This Row],[SibSp_1]:[Const]],$X$5:$AG$5)</f>
        <v>0.77007193966067045</v>
      </c>
      <c r="AK101">
        <f t="shared" si="36"/>
        <v>0</v>
      </c>
      <c r="AL101">
        <f t="shared" si="37"/>
        <v>0.77007193966067045</v>
      </c>
      <c r="AM101">
        <f t="shared" si="38"/>
        <v>0.77007193966067045</v>
      </c>
      <c r="AN101">
        <f>(AM101-Table24[[#This Row],[Survived]])^2</f>
        <v>5.2866912931406371E-2</v>
      </c>
    </row>
    <row r="102" spans="1:40" x14ac:dyDescent="0.25">
      <c r="A102">
        <v>100</v>
      </c>
      <c r="B102">
        <v>0</v>
      </c>
      <c r="C102">
        <v>2</v>
      </c>
      <c r="D102" t="s">
        <v>163</v>
      </c>
      <c r="E102" t="s">
        <v>13</v>
      </c>
      <c r="F102">
        <v>34</v>
      </c>
      <c r="G102">
        <v>1</v>
      </c>
      <c r="H102">
        <v>0</v>
      </c>
      <c r="I102">
        <v>244367</v>
      </c>
      <c r="J102">
        <v>26</v>
      </c>
      <c r="L102" t="s">
        <v>15</v>
      </c>
      <c r="M102">
        <f>Table24[[#This Row],[SibSp]]</f>
        <v>1</v>
      </c>
      <c r="N102">
        <f>Table24[[#This Row],[Parch]]</f>
        <v>0</v>
      </c>
      <c r="O102" s="5">
        <f>Table24[[#This Row],[Age]]/80</f>
        <v>0.42499999999999999</v>
      </c>
      <c r="P102" s="5">
        <f>LOG10(Table24[[#This Row],[Fare]]+1)</f>
        <v>1.4313637641589874</v>
      </c>
      <c r="Q102" s="3">
        <f>IF(OR(Table24[[#This Row],[Pclass]]=2, Table24[[#This Row],[Pclass]]=3), 0, IF(Table24[[#This Row],[Pclass]]=1, 1, ""))</f>
        <v>0</v>
      </c>
      <c r="R102" s="3">
        <f>IF(OR(Table24[[#This Row],[Pclass]]=1, Table24[[#This Row],[Pclass]]=3), 0, IF(Table24[[#This Row],[Pclass]]=2, 1, ""))</f>
        <v>1</v>
      </c>
      <c r="S102" s="3">
        <f>IF(OR(Table24[[#This Row],[Embarked]]="C", Table24[[#This Row],[Embarked]]="Q"), 0, IF(Table24[[#This Row],[Embarked]]="S", 1, ""))</f>
        <v>1</v>
      </c>
      <c r="T102" s="3">
        <f>IF(OR(Table24[[#This Row],[Embarked]]="S", Table24[[#This Row],[Embarked]]="Q"), 0, IF(Table24[[#This Row],[Embarked]]="C", 1, ""))</f>
        <v>0</v>
      </c>
      <c r="U102" s="3">
        <f>IF(Table24[[#This Row],[Sex]]="male", 1, 0)</f>
        <v>1</v>
      </c>
      <c r="V102" s="3">
        <v>1</v>
      </c>
      <c r="AI102">
        <f>SUMPRODUCT(Table24[[#This Row],[SibSp_1]:[Const]],$X$4:$AG$4)</f>
        <v>-1.5450919091197903</v>
      </c>
      <c r="AJ102">
        <f>SUMPRODUCT(Table24[[#This Row],[SibSp_1]:[Const]],$X$5:$AG$5)</f>
        <v>0.20965385691244193</v>
      </c>
      <c r="AK102">
        <f t="shared" si="36"/>
        <v>0</v>
      </c>
      <c r="AL102">
        <f t="shared" si="37"/>
        <v>0.20965385691244193</v>
      </c>
      <c r="AM102">
        <f t="shared" si="38"/>
        <v>0.20965385691244193</v>
      </c>
      <c r="AN102">
        <f>(AM102-Table24[[#This Row],[Survived]])^2</f>
        <v>4.3954739718262671E-2</v>
      </c>
    </row>
    <row r="103" spans="1:40" x14ac:dyDescent="0.25">
      <c r="A103">
        <v>101</v>
      </c>
      <c r="B103">
        <v>0</v>
      </c>
      <c r="C103">
        <v>3</v>
      </c>
      <c r="D103" t="s">
        <v>164</v>
      </c>
      <c r="E103" t="s">
        <v>17</v>
      </c>
      <c r="F103">
        <v>28</v>
      </c>
      <c r="G103">
        <v>0</v>
      </c>
      <c r="H103">
        <v>0</v>
      </c>
      <c r="I103">
        <v>349245</v>
      </c>
      <c r="J103">
        <v>7.8958000000000004</v>
      </c>
      <c r="L103" t="s">
        <v>15</v>
      </c>
      <c r="M103">
        <f>Table24[[#This Row],[SibSp]]</f>
        <v>0</v>
      </c>
      <c r="N103">
        <f>Table24[[#This Row],[Parch]]</f>
        <v>0</v>
      </c>
      <c r="O103" s="5">
        <f>Table24[[#This Row],[Age]]/80</f>
        <v>0.35</v>
      </c>
      <c r="P103" s="5">
        <f>LOG10(Table24[[#This Row],[Fare]]+1)</f>
        <v>0.94918501031343461</v>
      </c>
      <c r="Q103" s="3">
        <f>IF(OR(Table24[[#This Row],[Pclass]]=2, Table24[[#This Row],[Pclass]]=3), 0, IF(Table24[[#This Row],[Pclass]]=1, 1, ""))</f>
        <v>0</v>
      </c>
      <c r="R103" s="3">
        <f>IF(OR(Table24[[#This Row],[Pclass]]=1, Table24[[#This Row],[Pclass]]=3), 0, IF(Table24[[#This Row],[Pclass]]=2, 1, ""))</f>
        <v>0</v>
      </c>
      <c r="S103" s="3">
        <f>IF(OR(Table24[[#This Row],[Embarked]]="C", Table24[[#This Row],[Embarked]]="Q"), 0, IF(Table24[[#This Row],[Embarked]]="S", 1, ""))</f>
        <v>1</v>
      </c>
      <c r="T103" s="3">
        <f>IF(OR(Table24[[#This Row],[Embarked]]="S", Table24[[#This Row],[Embarked]]="Q"), 0, IF(Table24[[#This Row],[Embarked]]="C", 1, ""))</f>
        <v>0</v>
      </c>
      <c r="U103" s="3">
        <f>IF(Table24[[#This Row],[Sex]]="male", 1, 0)</f>
        <v>0</v>
      </c>
      <c r="V103" s="3">
        <v>1</v>
      </c>
      <c r="AI103">
        <f>SUMPRODUCT(Table24[[#This Row],[SibSp_1]:[Const]],$X$4:$AG$4)</f>
        <v>-1.5928417096515741</v>
      </c>
      <c r="AJ103">
        <f>SUMPRODUCT(Table24[[#This Row],[SibSp_1]:[Const]],$X$5:$AG$5)</f>
        <v>0.58565143938312425</v>
      </c>
      <c r="AK103">
        <f t="shared" si="36"/>
        <v>0</v>
      </c>
      <c r="AL103">
        <f t="shared" si="37"/>
        <v>0.58565143938312425</v>
      </c>
      <c r="AM103">
        <f t="shared" si="38"/>
        <v>0.58565143938312425</v>
      </c>
      <c r="AN103">
        <f>(AM103-Table24[[#This Row],[Survived]])^2</f>
        <v>0.34298760845152526</v>
      </c>
    </row>
    <row r="104" spans="1:40" hidden="1" x14ac:dyDescent="0.25">
      <c r="A104">
        <v>102</v>
      </c>
      <c r="B104">
        <v>0</v>
      </c>
      <c r="C104">
        <v>3</v>
      </c>
      <c r="D104" t="s">
        <v>165</v>
      </c>
      <c r="E104" t="s">
        <v>13</v>
      </c>
      <c r="G104">
        <v>0</v>
      </c>
      <c r="H104">
        <v>0</v>
      </c>
      <c r="I104">
        <v>349215</v>
      </c>
      <c r="J104">
        <v>7.8958000000000004</v>
      </c>
      <c r="L104" t="s">
        <v>15</v>
      </c>
      <c r="M104">
        <f>Table24[[#This Row],[SibSp]]</f>
        <v>0</v>
      </c>
      <c r="N104">
        <f>Table24[[#This Row],[Parch]]</f>
        <v>0</v>
      </c>
      <c r="O104">
        <f>Table24[[#This Row],[Age]]/80</f>
        <v>0</v>
      </c>
      <c r="P104" s="3">
        <f>LOG10(Table24[[#This Row],[Fare]]+1)</f>
        <v>0.94918501031343461</v>
      </c>
      <c r="Q104" s="3">
        <f>IF(OR(Table24[[#This Row],[Pclass]]=2, Table24[[#This Row],[Pclass]]=3), 0, IF(Table24[[#This Row],[Pclass]]=1, 1, ""))</f>
        <v>0</v>
      </c>
      <c r="R104" s="3">
        <f>IF(OR(Table24[[#This Row],[Pclass]]=1, Table24[[#This Row],[Pclass]]=3), 0, IF(Table24[[#This Row],[Pclass]]=2, 1, ""))</f>
        <v>0</v>
      </c>
      <c r="S104" s="3">
        <f>IF(OR(Table24[[#This Row],[Embarked]]="C", Table24[[#This Row],[Embarked]]="Q"), 0, IF(Table24[[#This Row],[Embarked]]="S", 1, ""))</f>
        <v>1</v>
      </c>
      <c r="T104" s="3">
        <f>IF(OR(Table24[[#This Row],[Embarked]]="S", Table24[[#This Row],[Embarked]]="Q"), 0, IF(Table24[[#This Row],[Embarked]]="C", 1, ""))</f>
        <v>0</v>
      </c>
      <c r="U104" s="3">
        <f>IF(Table24[[#This Row],[Sex]]="male", 1, 0)</f>
        <v>1</v>
      </c>
      <c r="V104" s="3"/>
      <c r="AI104">
        <f>SUMPRODUCT(Table24[[#This Row],[SibSp_1]:[Const]],$X$4:$AG$4)</f>
        <v>-1.2013867044501512</v>
      </c>
      <c r="AN104">
        <f>(AI104-Table24[[#This Row],[Survived]])^2</f>
        <v>1.4433300136295948</v>
      </c>
    </row>
    <row r="105" spans="1:40" x14ac:dyDescent="0.25">
      <c r="A105">
        <v>103</v>
      </c>
      <c r="B105">
        <v>0</v>
      </c>
      <c r="C105">
        <v>1</v>
      </c>
      <c r="D105" t="s">
        <v>166</v>
      </c>
      <c r="E105" t="s">
        <v>13</v>
      </c>
      <c r="F105">
        <v>21</v>
      </c>
      <c r="G105">
        <v>0</v>
      </c>
      <c r="H105">
        <v>1</v>
      </c>
      <c r="I105">
        <v>35281</v>
      </c>
      <c r="J105">
        <v>77.287499999999994</v>
      </c>
      <c r="K105" t="s">
        <v>167</v>
      </c>
      <c r="L105" t="s">
        <v>15</v>
      </c>
      <c r="M105">
        <f>Table24[[#This Row],[SibSp]]</f>
        <v>0</v>
      </c>
      <c r="N105">
        <f>Table24[[#This Row],[Parch]]</f>
        <v>1</v>
      </c>
      <c r="O105" s="5">
        <f>Table24[[#This Row],[Age]]/80</f>
        <v>0.26250000000000001</v>
      </c>
      <c r="P105" s="5">
        <f>LOG10(Table24[[#This Row],[Fare]]+1)</f>
        <v>1.8936924247093643</v>
      </c>
      <c r="Q105" s="3">
        <f>IF(OR(Table24[[#This Row],[Pclass]]=2, Table24[[#This Row],[Pclass]]=3), 0, IF(Table24[[#This Row],[Pclass]]=1, 1, ""))</f>
        <v>1</v>
      </c>
      <c r="R105" s="3">
        <f>IF(OR(Table24[[#This Row],[Pclass]]=1, Table24[[#This Row],[Pclass]]=3), 0, IF(Table24[[#This Row],[Pclass]]=2, 1, ""))</f>
        <v>0</v>
      </c>
      <c r="S105" s="3">
        <f>IF(OR(Table24[[#This Row],[Embarked]]="C", Table24[[#This Row],[Embarked]]="Q"), 0, IF(Table24[[#This Row],[Embarked]]="S", 1, ""))</f>
        <v>1</v>
      </c>
      <c r="T105" s="3">
        <f>IF(OR(Table24[[#This Row],[Embarked]]="S", Table24[[#This Row],[Embarked]]="Q"), 0, IF(Table24[[#This Row],[Embarked]]="C", 1, ""))</f>
        <v>0</v>
      </c>
      <c r="U105" s="3">
        <f>IF(Table24[[#This Row],[Sex]]="male", 1, 0)</f>
        <v>1</v>
      </c>
      <c r="V105" s="3">
        <v>1</v>
      </c>
      <c r="AI105">
        <f>SUMPRODUCT(Table24[[#This Row],[SibSp_1]:[Const]],$X$4:$AG$4)</f>
        <v>-1.8271743103662006</v>
      </c>
      <c r="AJ105">
        <f>SUMPRODUCT(Table24[[#This Row],[SibSp_1]:[Const]],$X$5:$AG$5)</f>
        <v>0.56541632306433365</v>
      </c>
      <c r="AK105">
        <f t="shared" ref="AK105:AK109" si="39">IF(AI105&lt;0,0,AI105)</f>
        <v>0</v>
      </c>
      <c r="AL105">
        <f t="shared" ref="AL105:AL109" si="40">IF(AJ105&lt;0,0,AJ105)</f>
        <v>0.56541632306433365</v>
      </c>
      <c r="AM105">
        <f t="shared" ref="AM105:AM109" si="41">AK105+AL105</f>
        <v>0.56541632306433365</v>
      </c>
      <c r="AN105">
        <f>(AM105-Table24[[#This Row],[Survived]])^2</f>
        <v>0.31969561838759092</v>
      </c>
    </row>
    <row r="106" spans="1:40" x14ac:dyDescent="0.25">
      <c r="A106">
        <v>104</v>
      </c>
      <c r="B106">
        <v>0</v>
      </c>
      <c r="C106">
        <v>3</v>
      </c>
      <c r="D106" t="s">
        <v>168</v>
      </c>
      <c r="E106" t="s">
        <v>13</v>
      </c>
      <c r="F106">
        <v>33</v>
      </c>
      <c r="G106">
        <v>0</v>
      </c>
      <c r="H106">
        <v>0</v>
      </c>
      <c r="I106">
        <v>7540</v>
      </c>
      <c r="J106">
        <v>8.6541999999999994</v>
      </c>
      <c r="L106" t="s">
        <v>15</v>
      </c>
      <c r="M106">
        <f>Table24[[#This Row],[SibSp]]</f>
        <v>0</v>
      </c>
      <c r="N106">
        <f>Table24[[#This Row],[Parch]]</f>
        <v>0</v>
      </c>
      <c r="O106" s="5">
        <f>Table24[[#This Row],[Age]]/80</f>
        <v>0.41249999999999998</v>
      </c>
      <c r="P106" s="5">
        <f>LOG10(Table24[[#This Row],[Fare]]+1)</f>
        <v>0.98471629158197649</v>
      </c>
      <c r="Q106" s="3">
        <f>IF(OR(Table24[[#This Row],[Pclass]]=2, Table24[[#This Row],[Pclass]]=3), 0, IF(Table24[[#This Row],[Pclass]]=1, 1, ""))</f>
        <v>0</v>
      </c>
      <c r="R106" s="3">
        <f>IF(OR(Table24[[#This Row],[Pclass]]=1, Table24[[#This Row],[Pclass]]=3), 0, IF(Table24[[#This Row],[Pclass]]=2, 1, ""))</f>
        <v>0</v>
      </c>
      <c r="S106" s="3">
        <f>IF(OR(Table24[[#This Row],[Embarked]]="C", Table24[[#This Row],[Embarked]]="Q"), 0, IF(Table24[[#This Row],[Embarked]]="S", 1, ""))</f>
        <v>1</v>
      </c>
      <c r="T106" s="3">
        <f>IF(OR(Table24[[#This Row],[Embarked]]="S", Table24[[#This Row],[Embarked]]="Q"), 0, IF(Table24[[#This Row],[Embarked]]="C", 1, ""))</f>
        <v>0</v>
      </c>
      <c r="U106" s="3">
        <f>IF(Table24[[#This Row],[Sex]]="male", 1, 0)</f>
        <v>1</v>
      </c>
      <c r="V106" s="3">
        <v>1</v>
      </c>
      <c r="AI106">
        <f>SUMPRODUCT(Table24[[#This Row],[SibSp_1]:[Const]],$X$4:$AG$4)</f>
        <v>-1.5103048962243866</v>
      </c>
      <c r="AJ106">
        <f>SUMPRODUCT(Table24[[#This Row],[SibSp_1]:[Const]],$X$5:$AG$5)</f>
        <v>5.4118935554726355E-2</v>
      </c>
      <c r="AK106">
        <f t="shared" si="39"/>
        <v>0</v>
      </c>
      <c r="AL106">
        <f t="shared" si="40"/>
        <v>5.4118935554726355E-2</v>
      </c>
      <c r="AM106">
        <f t="shared" si="41"/>
        <v>5.4118935554726355E-2</v>
      </c>
      <c r="AN106">
        <f>(AM106-Table24[[#This Row],[Survived]])^2</f>
        <v>2.9288591855766246E-3</v>
      </c>
    </row>
    <row r="107" spans="1:40" x14ac:dyDescent="0.25">
      <c r="A107">
        <v>105</v>
      </c>
      <c r="B107">
        <v>0</v>
      </c>
      <c r="C107">
        <v>3</v>
      </c>
      <c r="D107" t="s">
        <v>169</v>
      </c>
      <c r="E107" t="s">
        <v>13</v>
      </c>
      <c r="F107">
        <v>37</v>
      </c>
      <c r="G107">
        <v>2</v>
      </c>
      <c r="H107">
        <v>0</v>
      </c>
      <c r="I107">
        <v>3101276</v>
      </c>
      <c r="J107">
        <v>7.9249999999999998</v>
      </c>
      <c r="L107" t="s">
        <v>15</v>
      </c>
      <c r="M107">
        <f>Table24[[#This Row],[SibSp]]</f>
        <v>2</v>
      </c>
      <c r="N107">
        <f>Table24[[#This Row],[Parch]]</f>
        <v>0</v>
      </c>
      <c r="O107" s="5">
        <f>Table24[[#This Row],[Age]]/80</f>
        <v>0.46250000000000002</v>
      </c>
      <c r="P107" s="5">
        <f>LOG10(Table24[[#This Row],[Fare]]+1)</f>
        <v>0.95060822478423079</v>
      </c>
      <c r="Q107" s="3">
        <f>IF(OR(Table24[[#This Row],[Pclass]]=2, Table24[[#This Row],[Pclass]]=3), 0, IF(Table24[[#This Row],[Pclass]]=1, 1, ""))</f>
        <v>0</v>
      </c>
      <c r="R107" s="3">
        <f>IF(OR(Table24[[#This Row],[Pclass]]=1, Table24[[#This Row],[Pclass]]=3), 0, IF(Table24[[#This Row],[Pclass]]=2, 1, ""))</f>
        <v>0</v>
      </c>
      <c r="S107" s="3">
        <f>IF(OR(Table24[[#This Row],[Embarked]]="C", Table24[[#This Row],[Embarked]]="Q"), 0, IF(Table24[[#This Row],[Embarked]]="S", 1, ""))</f>
        <v>1</v>
      </c>
      <c r="T107" s="3">
        <f>IF(OR(Table24[[#This Row],[Embarked]]="S", Table24[[#This Row],[Embarked]]="Q"), 0, IF(Table24[[#This Row],[Embarked]]="C", 1, ""))</f>
        <v>0</v>
      </c>
      <c r="U107" s="3">
        <f>IF(Table24[[#This Row],[Sex]]="male", 1, 0)</f>
        <v>1</v>
      </c>
      <c r="V107" s="3">
        <v>1</v>
      </c>
      <c r="AI107">
        <f>SUMPRODUCT(Table24[[#This Row],[SibSp_1]:[Const]],$X$4:$AG$4)</f>
        <v>-0.79680752603273164</v>
      </c>
      <c r="AJ107">
        <f>SUMPRODUCT(Table24[[#This Row],[SibSp_1]:[Const]],$X$5:$AG$5)</f>
        <v>-0.1404964527814121</v>
      </c>
      <c r="AK107">
        <f t="shared" si="39"/>
        <v>0</v>
      </c>
      <c r="AL107">
        <f t="shared" si="40"/>
        <v>0</v>
      </c>
      <c r="AM107">
        <f t="shared" si="41"/>
        <v>0</v>
      </c>
      <c r="AN107">
        <f>(AM107-Table24[[#This Row],[Survived]])^2</f>
        <v>0</v>
      </c>
    </row>
    <row r="108" spans="1:40" x14ac:dyDescent="0.25">
      <c r="A108">
        <v>106</v>
      </c>
      <c r="B108">
        <v>0</v>
      </c>
      <c r="C108">
        <v>3</v>
      </c>
      <c r="D108" t="s">
        <v>170</v>
      </c>
      <c r="E108" t="s">
        <v>13</v>
      </c>
      <c r="F108">
        <v>28</v>
      </c>
      <c r="G108">
        <v>0</v>
      </c>
      <c r="H108">
        <v>0</v>
      </c>
      <c r="I108">
        <v>349207</v>
      </c>
      <c r="J108">
        <v>7.8958000000000004</v>
      </c>
      <c r="L108" t="s">
        <v>15</v>
      </c>
      <c r="M108">
        <f>Table24[[#This Row],[SibSp]]</f>
        <v>0</v>
      </c>
      <c r="N108">
        <f>Table24[[#This Row],[Parch]]</f>
        <v>0</v>
      </c>
      <c r="O108" s="5">
        <f>Table24[[#This Row],[Age]]/80</f>
        <v>0.35</v>
      </c>
      <c r="P108" s="5">
        <f>LOG10(Table24[[#This Row],[Fare]]+1)</f>
        <v>0.94918501031343461</v>
      </c>
      <c r="Q108" s="3">
        <f>IF(OR(Table24[[#This Row],[Pclass]]=2, Table24[[#This Row],[Pclass]]=3), 0, IF(Table24[[#This Row],[Pclass]]=1, 1, ""))</f>
        <v>0</v>
      </c>
      <c r="R108" s="3">
        <f>IF(OR(Table24[[#This Row],[Pclass]]=1, Table24[[#This Row],[Pclass]]=3), 0, IF(Table24[[#This Row],[Pclass]]=2, 1, ""))</f>
        <v>0</v>
      </c>
      <c r="S108" s="3">
        <f>IF(OR(Table24[[#This Row],[Embarked]]="C", Table24[[#This Row],[Embarked]]="Q"), 0, IF(Table24[[#This Row],[Embarked]]="S", 1, ""))</f>
        <v>1</v>
      </c>
      <c r="T108" s="3">
        <f>IF(OR(Table24[[#This Row],[Embarked]]="S", Table24[[#This Row],[Embarked]]="Q"), 0, IF(Table24[[#This Row],[Embarked]]="C", 1, ""))</f>
        <v>0</v>
      </c>
      <c r="U108" s="3">
        <f>IF(Table24[[#This Row],[Sex]]="male", 1, 0)</f>
        <v>1</v>
      </c>
      <c r="V108" s="3">
        <v>1</v>
      </c>
      <c r="AI108">
        <f>SUMPRODUCT(Table24[[#This Row],[SibSp_1]:[Const]],$X$4:$AG$4)</f>
        <v>-1.4929018577391797</v>
      </c>
      <c r="AJ108">
        <f>SUMPRODUCT(Table24[[#This Row],[SibSp_1]:[Const]],$X$5:$AG$5)</f>
        <v>8.7382330813966957E-2</v>
      </c>
      <c r="AK108">
        <f t="shared" si="39"/>
        <v>0</v>
      </c>
      <c r="AL108">
        <f t="shared" si="40"/>
        <v>8.7382330813966957E-2</v>
      </c>
      <c r="AM108">
        <f t="shared" si="41"/>
        <v>8.7382330813966957E-2</v>
      </c>
      <c r="AN108">
        <f>(AM108-Table24[[#This Row],[Survived]])^2</f>
        <v>7.635671738481559E-3</v>
      </c>
    </row>
    <row r="109" spans="1:40" x14ac:dyDescent="0.25">
      <c r="A109">
        <v>107</v>
      </c>
      <c r="B109">
        <v>1</v>
      </c>
      <c r="C109">
        <v>3</v>
      </c>
      <c r="D109" t="s">
        <v>171</v>
      </c>
      <c r="E109" t="s">
        <v>17</v>
      </c>
      <c r="F109">
        <v>21</v>
      </c>
      <c r="G109">
        <v>0</v>
      </c>
      <c r="H109">
        <v>0</v>
      </c>
      <c r="I109">
        <v>343120</v>
      </c>
      <c r="J109">
        <v>7.65</v>
      </c>
      <c r="L109" t="s">
        <v>15</v>
      </c>
      <c r="M109">
        <f>Table24[[#This Row],[SibSp]]</f>
        <v>0</v>
      </c>
      <c r="N109">
        <f>Table24[[#This Row],[Parch]]</f>
        <v>0</v>
      </c>
      <c r="O109" s="5">
        <f>Table24[[#This Row],[Age]]/80</f>
        <v>0.26250000000000001</v>
      </c>
      <c r="P109" s="5">
        <f>LOG10(Table24[[#This Row],[Fare]]+1)</f>
        <v>0.93701610746481423</v>
      </c>
      <c r="Q109" s="3">
        <f>IF(OR(Table24[[#This Row],[Pclass]]=2, Table24[[#This Row],[Pclass]]=3), 0, IF(Table24[[#This Row],[Pclass]]=1, 1, ""))</f>
        <v>0</v>
      </c>
      <c r="R109" s="3">
        <f>IF(OR(Table24[[#This Row],[Pclass]]=1, Table24[[#This Row],[Pclass]]=3), 0, IF(Table24[[#This Row],[Pclass]]=2, 1, ""))</f>
        <v>0</v>
      </c>
      <c r="S109" s="3">
        <f>IF(OR(Table24[[#This Row],[Embarked]]="C", Table24[[#This Row],[Embarked]]="Q"), 0, IF(Table24[[#This Row],[Embarked]]="S", 1, ""))</f>
        <v>1</v>
      </c>
      <c r="T109" s="3">
        <f>IF(OR(Table24[[#This Row],[Embarked]]="S", Table24[[#This Row],[Embarked]]="Q"), 0, IF(Table24[[#This Row],[Embarked]]="C", 1, ""))</f>
        <v>0</v>
      </c>
      <c r="U109" s="3">
        <f>IF(Table24[[#This Row],[Sex]]="male", 1, 0)</f>
        <v>0</v>
      </c>
      <c r="V109" s="3">
        <v>1</v>
      </c>
      <c r="AI109">
        <f>SUMPRODUCT(Table24[[#This Row],[SibSp_1]:[Const]],$X$4:$AG$4)</f>
        <v>-1.5922871000484167</v>
      </c>
      <c r="AJ109">
        <f>SUMPRODUCT(Table24[[#This Row],[SibSp_1]:[Const]],$X$5:$AG$5)</f>
        <v>0.6356461906043821</v>
      </c>
      <c r="AK109">
        <f t="shared" si="39"/>
        <v>0</v>
      </c>
      <c r="AL109">
        <f t="shared" si="40"/>
        <v>0.6356461906043821</v>
      </c>
      <c r="AM109">
        <f t="shared" si="41"/>
        <v>0.6356461906043821</v>
      </c>
      <c r="AN109">
        <f>(AM109-Table24[[#This Row],[Survived]])^2</f>
        <v>0.13275369842109827</v>
      </c>
    </row>
    <row r="110" spans="1:40" hidden="1" x14ac:dyDescent="0.25">
      <c r="A110">
        <v>108</v>
      </c>
      <c r="B110">
        <v>1</v>
      </c>
      <c r="C110">
        <v>3</v>
      </c>
      <c r="D110" t="s">
        <v>172</v>
      </c>
      <c r="E110" t="s">
        <v>13</v>
      </c>
      <c r="G110">
        <v>0</v>
      </c>
      <c r="H110">
        <v>0</v>
      </c>
      <c r="I110">
        <v>312991</v>
      </c>
      <c r="J110">
        <v>7.7750000000000004</v>
      </c>
      <c r="L110" t="s">
        <v>15</v>
      </c>
      <c r="M110">
        <f>Table24[[#This Row],[SibSp]]</f>
        <v>0</v>
      </c>
      <c r="N110">
        <f>Table24[[#This Row],[Parch]]</f>
        <v>0</v>
      </c>
      <c r="O110">
        <f>Table24[[#This Row],[Age]]/80</f>
        <v>0</v>
      </c>
      <c r="P110" s="3">
        <f>LOG10(Table24[[#This Row],[Fare]]+1)</f>
        <v>0.94324712513786169</v>
      </c>
      <c r="Q110" s="3">
        <f>IF(OR(Table24[[#This Row],[Pclass]]=2, Table24[[#This Row],[Pclass]]=3), 0, IF(Table24[[#This Row],[Pclass]]=1, 1, ""))</f>
        <v>0</v>
      </c>
      <c r="R110" s="3">
        <f>IF(OR(Table24[[#This Row],[Pclass]]=1, Table24[[#This Row],[Pclass]]=3), 0, IF(Table24[[#This Row],[Pclass]]=2, 1, ""))</f>
        <v>0</v>
      </c>
      <c r="S110" s="3">
        <f>IF(OR(Table24[[#This Row],[Embarked]]="C", Table24[[#This Row],[Embarked]]="Q"), 0, IF(Table24[[#This Row],[Embarked]]="S", 1, ""))</f>
        <v>1</v>
      </c>
      <c r="T110" s="3">
        <f>IF(OR(Table24[[#This Row],[Embarked]]="S", Table24[[#This Row],[Embarked]]="Q"), 0, IF(Table24[[#This Row],[Embarked]]="C", 1, ""))</f>
        <v>0</v>
      </c>
      <c r="U110" s="3">
        <f>IF(Table24[[#This Row],[Sex]]="male", 1, 0)</f>
        <v>1</v>
      </c>
      <c r="V110" s="3"/>
      <c r="AI110">
        <f>SUMPRODUCT(Table24[[#This Row],[SibSp_1]:[Const]],$X$4:$AG$4)</f>
        <v>-1.1976241137867132</v>
      </c>
      <c r="AN110">
        <f>(AI110-Table24[[#This Row],[Survived]])^2</f>
        <v>4.8295517454968362</v>
      </c>
    </row>
    <row r="111" spans="1:40" x14ac:dyDescent="0.25">
      <c r="A111">
        <v>109</v>
      </c>
      <c r="B111">
        <v>0</v>
      </c>
      <c r="C111">
        <v>3</v>
      </c>
      <c r="D111" t="s">
        <v>173</v>
      </c>
      <c r="E111" t="s">
        <v>13</v>
      </c>
      <c r="F111">
        <v>38</v>
      </c>
      <c r="G111">
        <v>0</v>
      </c>
      <c r="H111">
        <v>0</v>
      </c>
      <c r="I111">
        <v>349249</v>
      </c>
      <c r="J111">
        <v>7.8958000000000004</v>
      </c>
      <c r="L111" t="s">
        <v>15</v>
      </c>
      <c r="M111">
        <f>Table24[[#This Row],[SibSp]]</f>
        <v>0</v>
      </c>
      <c r="N111">
        <f>Table24[[#This Row],[Parch]]</f>
        <v>0</v>
      </c>
      <c r="O111" s="5">
        <f>Table24[[#This Row],[Age]]/80</f>
        <v>0.47499999999999998</v>
      </c>
      <c r="P111" s="5">
        <f>LOG10(Table24[[#This Row],[Fare]]+1)</f>
        <v>0.94918501031343461</v>
      </c>
      <c r="Q111" s="3">
        <f>IF(OR(Table24[[#This Row],[Pclass]]=2, Table24[[#This Row],[Pclass]]=3), 0, IF(Table24[[#This Row],[Pclass]]=1, 1, ""))</f>
        <v>0</v>
      </c>
      <c r="R111" s="3">
        <f>IF(OR(Table24[[#This Row],[Pclass]]=1, Table24[[#This Row],[Pclass]]=3), 0, IF(Table24[[#This Row],[Pclass]]=2, 1, ""))</f>
        <v>0</v>
      </c>
      <c r="S111" s="3">
        <f>IF(OR(Table24[[#This Row],[Embarked]]="C", Table24[[#This Row],[Embarked]]="Q"), 0, IF(Table24[[#This Row],[Embarked]]="S", 1, ""))</f>
        <v>1</v>
      </c>
      <c r="T111" s="3">
        <f>IF(OR(Table24[[#This Row],[Embarked]]="S", Table24[[#This Row],[Embarked]]="Q"), 0, IF(Table24[[#This Row],[Embarked]]="C", 1, ""))</f>
        <v>0</v>
      </c>
      <c r="U111" s="3">
        <f>IF(Table24[[#This Row],[Sex]]="male", 1, 0)</f>
        <v>1</v>
      </c>
      <c r="V111" s="3">
        <v>1</v>
      </c>
      <c r="AI111">
        <f>SUMPRODUCT(Table24[[#This Row],[SibSp_1]:[Const]],$X$4:$AG$4)</f>
        <v>-1.4826785469029791</v>
      </c>
      <c r="AJ111">
        <f>SUMPRODUCT(Table24[[#This Row],[SibSp_1]:[Const]],$X$5:$AG$5)</f>
        <v>1.4376208458444673E-2</v>
      </c>
      <c r="AK111">
        <f>IF(AI111&lt;0,0,AI111)</f>
        <v>0</v>
      </c>
      <c r="AL111">
        <f>IF(AJ111&lt;0,0,AJ111)</f>
        <v>1.4376208458444673E-2</v>
      </c>
      <c r="AM111">
        <f>AK111+AL111</f>
        <v>1.4376208458444673E-2</v>
      </c>
      <c r="AN111">
        <f>(AM111-Table24[[#This Row],[Survived]])^2</f>
        <v>2.0667536964065616E-4</v>
      </c>
    </row>
    <row r="112" spans="1:40" hidden="1" x14ac:dyDescent="0.25">
      <c r="A112">
        <v>110</v>
      </c>
      <c r="B112">
        <v>1</v>
      </c>
      <c r="C112">
        <v>3</v>
      </c>
      <c r="D112" t="s">
        <v>174</v>
      </c>
      <c r="E112" t="s">
        <v>17</v>
      </c>
      <c r="G112">
        <v>1</v>
      </c>
      <c r="H112">
        <v>0</v>
      </c>
      <c r="I112">
        <v>371110</v>
      </c>
      <c r="J112">
        <v>24.15</v>
      </c>
      <c r="L112" t="s">
        <v>27</v>
      </c>
      <c r="M112">
        <f>Table24[[#This Row],[SibSp]]</f>
        <v>1</v>
      </c>
      <c r="N112">
        <f>Table24[[#This Row],[Parch]]</f>
        <v>0</v>
      </c>
      <c r="O112">
        <f>Table24[[#This Row],[Age]]/80</f>
        <v>0</v>
      </c>
      <c r="P112" s="3">
        <f>LOG10(Table24[[#This Row],[Fare]]+1)</f>
        <v>1.4005379893919461</v>
      </c>
      <c r="Q112" s="3">
        <f>IF(OR(Table24[[#This Row],[Pclass]]=2, Table24[[#This Row],[Pclass]]=3), 0, IF(Table24[[#This Row],[Pclass]]=1, 1, ""))</f>
        <v>0</v>
      </c>
      <c r="R112" s="3">
        <f>IF(OR(Table24[[#This Row],[Pclass]]=1, Table24[[#This Row],[Pclass]]=3), 0, IF(Table24[[#This Row],[Pclass]]=2, 1, ""))</f>
        <v>0</v>
      </c>
      <c r="S112" s="3">
        <f>IF(OR(Table24[[#This Row],[Embarked]]="C", Table24[[#This Row],[Embarked]]="Q"), 0, IF(Table24[[#This Row],[Embarked]]="S", 1, ""))</f>
        <v>0</v>
      </c>
      <c r="T112" s="3">
        <f>IF(OR(Table24[[#This Row],[Embarked]]="S", Table24[[#This Row],[Embarked]]="Q"), 0, IF(Table24[[#This Row],[Embarked]]="C", 1, ""))</f>
        <v>0</v>
      </c>
      <c r="U112" s="3">
        <f>IF(Table24[[#This Row],[Sex]]="male", 1, 0)</f>
        <v>0</v>
      </c>
      <c r="V112" s="3"/>
      <c r="AI112">
        <f>SUMPRODUCT(Table24[[#This Row],[SibSp_1]:[Const]],$X$4:$AG$4)</f>
        <v>-0.54356503277144075</v>
      </c>
      <c r="AN112">
        <f>(AI112-Table24[[#This Row],[Survived]])^2</f>
        <v>2.3825930103946988</v>
      </c>
    </row>
    <row r="113" spans="1:40" x14ac:dyDescent="0.25">
      <c r="A113">
        <v>111</v>
      </c>
      <c r="B113">
        <v>0</v>
      </c>
      <c r="C113">
        <v>1</v>
      </c>
      <c r="D113" t="s">
        <v>175</v>
      </c>
      <c r="E113" t="s">
        <v>13</v>
      </c>
      <c r="F113">
        <v>47</v>
      </c>
      <c r="G113">
        <v>0</v>
      </c>
      <c r="H113">
        <v>0</v>
      </c>
      <c r="I113">
        <v>110465</v>
      </c>
      <c r="J113">
        <v>52</v>
      </c>
      <c r="K113" t="s">
        <v>176</v>
      </c>
      <c r="L113" t="s">
        <v>15</v>
      </c>
      <c r="M113">
        <f>Table24[[#This Row],[SibSp]]</f>
        <v>0</v>
      </c>
      <c r="N113">
        <f>Table24[[#This Row],[Parch]]</f>
        <v>0</v>
      </c>
      <c r="O113" s="5">
        <f>Table24[[#This Row],[Age]]/80</f>
        <v>0.58750000000000002</v>
      </c>
      <c r="P113" s="5">
        <f>LOG10(Table24[[#This Row],[Fare]]+1)</f>
        <v>1.7242758696007889</v>
      </c>
      <c r="Q113" s="3">
        <f>IF(OR(Table24[[#This Row],[Pclass]]=2, Table24[[#This Row],[Pclass]]=3), 0, IF(Table24[[#This Row],[Pclass]]=1, 1, ""))</f>
        <v>1</v>
      </c>
      <c r="R113" s="3">
        <f>IF(OR(Table24[[#This Row],[Pclass]]=1, Table24[[#This Row],[Pclass]]=3), 0, IF(Table24[[#This Row],[Pclass]]=2, 1, ""))</f>
        <v>0</v>
      </c>
      <c r="S113" s="3">
        <f>IF(OR(Table24[[#This Row],[Embarked]]="C", Table24[[#This Row],[Embarked]]="Q"), 0, IF(Table24[[#This Row],[Embarked]]="S", 1, ""))</f>
        <v>1</v>
      </c>
      <c r="T113" s="3">
        <f>IF(OR(Table24[[#This Row],[Embarked]]="S", Table24[[#This Row],[Embarked]]="Q"), 0, IF(Table24[[#This Row],[Embarked]]="C", 1, ""))</f>
        <v>0</v>
      </c>
      <c r="U113" s="3">
        <f>IF(Table24[[#This Row],[Sex]]="male", 1, 0)</f>
        <v>1</v>
      </c>
      <c r="V113" s="3">
        <v>1</v>
      </c>
      <c r="AI113">
        <f>SUMPRODUCT(Table24[[#This Row],[SibSp_1]:[Const]],$X$4:$AG$4)</f>
        <v>-1.5716285088978126</v>
      </c>
      <c r="AJ113">
        <f>SUMPRODUCT(Table24[[#This Row],[SibSp_1]:[Const]],$X$5:$AG$5)</f>
        <v>0.37449193552418281</v>
      </c>
      <c r="AK113">
        <f t="shared" ref="AK113:AK123" si="42">IF(AI113&lt;0,0,AI113)</f>
        <v>0</v>
      </c>
      <c r="AL113">
        <f t="shared" ref="AL113:AL123" si="43">IF(AJ113&lt;0,0,AJ113)</f>
        <v>0.37449193552418281</v>
      </c>
      <c r="AM113">
        <f t="shared" ref="AM113:AM123" si="44">AK113+AL113</f>
        <v>0.37449193552418281</v>
      </c>
      <c r="AN113">
        <f>(AM113-Table24[[#This Row],[Survived]])^2</f>
        <v>0.1402442097726487</v>
      </c>
    </row>
    <row r="114" spans="1:40" x14ac:dyDescent="0.25">
      <c r="A114">
        <v>112</v>
      </c>
      <c r="B114">
        <v>0</v>
      </c>
      <c r="C114">
        <v>3</v>
      </c>
      <c r="D114" t="s">
        <v>177</v>
      </c>
      <c r="E114" t="s">
        <v>17</v>
      </c>
      <c r="F114">
        <v>14.5</v>
      </c>
      <c r="G114">
        <v>1</v>
      </c>
      <c r="H114">
        <v>0</v>
      </c>
      <c r="I114">
        <v>2665</v>
      </c>
      <c r="J114">
        <v>14.4542</v>
      </c>
      <c r="L114" t="s">
        <v>20</v>
      </c>
      <c r="M114">
        <f>Table24[[#This Row],[SibSp]]</f>
        <v>1</v>
      </c>
      <c r="N114">
        <f>Table24[[#This Row],[Parch]]</f>
        <v>0</v>
      </c>
      <c r="O114" s="5">
        <f>Table24[[#This Row],[Age]]/80</f>
        <v>0.18124999999999999</v>
      </c>
      <c r="P114" s="5">
        <f>LOG10(Table24[[#This Row],[Fare]]+1)</f>
        <v>1.1890465283525415</v>
      </c>
      <c r="Q114" s="3">
        <f>IF(OR(Table24[[#This Row],[Pclass]]=2, Table24[[#This Row],[Pclass]]=3), 0, IF(Table24[[#This Row],[Pclass]]=1, 1, ""))</f>
        <v>0</v>
      </c>
      <c r="R114" s="3">
        <f>IF(OR(Table24[[#This Row],[Pclass]]=1, Table24[[#This Row],[Pclass]]=3), 0, IF(Table24[[#This Row],[Pclass]]=2, 1, ""))</f>
        <v>0</v>
      </c>
      <c r="S114" s="3">
        <f>IF(OR(Table24[[#This Row],[Embarked]]="C", Table24[[#This Row],[Embarked]]="Q"), 0, IF(Table24[[#This Row],[Embarked]]="S", 1, ""))</f>
        <v>0</v>
      </c>
      <c r="T114" s="3">
        <f>IF(OR(Table24[[#This Row],[Embarked]]="S", Table24[[#This Row],[Embarked]]="Q"), 0, IF(Table24[[#This Row],[Embarked]]="C", 1, ""))</f>
        <v>1</v>
      </c>
      <c r="U114" s="3">
        <f>IF(Table24[[#This Row],[Sex]]="male", 1, 0)</f>
        <v>0</v>
      </c>
      <c r="V114" s="3">
        <v>1</v>
      </c>
      <c r="AI114">
        <f>SUMPRODUCT(Table24[[#This Row],[SibSp_1]:[Const]],$X$4:$AG$4)</f>
        <v>0.13847953446791444</v>
      </c>
      <c r="AJ114">
        <f>SUMPRODUCT(Table24[[#This Row],[SibSp_1]:[Const]],$X$5:$AG$5)</f>
        <v>0.62195395563778799</v>
      </c>
      <c r="AK114">
        <f t="shared" si="42"/>
        <v>0.13847953446791444</v>
      </c>
      <c r="AL114">
        <f t="shared" si="43"/>
        <v>0.62195395563778799</v>
      </c>
      <c r="AM114">
        <f t="shared" si="44"/>
        <v>0.76043349010570238</v>
      </c>
      <c r="AN114">
        <f>(AM114-Table24[[#This Row],[Survived]])^2</f>
        <v>0.57825909287433941</v>
      </c>
    </row>
    <row r="115" spans="1:40" x14ac:dyDescent="0.25">
      <c r="A115">
        <v>113</v>
      </c>
      <c r="B115">
        <v>0</v>
      </c>
      <c r="C115">
        <v>3</v>
      </c>
      <c r="D115" t="s">
        <v>178</v>
      </c>
      <c r="E115" t="s">
        <v>13</v>
      </c>
      <c r="F115">
        <v>22</v>
      </c>
      <c r="G115">
        <v>0</v>
      </c>
      <c r="H115">
        <v>0</v>
      </c>
      <c r="I115">
        <v>324669</v>
      </c>
      <c r="J115">
        <v>8.0500000000000007</v>
      </c>
      <c r="L115" t="s">
        <v>15</v>
      </c>
      <c r="M115">
        <f>Table24[[#This Row],[SibSp]]</f>
        <v>0</v>
      </c>
      <c r="N115">
        <f>Table24[[#This Row],[Parch]]</f>
        <v>0</v>
      </c>
      <c r="O115" s="5">
        <f>Table24[[#This Row],[Age]]/80</f>
        <v>0.27500000000000002</v>
      </c>
      <c r="P115" s="5">
        <f>LOG10(Table24[[#This Row],[Fare]]+1)</f>
        <v>0.9566485792052033</v>
      </c>
      <c r="Q115" s="3">
        <f>IF(OR(Table24[[#This Row],[Pclass]]=2, Table24[[#This Row],[Pclass]]=3), 0, IF(Table24[[#This Row],[Pclass]]=1, 1, ""))</f>
        <v>0</v>
      </c>
      <c r="R115" s="3">
        <f>IF(OR(Table24[[#This Row],[Pclass]]=1, Table24[[#This Row],[Pclass]]=3), 0, IF(Table24[[#This Row],[Pclass]]=2, 1, ""))</f>
        <v>0</v>
      </c>
      <c r="S115" s="3">
        <f>IF(OR(Table24[[#This Row],[Embarked]]="C", Table24[[#This Row],[Embarked]]="Q"), 0, IF(Table24[[#This Row],[Embarked]]="S", 1, ""))</f>
        <v>1</v>
      </c>
      <c r="T115" s="3">
        <f>IF(OR(Table24[[#This Row],[Embarked]]="S", Table24[[#This Row],[Embarked]]="Q"), 0, IF(Table24[[#This Row],[Embarked]]="C", 1, ""))</f>
        <v>0</v>
      </c>
      <c r="U115" s="3">
        <f>IF(Table24[[#This Row],[Sex]]="male", 1, 0)</f>
        <v>1</v>
      </c>
      <c r="V115" s="3">
        <v>1</v>
      </c>
      <c r="AI115">
        <f>SUMPRODUCT(Table24[[#This Row],[SibSp_1]:[Const]],$X$4:$AG$4)</f>
        <v>-1.5037651971666894</v>
      </c>
      <c r="AJ115">
        <f>SUMPRODUCT(Table24[[#This Row],[SibSp_1]:[Const]],$X$5:$AG$5)</f>
        <v>0.13186651640995251</v>
      </c>
      <c r="AK115">
        <f t="shared" si="42"/>
        <v>0</v>
      </c>
      <c r="AL115">
        <f t="shared" si="43"/>
        <v>0.13186651640995251</v>
      </c>
      <c r="AM115">
        <f t="shared" si="44"/>
        <v>0.13186651640995251</v>
      </c>
      <c r="AN115">
        <f>(AM115-Table24[[#This Row],[Survived]])^2</f>
        <v>1.7388778150096273E-2</v>
      </c>
    </row>
    <row r="116" spans="1:40" x14ac:dyDescent="0.25">
      <c r="A116">
        <v>114</v>
      </c>
      <c r="B116">
        <v>0</v>
      </c>
      <c r="C116">
        <v>3</v>
      </c>
      <c r="D116" t="s">
        <v>179</v>
      </c>
      <c r="E116" t="s">
        <v>17</v>
      </c>
      <c r="F116">
        <v>20</v>
      </c>
      <c r="G116">
        <v>1</v>
      </c>
      <c r="H116">
        <v>0</v>
      </c>
      <c r="I116">
        <v>4136</v>
      </c>
      <c r="J116">
        <v>9.8249999999999993</v>
      </c>
      <c r="L116" t="s">
        <v>15</v>
      </c>
      <c r="M116">
        <f>Table24[[#This Row],[SibSp]]</f>
        <v>1</v>
      </c>
      <c r="N116">
        <f>Table24[[#This Row],[Parch]]</f>
        <v>0</v>
      </c>
      <c r="O116" s="5">
        <f>Table24[[#This Row],[Age]]/80</f>
        <v>0.25</v>
      </c>
      <c r="P116" s="5">
        <f>LOG10(Table24[[#This Row],[Fare]]+1)</f>
        <v>1.034427905025403</v>
      </c>
      <c r="Q116" s="3">
        <f>IF(OR(Table24[[#This Row],[Pclass]]=2, Table24[[#This Row],[Pclass]]=3), 0, IF(Table24[[#This Row],[Pclass]]=1, 1, ""))</f>
        <v>0</v>
      </c>
      <c r="R116" s="3">
        <f>IF(OR(Table24[[#This Row],[Pclass]]=1, Table24[[#This Row],[Pclass]]=3), 0, IF(Table24[[#This Row],[Pclass]]=2, 1, ""))</f>
        <v>0</v>
      </c>
      <c r="S116" s="3">
        <f>IF(OR(Table24[[#This Row],[Embarked]]="C", Table24[[#This Row],[Embarked]]="Q"), 0, IF(Table24[[#This Row],[Embarked]]="S", 1, ""))</f>
        <v>1</v>
      </c>
      <c r="T116" s="3">
        <f>IF(OR(Table24[[#This Row],[Embarked]]="S", Table24[[#This Row],[Embarked]]="Q"), 0, IF(Table24[[#This Row],[Embarked]]="C", 1, ""))</f>
        <v>0</v>
      </c>
      <c r="U116" s="3">
        <f>IF(Table24[[#This Row],[Sex]]="male", 1, 0)</f>
        <v>0</v>
      </c>
      <c r="V116" s="3">
        <v>1</v>
      </c>
      <c r="AI116">
        <f>SUMPRODUCT(Table24[[#This Row],[SibSp_1]:[Const]],$X$4:$AG$4)</f>
        <v>-1.3111376404908817</v>
      </c>
      <c r="AJ116">
        <f>SUMPRODUCT(Table24[[#This Row],[SibSp_1]:[Const]],$X$5:$AG$5)</f>
        <v>0.57067708178121279</v>
      </c>
      <c r="AK116">
        <f t="shared" si="42"/>
        <v>0</v>
      </c>
      <c r="AL116">
        <f t="shared" si="43"/>
        <v>0.57067708178121279</v>
      </c>
      <c r="AM116">
        <f t="shared" si="44"/>
        <v>0.57067708178121279</v>
      </c>
      <c r="AN116">
        <f>(AM116-Table24[[#This Row],[Survived]])^2</f>
        <v>0.32567233167032106</v>
      </c>
    </row>
    <row r="117" spans="1:40" x14ac:dyDescent="0.25">
      <c r="A117">
        <v>115</v>
      </c>
      <c r="B117">
        <v>0</v>
      </c>
      <c r="C117">
        <v>3</v>
      </c>
      <c r="D117" t="s">
        <v>180</v>
      </c>
      <c r="E117" t="s">
        <v>17</v>
      </c>
      <c r="F117">
        <v>17</v>
      </c>
      <c r="G117">
        <v>0</v>
      </c>
      <c r="H117">
        <v>0</v>
      </c>
      <c r="I117">
        <v>2627</v>
      </c>
      <c r="J117">
        <v>14.458299999999999</v>
      </c>
      <c r="L117" t="s">
        <v>20</v>
      </c>
      <c r="M117">
        <f>Table24[[#This Row],[SibSp]]</f>
        <v>0</v>
      </c>
      <c r="N117">
        <f>Table24[[#This Row],[Parch]]</f>
        <v>0</v>
      </c>
      <c r="O117" s="5">
        <f>Table24[[#This Row],[Age]]/80</f>
        <v>0.21249999999999999</v>
      </c>
      <c r="P117" s="5">
        <f>LOG10(Table24[[#This Row],[Fare]]+1)</f>
        <v>1.1891617314183722</v>
      </c>
      <c r="Q117" s="3">
        <f>IF(OR(Table24[[#This Row],[Pclass]]=2, Table24[[#This Row],[Pclass]]=3), 0, IF(Table24[[#This Row],[Pclass]]=1, 1, ""))</f>
        <v>0</v>
      </c>
      <c r="R117" s="3">
        <f>IF(OR(Table24[[#This Row],[Pclass]]=1, Table24[[#This Row],[Pclass]]=3), 0, IF(Table24[[#This Row],[Pclass]]=2, 1, ""))</f>
        <v>0</v>
      </c>
      <c r="S117" s="3">
        <f>IF(OR(Table24[[#This Row],[Embarked]]="C", Table24[[#This Row],[Embarked]]="Q"), 0, IF(Table24[[#This Row],[Embarked]]="S", 1, ""))</f>
        <v>0</v>
      </c>
      <c r="T117" s="3">
        <f>IF(OR(Table24[[#This Row],[Embarked]]="S", Table24[[#This Row],[Embarked]]="Q"), 0, IF(Table24[[#This Row],[Embarked]]="C", 1, ""))</f>
        <v>1</v>
      </c>
      <c r="U117" s="3">
        <f>IF(Table24[[#This Row],[Sex]]="male", 1, 0)</f>
        <v>0</v>
      </c>
      <c r="V117" s="3">
        <v>1</v>
      </c>
      <c r="AI117">
        <f>SUMPRODUCT(Table24[[#This Row],[SibSp_1]:[Const]],$X$4:$AG$4)</f>
        <v>-0.20293522907078559</v>
      </c>
      <c r="AJ117">
        <f>SUMPRODUCT(Table24[[#This Row],[SibSp_1]:[Const]],$X$5:$AG$5)</f>
        <v>0.68486444857420703</v>
      </c>
      <c r="AK117">
        <f t="shared" si="42"/>
        <v>0</v>
      </c>
      <c r="AL117">
        <f t="shared" si="43"/>
        <v>0.68486444857420703</v>
      </c>
      <c r="AM117">
        <f t="shared" si="44"/>
        <v>0.68486444857420703</v>
      </c>
      <c r="AN117">
        <f>(AM117-Table24[[#This Row],[Survived]])^2</f>
        <v>0.46903931292085266</v>
      </c>
    </row>
    <row r="118" spans="1:40" x14ac:dyDescent="0.25">
      <c r="A118">
        <v>116</v>
      </c>
      <c r="B118">
        <v>0</v>
      </c>
      <c r="C118">
        <v>3</v>
      </c>
      <c r="D118" t="s">
        <v>181</v>
      </c>
      <c r="E118" t="s">
        <v>13</v>
      </c>
      <c r="F118">
        <v>21</v>
      </c>
      <c r="G118">
        <v>0</v>
      </c>
      <c r="H118">
        <v>0</v>
      </c>
      <c r="I118" t="s">
        <v>182</v>
      </c>
      <c r="J118">
        <v>7.9249999999999998</v>
      </c>
      <c r="L118" t="s">
        <v>15</v>
      </c>
      <c r="M118">
        <f>Table24[[#This Row],[SibSp]]</f>
        <v>0</v>
      </c>
      <c r="N118">
        <f>Table24[[#This Row],[Parch]]</f>
        <v>0</v>
      </c>
      <c r="O118" s="5">
        <f>Table24[[#This Row],[Age]]/80</f>
        <v>0.26250000000000001</v>
      </c>
      <c r="P118" s="5">
        <f>LOG10(Table24[[#This Row],[Fare]]+1)</f>
        <v>0.95060822478423079</v>
      </c>
      <c r="Q118" s="3">
        <f>IF(OR(Table24[[#This Row],[Pclass]]=2, Table24[[#This Row],[Pclass]]=3), 0, IF(Table24[[#This Row],[Pclass]]=1, 1, ""))</f>
        <v>0</v>
      </c>
      <c r="R118" s="3">
        <f>IF(OR(Table24[[#This Row],[Pclass]]=1, Table24[[#This Row],[Pclass]]=3), 0, IF(Table24[[#This Row],[Pclass]]=2, 1, ""))</f>
        <v>0</v>
      </c>
      <c r="S118" s="3">
        <f>IF(OR(Table24[[#This Row],[Embarked]]="C", Table24[[#This Row],[Embarked]]="Q"), 0, IF(Table24[[#This Row],[Embarked]]="S", 1, ""))</f>
        <v>1</v>
      </c>
      <c r="T118" s="3">
        <f>IF(OR(Table24[[#This Row],[Embarked]]="S", Table24[[#This Row],[Embarked]]="Q"), 0, IF(Table24[[#This Row],[Embarked]]="C", 1, ""))</f>
        <v>0</v>
      </c>
      <c r="U118" s="3">
        <f>IF(Table24[[#This Row],[Sex]]="male", 1, 0)</f>
        <v>1</v>
      </c>
      <c r="V118" s="3">
        <v>1</v>
      </c>
      <c r="AI118">
        <f>SUMPRODUCT(Table24[[#This Row],[SibSp_1]:[Const]],$X$4:$AG$4)</f>
        <v>-1.5009600070914795</v>
      </c>
      <c r="AJ118">
        <f>SUMPRODUCT(Table24[[#This Row],[SibSp_1]:[Const]],$X$5:$AG$5)</f>
        <v>0.13861638210176175</v>
      </c>
      <c r="AK118">
        <f t="shared" si="42"/>
        <v>0</v>
      </c>
      <c r="AL118">
        <f t="shared" si="43"/>
        <v>0.13861638210176175</v>
      </c>
      <c r="AM118">
        <f t="shared" si="44"/>
        <v>0.13861638210176175</v>
      </c>
      <c r="AN118">
        <f>(AM118-Table24[[#This Row],[Survived]])^2</f>
        <v>1.9214501386981615E-2</v>
      </c>
    </row>
    <row r="119" spans="1:40" x14ac:dyDescent="0.25">
      <c r="A119">
        <v>117</v>
      </c>
      <c r="B119">
        <v>0</v>
      </c>
      <c r="C119">
        <v>3</v>
      </c>
      <c r="D119" t="s">
        <v>183</v>
      </c>
      <c r="E119" t="s">
        <v>13</v>
      </c>
      <c r="F119">
        <v>70.5</v>
      </c>
      <c r="G119">
        <v>0</v>
      </c>
      <c r="H119">
        <v>0</v>
      </c>
      <c r="I119">
        <v>370369</v>
      </c>
      <c r="J119">
        <v>7.75</v>
      </c>
      <c r="L119" t="s">
        <v>27</v>
      </c>
      <c r="M119">
        <f>Table24[[#This Row],[SibSp]]</f>
        <v>0</v>
      </c>
      <c r="N119">
        <f>Table24[[#This Row],[Parch]]</f>
        <v>0</v>
      </c>
      <c r="O119" s="5">
        <f>Table24[[#This Row],[Age]]/80</f>
        <v>0.88124999999999998</v>
      </c>
      <c r="P119" s="5">
        <f>LOG10(Table24[[#This Row],[Fare]]+1)</f>
        <v>0.94200805302231327</v>
      </c>
      <c r="Q119" s="3">
        <f>IF(OR(Table24[[#This Row],[Pclass]]=2, Table24[[#This Row],[Pclass]]=3), 0, IF(Table24[[#This Row],[Pclass]]=1, 1, ""))</f>
        <v>0</v>
      </c>
      <c r="R119" s="3">
        <f>IF(OR(Table24[[#This Row],[Pclass]]=1, Table24[[#This Row],[Pclass]]=3), 0, IF(Table24[[#This Row],[Pclass]]=2, 1, ""))</f>
        <v>0</v>
      </c>
      <c r="S119" s="3">
        <f>IF(OR(Table24[[#This Row],[Embarked]]="C", Table24[[#This Row],[Embarked]]="Q"), 0, IF(Table24[[#This Row],[Embarked]]="S", 1, ""))</f>
        <v>0</v>
      </c>
      <c r="T119" s="3">
        <f>IF(OR(Table24[[#This Row],[Embarked]]="S", Table24[[#This Row],[Embarked]]="Q"), 0, IF(Table24[[#This Row],[Embarked]]="C", 1, ""))</f>
        <v>0</v>
      </c>
      <c r="U119" s="3">
        <f>IF(Table24[[#This Row],[Sex]]="male", 1, 0)</f>
        <v>1</v>
      </c>
      <c r="V119" s="3">
        <v>1</v>
      </c>
      <c r="AI119">
        <f>SUMPRODUCT(Table24[[#This Row],[SibSp_1]:[Const]],$X$4:$AG$4)</f>
        <v>-0.74503752119214117</v>
      </c>
      <c r="AJ119">
        <f>SUMPRODUCT(Table24[[#This Row],[SibSp_1]:[Const]],$X$5:$AG$5)</f>
        <v>-0.23687332159334407</v>
      </c>
      <c r="AK119">
        <f t="shared" si="42"/>
        <v>0</v>
      </c>
      <c r="AL119">
        <f t="shared" si="43"/>
        <v>0</v>
      </c>
      <c r="AM119">
        <f t="shared" si="44"/>
        <v>0</v>
      </c>
      <c r="AN119">
        <f>(AM119-Table24[[#This Row],[Survived]])^2</f>
        <v>0</v>
      </c>
    </row>
    <row r="120" spans="1:40" x14ac:dyDescent="0.25">
      <c r="A120">
        <v>118</v>
      </c>
      <c r="B120">
        <v>0</v>
      </c>
      <c r="C120">
        <v>2</v>
      </c>
      <c r="D120" t="s">
        <v>184</v>
      </c>
      <c r="E120" t="s">
        <v>13</v>
      </c>
      <c r="F120">
        <v>29</v>
      </c>
      <c r="G120">
        <v>1</v>
      </c>
      <c r="H120">
        <v>0</v>
      </c>
      <c r="I120">
        <v>11668</v>
      </c>
      <c r="J120">
        <v>21</v>
      </c>
      <c r="L120" t="s">
        <v>15</v>
      </c>
      <c r="M120">
        <f>Table24[[#This Row],[SibSp]]</f>
        <v>1</v>
      </c>
      <c r="N120">
        <f>Table24[[#This Row],[Parch]]</f>
        <v>0</v>
      </c>
      <c r="O120" s="5">
        <f>Table24[[#This Row],[Age]]/80</f>
        <v>0.36249999999999999</v>
      </c>
      <c r="P120" s="5">
        <f>LOG10(Table24[[#This Row],[Fare]]+1)</f>
        <v>1.3424226808222062</v>
      </c>
      <c r="Q120" s="3">
        <f>IF(OR(Table24[[#This Row],[Pclass]]=2, Table24[[#This Row],[Pclass]]=3), 0, IF(Table24[[#This Row],[Pclass]]=1, 1, ""))</f>
        <v>0</v>
      </c>
      <c r="R120" s="3">
        <f>IF(OR(Table24[[#This Row],[Pclass]]=1, Table24[[#This Row],[Pclass]]=3), 0, IF(Table24[[#This Row],[Pclass]]=2, 1, ""))</f>
        <v>1</v>
      </c>
      <c r="S120" s="3">
        <f>IF(OR(Table24[[#This Row],[Embarked]]="C", Table24[[#This Row],[Embarked]]="Q"), 0, IF(Table24[[#This Row],[Embarked]]="S", 1, ""))</f>
        <v>1</v>
      </c>
      <c r="T120" s="3">
        <f>IF(OR(Table24[[#This Row],[Embarked]]="S", Table24[[#This Row],[Embarked]]="Q"), 0, IF(Table24[[#This Row],[Embarked]]="C", 1, ""))</f>
        <v>0</v>
      </c>
      <c r="U120" s="3">
        <f>IF(Table24[[#This Row],[Sex]]="male", 1, 0)</f>
        <v>1</v>
      </c>
      <c r="V120" s="3">
        <v>1</v>
      </c>
      <c r="AI120">
        <f>SUMPRODUCT(Table24[[#This Row],[SibSp_1]:[Const]],$X$4:$AG$4)</f>
        <v>-1.4938453023175784</v>
      </c>
      <c r="AJ120">
        <f>SUMPRODUCT(Table24[[#This Row],[SibSp_1]:[Const]],$X$5:$AG$5)</f>
        <v>0.23804746112284147</v>
      </c>
      <c r="AK120">
        <f t="shared" si="42"/>
        <v>0</v>
      </c>
      <c r="AL120">
        <f t="shared" si="43"/>
        <v>0.23804746112284147</v>
      </c>
      <c r="AM120">
        <f t="shared" si="44"/>
        <v>0.23804746112284147</v>
      </c>
      <c r="AN120">
        <f>(AM120-Table24[[#This Row],[Survived]])^2</f>
        <v>5.6666593747030723E-2</v>
      </c>
    </row>
    <row r="121" spans="1:40" x14ac:dyDescent="0.25">
      <c r="A121">
        <v>119</v>
      </c>
      <c r="B121">
        <v>0</v>
      </c>
      <c r="C121">
        <v>1</v>
      </c>
      <c r="D121" t="s">
        <v>185</v>
      </c>
      <c r="E121" t="s">
        <v>13</v>
      </c>
      <c r="F121">
        <v>24</v>
      </c>
      <c r="G121">
        <v>0</v>
      </c>
      <c r="H121">
        <v>1</v>
      </c>
      <c r="I121" t="s">
        <v>186</v>
      </c>
      <c r="J121">
        <v>247.52080000000001</v>
      </c>
      <c r="K121" t="s">
        <v>187</v>
      </c>
      <c r="L121" t="s">
        <v>20</v>
      </c>
      <c r="M121">
        <f>Table24[[#This Row],[SibSp]]</f>
        <v>0</v>
      </c>
      <c r="N121">
        <f>Table24[[#This Row],[Parch]]</f>
        <v>1</v>
      </c>
      <c r="O121" s="5">
        <f>Table24[[#This Row],[Age]]/80</f>
        <v>0.3</v>
      </c>
      <c r="P121" s="5">
        <f>LOG10(Table24[[#This Row],[Fare]]+1)</f>
        <v>2.3953627429574396</v>
      </c>
      <c r="Q121" s="3">
        <f>IF(OR(Table24[[#This Row],[Pclass]]=2, Table24[[#This Row],[Pclass]]=3), 0, IF(Table24[[#This Row],[Pclass]]=1, 1, ""))</f>
        <v>1</v>
      </c>
      <c r="R121" s="3">
        <f>IF(OR(Table24[[#This Row],[Pclass]]=1, Table24[[#This Row],[Pclass]]=3), 0, IF(Table24[[#This Row],[Pclass]]=2, 1, ""))</f>
        <v>0</v>
      </c>
      <c r="S121" s="3">
        <f>IF(OR(Table24[[#This Row],[Embarked]]="C", Table24[[#This Row],[Embarked]]="Q"), 0, IF(Table24[[#This Row],[Embarked]]="S", 1, ""))</f>
        <v>0</v>
      </c>
      <c r="T121" s="3">
        <f>IF(OR(Table24[[#This Row],[Embarked]]="S", Table24[[#This Row],[Embarked]]="Q"), 0, IF(Table24[[#This Row],[Embarked]]="C", 1, ""))</f>
        <v>1</v>
      </c>
      <c r="U121" s="3">
        <f>IF(Table24[[#This Row],[Sex]]="male", 1, 0)</f>
        <v>1</v>
      </c>
      <c r="V121" s="3">
        <v>1</v>
      </c>
      <c r="AI121">
        <f>SUMPRODUCT(Table24[[#This Row],[SibSp_1]:[Const]],$X$4:$AG$4)</f>
        <v>-0.58877953378230363</v>
      </c>
      <c r="AJ121">
        <f>SUMPRODUCT(Table24[[#This Row],[SibSp_1]:[Const]],$X$5:$AG$5)</f>
        <v>0.58628142112786219</v>
      </c>
      <c r="AK121">
        <f t="shared" si="42"/>
        <v>0</v>
      </c>
      <c r="AL121">
        <f t="shared" si="43"/>
        <v>0.58628142112786219</v>
      </c>
      <c r="AM121">
        <f t="shared" si="44"/>
        <v>0.58628142112786219</v>
      </c>
      <c r="AN121">
        <f>(AM121-Table24[[#This Row],[Survived]])^2</f>
        <v>0.34372590475970571</v>
      </c>
    </row>
    <row r="122" spans="1:40" x14ac:dyDescent="0.25">
      <c r="A122">
        <v>120</v>
      </c>
      <c r="B122">
        <v>0</v>
      </c>
      <c r="C122">
        <v>3</v>
      </c>
      <c r="D122" t="s">
        <v>188</v>
      </c>
      <c r="E122" t="s">
        <v>17</v>
      </c>
      <c r="F122">
        <v>2</v>
      </c>
      <c r="G122">
        <v>4</v>
      </c>
      <c r="H122">
        <v>2</v>
      </c>
      <c r="I122">
        <v>347082</v>
      </c>
      <c r="J122">
        <v>31.274999999999999</v>
      </c>
      <c r="L122" t="s">
        <v>15</v>
      </c>
      <c r="M122">
        <f>Table24[[#This Row],[SibSp]]</f>
        <v>4</v>
      </c>
      <c r="N122">
        <f>Table24[[#This Row],[Parch]]</f>
        <v>2</v>
      </c>
      <c r="O122" s="5">
        <f>Table24[[#This Row],[Age]]/80</f>
        <v>2.5000000000000001E-2</v>
      </c>
      <c r="P122" s="5">
        <f>LOG10(Table24[[#This Row],[Fare]]+1)</f>
        <v>1.5088662509384578</v>
      </c>
      <c r="Q122" s="3">
        <f>IF(OR(Table24[[#This Row],[Pclass]]=2, Table24[[#This Row],[Pclass]]=3), 0, IF(Table24[[#This Row],[Pclass]]=1, 1, ""))</f>
        <v>0</v>
      </c>
      <c r="R122" s="3">
        <f>IF(OR(Table24[[#This Row],[Pclass]]=1, Table24[[#This Row],[Pclass]]=3), 0, IF(Table24[[#This Row],[Pclass]]=2, 1, ""))</f>
        <v>0</v>
      </c>
      <c r="S122" s="3">
        <f>IF(OR(Table24[[#This Row],[Embarked]]="C", Table24[[#This Row],[Embarked]]="Q"), 0, IF(Table24[[#This Row],[Embarked]]="S", 1, ""))</f>
        <v>1</v>
      </c>
      <c r="T122" s="3">
        <f>IF(OR(Table24[[#This Row],[Embarked]]="S", Table24[[#This Row],[Embarked]]="Q"), 0, IF(Table24[[#This Row],[Embarked]]="C", 1, ""))</f>
        <v>0</v>
      </c>
      <c r="U122" s="3">
        <f>IF(Table24[[#This Row],[Sex]]="male", 1, 0)</f>
        <v>0</v>
      </c>
      <c r="V122" s="3">
        <v>1</v>
      </c>
      <c r="AI122">
        <f>SUMPRODUCT(Table24[[#This Row],[SibSp_1]:[Const]],$X$4:$AG$4)</f>
        <v>-0.84170460411657522</v>
      </c>
      <c r="AJ122">
        <f>SUMPRODUCT(Table24[[#This Row],[SibSp_1]:[Const]],$X$5:$AG$5)</f>
        <v>0.47321467634402131</v>
      </c>
      <c r="AK122">
        <f t="shared" si="42"/>
        <v>0</v>
      </c>
      <c r="AL122">
        <f t="shared" si="43"/>
        <v>0.47321467634402131</v>
      </c>
      <c r="AM122">
        <f t="shared" si="44"/>
        <v>0.47321467634402131</v>
      </c>
      <c r="AN122">
        <f>(AM122-Table24[[#This Row],[Survived]])^2</f>
        <v>0.22393212990737685</v>
      </c>
    </row>
    <row r="123" spans="1:40" x14ac:dyDescent="0.25">
      <c r="A123">
        <v>121</v>
      </c>
      <c r="B123">
        <v>0</v>
      </c>
      <c r="C123">
        <v>2</v>
      </c>
      <c r="D123" t="s">
        <v>189</v>
      </c>
      <c r="E123" t="s">
        <v>13</v>
      </c>
      <c r="F123">
        <v>21</v>
      </c>
      <c r="G123">
        <v>2</v>
      </c>
      <c r="H123">
        <v>0</v>
      </c>
      <c r="I123" t="s">
        <v>125</v>
      </c>
      <c r="J123">
        <v>73.5</v>
      </c>
      <c r="L123" t="s">
        <v>15</v>
      </c>
      <c r="M123">
        <f>Table24[[#This Row],[SibSp]]</f>
        <v>2</v>
      </c>
      <c r="N123">
        <f>Table24[[#This Row],[Parch]]</f>
        <v>0</v>
      </c>
      <c r="O123" s="5">
        <f>Table24[[#This Row],[Age]]/80</f>
        <v>0.26250000000000001</v>
      </c>
      <c r="P123" s="5">
        <f>LOG10(Table24[[#This Row],[Fare]]+1)</f>
        <v>1.8721562727482928</v>
      </c>
      <c r="Q123" s="3">
        <f>IF(OR(Table24[[#This Row],[Pclass]]=2, Table24[[#This Row],[Pclass]]=3), 0, IF(Table24[[#This Row],[Pclass]]=1, 1, ""))</f>
        <v>0</v>
      </c>
      <c r="R123" s="3">
        <f>IF(OR(Table24[[#This Row],[Pclass]]=1, Table24[[#This Row],[Pclass]]=3), 0, IF(Table24[[#This Row],[Pclass]]=2, 1, ""))</f>
        <v>1</v>
      </c>
      <c r="S123" s="3">
        <f>IF(OR(Table24[[#This Row],[Embarked]]="C", Table24[[#This Row],[Embarked]]="Q"), 0, IF(Table24[[#This Row],[Embarked]]="S", 1, ""))</f>
        <v>1</v>
      </c>
      <c r="T123" s="3">
        <f>IF(OR(Table24[[#This Row],[Embarked]]="S", Table24[[#This Row],[Embarked]]="Q"), 0, IF(Table24[[#This Row],[Embarked]]="C", 1, ""))</f>
        <v>0</v>
      </c>
      <c r="U123" s="3">
        <f>IF(Table24[[#This Row],[Sex]]="male", 1, 0)</f>
        <v>1</v>
      </c>
      <c r="V123" s="3">
        <v>1</v>
      </c>
      <c r="AI123">
        <f>SUMPRODUCT(Table24[[#This Row],[SibSp_1]:[Const]],$X$4:$AG$4)</f>
        <v>-1.4937964854684249</v>
      </c>
      <c r="AJ123">
        <f>SUMPRODUCT(Table24[[#This Row],[SibSp_1]:[Const]],$X$5:$AG$5)</f>
        <v>0.26360081069761754</v>
      </c>
      <c r="AK123">
        <f t="shared" si="42"/>
        <v>0</v>
      </c>
      <c r="AL123">
        <f t="shared" si="43"/>
        <v>0.26360081069761754</v>
      </c>
      <c r="AM123">
        <f t="shared" si="44"/>
        <v>0.26360081069761754</v>
      </c>
      <c r="AN123">
        <f>(AM123-Table24[[#This Row],[Survived]])^2</f>
        <v>6.948538740044119E-2</v>
      </c>
    </row>
    <row r="124" spans="1:40" hidden="1" x14ac:dyDescent="0.25">
      <c r="A124">
        <v>122</v>
      </c>
      <c r="B124">
        <v>0</v>
      </c>
      <c r="C124">
        <v>3</v>
      </c>
      <c r="D124" t="s">
        <v>190</v>
      </c>
      <c r="E124" t="s">
        <v>13</v>
      </c>
      <c r="G124">
        <v>0</v>
      </c>
      <c r="H124">
        <v>0</v>
      </c>
      <c r="I124" t="s">
        <v>191</v>
      </c>
      <c r="J124">
        <v>8.0500000000000007</v>
      </c>
      <c r="L124" t="s">
        <v>15</v>
      </c>
      <c r="M124">
        <f>Table24[[#This Row],[SibSp]]</f>
        <v>0</v>
      </c>
      <c r="N124">
        <f>Table24[[#This Row],[Parch]]</f>
        <v>0</v>
      </c>
      <c r="O124">
        <f>Table24[[#This Row],[Age]]/80</f>
        <v>0</v>
      </c>
      <c r="P124" s="3">
        <f>LOG10(Table24[[#This Row],[Fare]]+1)</f>
        <v>0.9566485792052033</v>
      </c>
      <c r="Q124" s="3">
        <f>IF(OR(Table24[[#This Row],[Pclass]]=2, Table24[[#This Row],[Pclass]]=3), 0, IF(Table24[[#This Row],[Pclass]]=1, 1, ""))</f>
        <v>0</v>
      </c>
      <c r="R124" s="3">
        <f>IF(OR(Table24[[#This Row],[Pclass]]=1, Table24[[#This Row],[Pclass]]=3), 0, IF(Table24[[#This Row],[Pclass]]=2, 1, ""))</f>
        <v>0</v>
      </c>
      <c r="S124" s="3">
        <f>IF(OR(Table24[[#This Row],[Embarked]]="C", Table24[[#This Row],[Embarked]]="Q"), 0, IF(Table24[[#This Row],[Embarked]]="S", 1, ""))</f>
        <v>1</v>
      </c>
      <c r="T124" s="3">
        <f>IF(OR(Table24[[#This Row],[Embarked]]="S", Table24[[#This Row],[Embarked]]="Q"), 0, IF(Table24[[#This Row],[Embarked]]="C", 1, ""))</f>
        <v>0</v>
      </c>
      <c r="U124" s="3">
        <f>IF(Table24[[#This Row],[Sex]]="male", 1, 0)</f>
        <v>1</v>
      </c>
      <c r="V124" s="3"/>
      <c r="AI124">
        <f>SUMPRODUCT(Table24[[#This Row],[SibSp_1]:[Const]],$X$4:$AG$4)</f>
        <v>-1.2061160573759404</v>
      </c>
      <c r="AN124">
        <f>(AI124-Table24[[#This Row],[Survived]])^2</f>
        <v>1.4547159438600827</v>
      </c>
    </row>
    <row r="125" spans="1:40" x14ac:dyDescent="0.25">
      <c r="A125">
        <v>123</v>
      </c>
      <c r="B125">
        <v>0</v>
      </c>
      <c r="C125">
        <v>2</v>
      </c>
      <c r="D125" t="s">
        <v>192</v>
      </c>
      <c r="E125" t="s">
        <v>13</v>
      </c>
      <c r="F125">
        <v>32.5</v>
      </c>
      <c r="G125">
        <v>1</v>
      </c>
      <c r="H125">
        <v>0</v>
      </c>
      <c r="I125">
        <v>237736</v>
      </c>
      <c r="J125">
        <v>30.070799999999998</v>
      </c>
      <c r="L125" t="s">
        <v>20</v>
      </c>
      <c r="M125">
        <f>Table24[[#This Row],[SibSp]]</f>
        <v>1</v>
      </c>
      <c r="N125">
        <f>Table24[[#This Row],[Parch]]</f>
        <v>0</v>
      </c>
      <c r="O125" s="5">
        <f>Table24[[#This Row],[Age]]/80</f>
        <v>0.40625</v>
      </c>
      <c r="P125" s="5">
        <f>LOG10(Table24[[#This Row],[Fare]]+1)</f>
        <v>1.492352435460081</v>
      </c>
      <c r="Q125" s="3">
        <f>IF(OR(Table24[[#This Row],[Pclass]]=2, Table24[[#This Row],[Pclass]]=3), 0, IF(Table24[[#This Row],[Pclass]]=1, 1, ""))</f>
        <v>0</v>
      </c>
      <c r="R125" s="3">
        <f>IF(OR(Table24[[#This Row],[Pclass]]=1, Table24[[#This Row],[Pclass]]=3), 0, IF(Table24[[#This Row],[Pclass]]=2, 1, ""))</f>
        <v>1</v>
      </c>
      <c r="S125" s="3">
        <f>IF(OR(Table24[[#This Row],[Embarked]]="C", Table24[[#This Row],[Embarked]]="Q"), 0, IF(Table24[[#This Row],[Embarked]]="S", 1, ""))</f>
        <v>0</v>
      </c>
      <c r="T125" s="3">
        <f>IF(OR(Table24[[#This Row],[Embarked]]="S", Table24[[#This Row],[Embarked]]="Q"), 0, IF(Table24[[#This Row],[Embarked]]="C", 1, ""))</f>
        <v>1</v>
      </c>
      <c r="U125" s="3">
        <f>IF(Table24[[#This Row],[Sex]]="male", 1, 0)</f>
        <v>1</v>
      </c>
      <c r="V125" s="3">
        <v>1</v>
      </c>
      <c r="AI125">
        <f>SUMPRODUCT(Table24[[#This Row],[SibSp_1]:[Const]],$X$4:$AG$4)</f>
        <v>-3.2056006698174599E-2</v>
      </c>
      <c r="AJ125">
        <f>SUMPRODUCT(Table24[[#This Row],[SibSp_1]:[Const]],$X$5:$AG$5)</f>
        <v>0.2231913038822485</v>
      </c>
      <c r="AK125">
        <f t="shared" ref="AK125:AK128" si="45">IF(AI125&lt;0,0,AI125)</f>
        <v>0</v>
      </c>
      <c r="AL125">
        <f t="shared" ref="AL125:AL128" si="46">IF(AJ125&lt;0,0,AJ125)</f>
        <v>0.2231913038822485</v>
      </c>
      <c r="AM125">
        <f t="shared" ref="AM125:AM128" si="47">AK125+AL125</f>
        <v>0.2231913038822485</v>
      </c>
      <c r="AN125">
        <f>(AM125-Table24[[#This Row],[Survived]])^2</f>
        <v>4.9814358128658198E-2</v>
      </c>
    </row>
    <row r="126" spans="1:40" x14ac:dyDescent="0.25">
      <c r="A126">
        <v>124</v>
      </c>
      <c r="B126">
        <v>1</v>
      </c>
      <c r="C126">
        <v>2</v>
      </c>
      <c r="D126" t="s">
        <v>193</v>
      </c>
      <c r="E126" t="s">
        <v>17</v>
      </c>
      <c r="F126">
        <v>32.5</v>
      </c>
      <c r="G126">
        <v>0</v>
      </c>
      <c r="H126">
        <v>0</v>
      </c>
      <c r="I126">
        <v>27267</v>
      </c>
      <c r="J126">
        <v>13</v>
      </c>
      <c r="K126" t="s">
        <v>194</v>
      </c>
      <c r="L126" t="s">
        <v>15</v>
      </c>
      <c r="M126">
        <f>Table24[[#This Row],[SibSp]]</f>
        <v>0</v>
      </c>
      <c r="N126">
        <f>Table24[[#This Row],[Parch]]</f>
        <v>0</v>
      </c>
      <c r="O126" s="5">
        <f>Table24[[#This Row],[Age]]/80</f>
        <v>0.40625</v>
      </c>
      <c r="P126" s="5">
        <f>LOG10(Table24[[#This Row],[Fare]]+1)</f>
        <v>1.146128035678238</v>
      </c>
      <c r="Q126" s="3">
        <f>IF(OR(Table24[[#This Row],[Pclass]]=2, Table24[[#This Row],[Pclass]]=3), 0, IF(Table24[[#This Row],[Pclass]]=1, 1, ""))</f>
        <v>0</v>
      </c>
      <c r="R126" s="3">
        <f>IF(OR(Table24[[#This Row],[Pclass]]=1, Table24[[#This Row],[Pclass]]=3), 0, IF(Table24[[#This Row],[Pclass]]=2, 1, ""))</f>
        <v>1</v>
      </c>
      <c r="S126" s="3">
        <f>IF(OR(Table24[[#This Row],[Embarked]]="C", Table24[[#This Row],[Embarked]]="Q"), 0, IF(Table24[[#This Row],[Embarked]]="S", 1, ""))</f>
        <v>1</v>
      </c>
      <c r="T126" s="3">
        <f>IF(OR(Table24[[#This Row],[Embarked]]="S", Table24[[#This Row],[Embarked]]="Q"), 0, IF(Table24[[#This Row],[Embarked]]="C", 1, ""))</f>
        <v>0</v>
      </c>
      <c r="U126" s="3">
        <f>IF(Table24[[#This Row],[Sex]]="male", 1, 0)</f>
        <v>0</v>
      </c>
      <c r="V126" s="3">
        <v>1</v>
      </c>
      <c r="AI126">
        <f>SUMPRODUCT(Table24[[#This Row],[SibSp_1]:[Const]],$X$4:$AG$4)</f>
        <v>-1.8097208416941593</v>
      </c>
      <c r="AJ126">
        <f>SUMPRODUCT(Table24[[#This Row],[SibSp_1]:[Const]],$X$5:$AG$5)</f>
        <v>0.77401822224601213</v>
      </c>
      <c r="AK126">
        <f t="shared" si="45"/>
        <v>0</v>
      </c>
      <c r="AL126">
        <f t="shared" si="46"/>
        <v>0.77401822224601213</v>
      </c>
      <c r="AM126">
        <f t="shared" si="47"/>
        <v>0.77401822224601213</v>
      </c>
      <c r="AN126">
        <f>(AM126-Table24[[#This Row],[Survived]])^2</f>
        <v>5.1067763876852766E-2</v>
      </c>
    </row>
    <row r="127" spans="1:40" x14ac:dyDescent="0.25">
      <c r="A127">
        <v>125</v>
      </c>
      <c r="B127">
        <v>0</v>
      </c>
      <c r="C127">
        <v>1</v>
      </c>
      <c r="D127" t="s">
        <v>195</v>
      </c>
      <c r="E127" t="s">
        <v>13</v>
      </c>
      <c r="F127">
        <v>54</v>
      </c>
      <c r="G127">
        <v>0</v>
      </c>
      <c r="H127">
        <v>1</v>
      </c>
      <c r="I127">
        <v>35281</v>
      </c>
      <c r="J127">
        <v>77.287499999999994</v>
      </c>
      <c r="K127" t="s">
        <v>167</v>
      </c>
      <c r="L127" t="s">
        <v>15</v>
      </c>
      <c r="M127">
        <f>Table24[[#This Row],[SibSp]]</f>
        <v>0</v>
      </c>
      <c r="N127">
        <f>Table24[[#This Row],[Parch]]</f>
        <v>1</v>
      </c>
      <c r="O127" s="5">
        <f>Table24[[#This Row],[Age]]/80</f>
        <v>0.67500000000000004</v>
      </c>
      <c r="P127" s="5">
        <f>LOG10(Table24[[#This Row],[Fare]]+1)</f>
        <v>1.8936924247093643</v>
      </c>
      <c r="Q127" s="3">
        <f>IF(OR(Table24[[#This Row],[Pclass]]=2, Table24[[#This Row],[Pclass]]=3), 0, IF(Table24[[#This Row],[Pclass]]=1, 1, ""))</f>
        <v>1</v>
      </c>
      <c r="R127" s="3">
        <f>IF(OR(Table24[[#This Row],[Pclass]]=1, Table24[[#This Row],[Pclass]]=3), 0, IF(Table24[[#This Row],[Pclass]]=2, 1, ""))</f>
        <v>0</v>
      </c>
      <c r="S127" s="3">
        <f>IF(OR(Table24[[#This Row],[Embarked]]="C", Table24[[#This Row],[Embarked]]="Q"), 0, IF(Table24[[#This Row],[Embarked]]="S", 1, ""))</f>
        <v>1</v>
      </c>
      <c r="T127" s="3">
        <f>IF(OR(Table24[[#This Row],[Embarked]]="S", Table24[[#This Row],[Embarked]]="Q"), 0, IF(Table24[[#This Row],[Embarked]]="C", 1, ""))</f>
        <v>0</v>
      </c>
      <c r="U127" s="3">
        <f>IF(Table24[[#This Row],[Sex]]="male", 1, 0)</f>
        <v>1</v>
      </c>
      <c r="V127" s="3">
        <v>1</v>
      </c>
      <c r="AI127">
        <f>SUMPRODUCT(Table24[[#This Row],[SibSp_1]:[Const]],$X$4:$AG$4)</f>
        <v>-1.7934373846067382</v>
      </c>
      <c r="AJ127">
        <f>SUMPRODUCT(Table24[[#This Row],[SibSp_1]:[Const]],$X$5:$AG$5)</f>
        <v>0.32449611929110994</v>
      </c>
      <c r="AK127">
        <f t="shared" si="45"/>
        <v>0</v>
      </c>
      <c r="AL127">
        <f t="shared" si="46"/>
        <v>0.32449611929110994</v>
      </c>
      <c r="AM127">
        <f t="shared" si="47"/>
        <v>0.32449611929110994</v>
      </c>
      <c r="AN127">
        <f>(AM127-Table24[[#This Row],[Survived]])^2</f>
        <v>0.10529773143499026</v>
      </c>
    </row>
    <row r="128" spans="1:40" x14ac:dyDescent="0.25">
      <c r="A128">
        <v>126</v>
      </c>
      <c r="B128">
        <v>1</v>
      </c>
      <c r="C128">
        <v>3</v>
      </c>
      <c r="D128" t="s">
        <v>196</v>
      </c>
      <c r="E128" t="s">
        <v>13</v>
      </c>
      <c r="F128">
        <v>12</v>
      </c>
      <c r="G128">
        <v>1</v>
      </c>
      <c r="H128">
        <v>0</v>
      </c>
      <c r="I128">
        <v>2651</v>
      </c>
      <c r="J128">
        <v>11.2417</v>
      </c>
      <c r="L128" t="s">
        <v>20</v>
      </c>
      <c r="M128">
        <f>Table24[[#This Row],[SibSp]]</f>
        <v>1</v>
      </c>
      <c r="N128">
        <f>Table24[[#This Row],[Parch]]</f>
        <v>0</v>
      </c>
      <c r="O128" s="5">
        <f>Table24[[#This Row],[Age]]/80</f>
        <v>0.15</v>
      </c>
      <c r="P128" s="5">
        <f>LOG10(Table24[[#This Row],[Fare]]+1)</f>
        <v>1.0878417322991751</v>
      </c>
      <c r="Q128" s="3">
        <f>IF(OR(Table24[[#This Row],[Pclass]]=2, Table24[[#This Row],[Pclass]]=3), 0, IF(Table24[[#This Row],[Pclass]]=1, 1, ""))</f>
        <v>0</v>
      </c>
      <c r="R128" s="3">
        <f>IF(OR(Table24[[#This Row],[Pclass]]=1, Table24[[#This Row],[Pclass]]=3), 0, IF(Table24[[#This Row],[Pclass]]=2, 1, ""))</f>
        <v>0</v>
      </c>
      <c r="S128" s="3">
        <f>IF(OR(Table24[[#This Row],[Embarked]]="C", Table24[[#This Row],[Embarked]]="Q"), 0, IF(Table24[[#This Row],[Embarked]]="S", 1, ""))</f>
        <v>0</v>
      </c>
      <c r="T128" s="3">
        <f>IF(OR(Table24[[#This Row],[Embarked]]="S", Table24[[#This Row],[Embarked]]="Q"), 0, IF(Table24[[#This Row],[Embarked]]="C", 1, ""))</f>
        <v>1</v>
      </c>
      <c r="U128" s="3">
        <f>IF(Table24[[#This Row],[Sex]]="male", 1, 0)</f>
        <v>1</v>
      </c>
      <c r="V128" s="3">
        <v>1</v>
      </c>
      <c r="AI128">
        <f>SUMPRODUCT(Table24[[#This Row],[SibSp_1]:[Const]],$X$4:$AG$4)</f>
        <v>0.29999282514681219</v>
      </c>
      <c r="AJ128">
        <f>SUMPRODUCT(Table24[[#This Row],[SibSp_1]:[Const]],$X$5:$AG$5)</f>
        <v>0.1327087417023961</v>
      </c>
      <c r="AK128">
        <f t="shared" si="45"/>
        <v>0.29999282514681219</v>
      </c>
      <c r="AL128">
        <f t="shared" si="46"/>
        <v>0.1327087417023961</v>
      </c>
      <c r="AM128">
        <f t="shared" si="47"/>
        <v>0.4327015668492083</v>
      </c>
      <c r="AN128">
        <f>(AM128-Table24[[#This Row],[Survived]])^2</f>
        <v>0.32182751225534334</v>
      </c>
    </row>
    <row r="129" spans="1:40" hidden="1" x14ac:dyDescent="0.25">
      <c r="A129">
        <v>127</v>
      </c>
      <c r="B129">
        <v>0</v>
      </c>
      <c r="C129">
        <v>3</v>
      </c>
      <c r="D129" t="s">
        <v>197</v>
      </c>
      <c r="E129" t="s">
        <v>13</v>
      </c>
      <c r="G129">
        <v>0</v>
      </c>
      <c r="H129">
        <v>0</v>
      </c>
      <c r="I129">
        <v>370372</v>
      </c>
      <c r="J129">
        <v>7.75</v>
      </c>
      <c r="L129" t="s">
        <v>27</v>
      </c>
      <c r="M129">
        <f>Table24[[#This Row],[SibSp]]</f>
        <v>0</v>
      </c>
      <c r="N129">
        <f>Table24[[#This Row],[Parch]]</f>
        <v>0</v>
      </c>
      <c r="O129">
        <f>Table24[[#This Row],[Age]]/80</f>
        <v>0</v>
      </c>
      <c r="P129" s="3">
        <f>LOG10(Table24[[#This Row],[Fare]]+1)</f>
        <v>0.94200805302231327</v>
      </c>
      <c r="Q129" s="3">
        <f>IF(OR(Table24[[#This Row],[Pclass]]=2, Table24[[#This Row],[Pclass]]=3), 0, IF(Table24[[#This Row],[Pclass]]=1, 1, ""))</f>
        <v>0</v>
      </c>
      <c r="R129" s="3">
        <f>IF(OR(Table24[[#This Row],[Pclass]]=1, Table24[[#This Row],[Pclass]]=3), 0, IF(Table24[[#This Row],[Pclass]]=2, 1, ""))</f>
        <v>0</v>
      </c>
      <c r="S129" s="3">
        <f>IF(OR(Table24[[#This Row],[Embarked]]="C", Table24[[#This Row],[Embarked]]="Q"), 0, IF(Table24[[#This Row],[Embarked]]="S", 1, ""))</f>
        <v>0</v>
      </c>
      <c r="T129" s="3">
        <f>IF(OR(Table24[[#This Row],[Embarked]]="S", Table24[[#This Row],[Embarked]]="Q"), 0, IF(Table24[[#This Row],[Embarked]]="C", 1, ""))</f>
        <v>0</v>
      </c>
      <c r="U129" s="3">
        <f>IF(Table24[[#This Row],[Sex]]="male", 1, 0)</f>
        <v>1</v>
      </c>
      <c r="V129" s="3"/>
      <c r="AI129">
        <f>SUMPRODUCT(Table24[[#This Row],[SibSp_1]:[Const]],$X$4:$AG$4)</f>
        <v>-0.49697143895696583</v>
      </c>
      <c r="AN129">
        <f>(AI129-Table24[[#This Row],[Survived]])^2</f>
        <v>0.24698061113895722</v>
      </c>
    </row>
    <row r="130" spans="1:40" x14ac:dyDescent="0.25">
      <c r="A130">
        <v>128</v>
      </c>
      <c r="B130">
        <v>1</v>
      </c>
      <c r="C130">
        <v>3</v>
      </c>
      <c r="D130" t="s">
        <v>198</v>
      </c>
      <c r="E130" t="s">
        <v>13</v>
      </c>
      <c r="F130">
        <v>24</v>
      </c>
      <c r="G130">
        <v>0</v>
      </c>
      <c r="H130">
        <v>0</v>
      </c>
      <c r="I130" t="s">
        <v>199</v>
      </c>
      <c r="J130">
        <v>7.1417000000000002</v>
      </c>
      <c r="L130" t="s">
        <v>15</v>
      </c>
      <c r="M130">
        <f>Table24[[#This Row],[SibSp]]</f>
        <v>0</v>
      </c>
      <c r="N130">
        <f>Table24[[#This Row],[Parch]]</f>
        <v>0</v>
      </c>
      <c r="O130" s="5">
        <f>Table24[[#This Row],[Age]]/80</f>
        <v>0.3</v>
      </c>
      <c r="P130" s="5">
        <f>LOG10(Table24[[#This Row],[Fare]]+1)</f>
        <v>0.9107150957411293</v>
      </c>
      <c r="Q130" s="3">
        <f>IF(OR(Table24[[#This Row],[Pclass]]=2, Table24[[#This Row],[Pclass]]=3), 0, IF(Table24[[#This Row],[Pclass]]=1, 1, ""))</f>
        <v>0</v>
      </c>
      <c r="R130" s="3">
        <f>IF(OR(Table24[[#This Row],[Pclass]]=1, Table24[[#This Row],[Pclass]]=3), 0, IF(Table24[[#This Row],[Pclass]]=2, 1, ""))</f>
        <v>0</v>
      </c>
      <c r="S130" s="3">
        <f>IF(OR(Table24[[#This Row],[Embarked]]="C", Table24[[#This Row],[Embarked]]="Q"), 0, IF(Table24[[#This Row],[Embarked]]="S", 1, ""))</f>
        <v>1</v>
      </c>
      <c r="T130" s="3">
        <f>IF(OR(Table24[[#This Row],[Embarked]]="S", Table24[[#This Row],[Embarked]]="Q"), 0, IF(Table24[[#This Row],[Embarked]]="C", 1, ""))</f>
        <v>0</v>
      </c>
      <c r="U130" s="3">
        <f>IF(Table24[[#This Row],[Sex]]="male", 1, 0)</f>
        <v>1</v>
      </c>
      <c r="V130" s="3">
        <v>1</v>
      </c>
      <c r="AI130">
        <f>SUMPRODUCT(Table24[[#This Row],[SibSp_1]:[Const]],$X$4:$AG$4)</f>
        <v>-1.4726143985702551</v>
      </c>
      <c r="AJ130">
        <f>SUMPRODUCT(Table24[[#This Row],[SibSp_1]:[Const]],$X$5:$AG$5)</f>
        <v>0.11307717556407393</v>
      </c>
      <c r="AK130">
        <f>IF(AI130&lt;0,0,AI130)</f>
        <v>0</v>
      </c>
      <c r="AL130">
        <f>IF(AJ130&lt;0,0,AJ130)</f>
        <v>0.11307717556407393</v>
      </c>
      <c r="AM130">
        <f>AK130+AL130</f>
        <v>0.11307717556407393</v>
      </c>
      <c r="AN130">
        <f>(AM130-Table24[[#This Row],[Survived]])^2</f>
        <v>0.78663209650540056</v>
      </c>
    </row>
    <row r="131" spans="1:40" hidden="1" x14ac:dyDescent="0.25">
      <c r="A131">
        <v>129</v>
      </c>
      <c r="B131">
        <v>1</v>
      </c>
      <c r="C131">
        <v>3</v>
      </c>
      <c r="D131" t="s">
        <v>200</v>
      </c>
      <c r="E131" t="s">
        <v>17</v>
      </c>
      <c r="G131">
        <v>1</v>
      </c>
      <c r="H131">
        <v>1</v>
      </c>
      <c r="I131">
        <v>2668</v>
      </c>
      <c r="J131">
        <v>22.3583</v>
      </c>
      <c r="K131" t="s">
        <v>201</v>
      </c>
      <c r="L131" t="s">
        <v>20</v>
      </c>
      <c r="M131">
        <f>Table24[[#This Row],[SibSp]]</f>
        <v>1</v>
      </c>
      <c r="N131">
        <f>Table24[[#This Row],[Parch]]</f>
        <v>1</v>
      </c>
      <c r="O131">
        <f>Table24[[#This Row],[Age]]/80</f>
        <v>0</v>
      </c>
      <c r="P131" s="3">
        <f>LOG10(Table24[[#This Row],[Fare]]+1)</f>
        <v>1.3684412319555557</v>
      </c>
      <c r="Q131" s="3">
        <f>IF(OR(Table24[[#This Row],[Pclass]]=2, Table24[[#This Row],[Pclass]]=3), 0, IF(Table24[[#This Row],[Pclass]]=1, 1, ""))</f>
        <v>0</v>
      </c>
      <c r="R131" s="3">
        <f>IF(OR(Table24[[#This Row],[Pclass]]=1, Table24[[#This Row],[Pclass]]=3), 0, IF(Table24[[#This Row],[Pclass]]=2, 1, ""))</f>
        <v>0</v>
      </c>
      <c r="S131" s="3">
        <f>IF(OR(Table24[[#This Row],[Embarked]]="C", Table24[[#This Row],[Embarked]]="Q"), 0, IF(Table24[[#This Row],[Embarked]]="S", 1, ""))</f>
        <v>0</v>
      </c>
      <c r="T131" s="3">
        <f>IF(OR(Table24[[#This Row],[Embarked]]="S", Table24[[#This Row],[Embarked]]="Q"), 0, IF(Table24[[#This Row],[Embarked]]="C", 1, ""))</f>
        <v>1</v>
      </c>
      <c r="U131" s="3">
        <f>IF(Table24[[#This Row],[Sex]]="male", 1, 0)</f>
        <v>0</v>
      </c>
      <c r="V131" s="3"/>
      <c r="AI131">
        <f>SUMPRODUCT(Table24[[#This Row],[SibSp_1]:[Const]],$X$4:$AG$4)</f>
        <v>0.20850822674424785</v>
      </c>
      <c r="AN131">
        <f>(AI131-Table24[[#This Row],[Survived]])^2</f>
        <v>0.62645922713153501</v>
      </c>
    </row>
    <row r="132" spans="1:40" x14ac:dyDescent="0.25">
      <c r="A132">
        <v>130</v>
      </c>
      <c r="B132">
        <v>0</v>
      </c>
      <c r="C132">
        <v>3</v>
      </c>
      <c r="D132" t="s">
        <v>202</v>
      </c>
      <c r="E132" t="s">
        <v>13</v>
      </c>
      <c r="F132">
        <v>45</v>
      </c>
      <c r="G132">
        <v>0</v>
      </c>
      <c r="H132">
        <v>0</v>
      </c>
      <c r="I132">
        <v>347061</v>
      </c>
      <c r="J132">
        <v>6.9749999999999996</v>
      </c>
      <c r="L132" t="s">
        <v>15</v>
      </c>
      <c r="M132">
        <f>Table24[[#This Row],[SibSp]]</f>
        <v>0</v>
      </c>
      <c r="N132">
        <f>Table24[[#This Row],[Parch]]</f>
        <v>0</v>
      </c>
      <c r="O132" s="5">
        <f>Table24[[#This Row],[Age]]/80</f>
        <v>0.5625</v>
      </c>
      <c r="P132" s="5">
        <f>LOG10(Table24[[#This Row],[Fare]]+1)</f>
        <v>0.90173069172921871</v>
      </c>
      <c r="Q132" s="3">
        <f>IF(OR(Table24[[#This Row],[Pclass]]=2, Table24[[#This Row],[Pclass]]=3), 0, IF(Table24[[#This Row],[Pclass]]=1, 1, ""))</f>
        <v>0</v>
      </c>
      <c r="R132" s="3">
        <f>IF(OR(Table24[[#This Row],[Pclass]]=1, Table24[[#This Row],[Pclass]]=3), 0, IF(Table24[[#This Row],[Pclass]]=2, 1, ""))</f>
        <v>0</v>
      </c>
      <c r="S132" s="3">
        <f>IF(OR(Table24[[#This Row],[Embarked]]="C", Table24[[#This Row],[Embarked]]="Q"), 0, IF(Table24[[#This Row],[Embarked]]="S", 1, ""))</f>
        <v>1</v>
      </c>
      <c r="T132" s="3">
        <f>IF(OR(Table24[[#This Row],[Embarked]]="S", Table24[[#This Row],[Embarked]]="Q"), 0, IF(Table24[[#This Row],[Embarked]]="C", 1, ""))</f>
        <v>0</v>
      </c>
      <c r="U132" s="3">
        <f>IF(Table24[[#This Row],[Sex]]="male", 1, 0)</f>
        <v>1</v>
      </c>
      <c r="V132" s="3">
        <v>1</v>
      </c>
      <c r="AI132">
        <f>SUMPRODUCT(Table24[[#This Row],[SibSp_1]:[Const]],$X$4:$AG$4)</f>
        <v>-1.4454524029795837</v>
      </c>
      <c r="AJ132">
        <f>SUMPRODUCT(Table24[[#This Row],[SibSp_1]:[Const]],$X$5:$AG$5)</f>
        <v>-4.1054860045279806E-2</v>
      </c>
      <c r="AK132">
        <f t="shared" ref="AK132:AK142" si="48">IF(AI132&lt;0,0,AI132)</f>
        <v>0</v>
      </c>
      <c r="AL132">
        <f t="shared" ref="AL132:AL142" si="49">IF(AJ132&lt;0,0,AJ132)</f>
        <v>0</v>
      </c>
      <c r="AM132">
        <f t="shared" ref="AM132:AM142" si="50">AK132+AL132</f>
        <v>0</v>
      </c>
      <c r="AN132">
        <f>(AM132-Table24[[#This Row],[Survived]])^2</f>
        <v>0</v>
      </c>
    </row>
    <row r="133" spans="1:40" x14ac:dyDescent="0.25">
      <c r="A133">
        <v>131</v>
      </c>
      <c r="B133">
        <v>0</v>
      </c>
      <c r="C133">
        <v>3</v>
      </c>
      <c r="D133" t="s">
        <v>203</v>
      </c>
      <c r="E133" t="s">
        <v>13</v>
      </c>
      <c r="F133">
        <v>33</v>
      </c>
      <c r="G133">
        <v>0</v>
      </c>
      <c r="H133">
        <v>0</v>
      </c>
      <c r="I133">
        <v>349241</v>
      </c>
      <c r="J133">
        <v>7.8958000000000004</v>
      </c>
      <c r="L133" t="s">
        <v>20</v>
      </c>
      <c r="M133">
        <f>Table24[[#This Row],[SibSp]]</f>
        <v>0</v>
      </c>
      <c r="N133">
        <f>Table24[[#This Row],[Parch]]</f>
        <v>0</v>
      </c>
      <c r="O133" s="5">
        <f>Table24[[#This Row],[Age]]/80</f>
        <v>0.41249999999999998</v>
      </c>
      <c r="P133" s="5">
        <f>LOG10(Table24[[#This Row],[Fare]]+1)</f>
        <v>0.94918501031343461</v>
      </c>
      <c r="Q133" s="3">
        <f>IF(OR(Table24[[#This Row],[Pclass]]=2, Table24[[#This Row],[Pclass]]=3), 0, IF(Table24[[#This Row],[Pclass]]=1, 1, ""))</f>
        <v>0</v>
      </c>
      <c r="R133" s="3">
        <f>IF(OR(Table24[[#This Row],[Pclass]]=1, Table24[[#This Row],[Pclass]]=3), 0, IF(Table24[[#This Row],[Pclass]]=2, 1, ""))</f>
        <v>0</v>
      </c>
      <c r="S133" s="3">
        <f>IF(OR(Table24[[#This Row],[Embarked]]="C", Table24[[#This Row],[Embarked]]="Q"), 0, IF(Table24[[#This Row],[Embarked]]="S", 1, ""))</f>
        <v>0</v>
      </c>
      <c r="T133" s="3">
        <f>IF(OR(Table24[[#This Row],[Embarked]]="S", Table24[[#This Row],[Embarked]]="Q"), 0, IF(Table24[[#This Row],[Embarked]]="C", 1, ""))</f>
        <v>1</v>
      </c>
      <c r="U133" s="3">
        <f>IF(Table24[[#This Row],[Sex]]="male", 1, 0)</f>
        <v>1</v>
      </c>
      <c r="V133" s="3">
        <v>1</v>
      </c>
      <c r="AI133">
        <f>SUMPRODUCT(Table24[[#This Row],[SibSp_1]:[Const]],$X$4:$AG$4)</f>
        <v>6.5425178995377642E-2</v>
      </c>
      <c r="AJ133">
        <f>SUMPRODUCT(Table24[[#This Row],[SibSp_1]:[Const]],$X$5:$AG$5)</f>
        <v>4.7904982183691658E-2</v>
      </c>
      <c r="AK133">
        <f t="shared" si="48"/>
        <v>6.5425178995377642E-2</v>
      </c>
      <c r="AL133">
        <f t="shared" si="49"/>
        <v>4.7904982183691658E-2</v>
      </c>
      <c r="AM133">
        <f t="shared" si="50"/>
        <v>0.1133301611790693</v>
      </c>
      <c r="AN133">
        <f>(AM133-Table24[[#This Row],[Survived]])^2</f>
        <v>1.2843725432873826E-2</v>
      </c>
    </row>
    <row r="134" spans="1:40" x14ac:dyDescent="0.25">
      <c r="A134">
        <v>132</v>
      </c>
      <c r="B134">
        <v>0</v>
      </c>
      <c r="C134">
        <v>3</v>
      </c>
      <c r="D134" t="s">
        <v>204</v>
      </c>
      <c r="E134" t="s">
        <v>13</v>
      </c>
      <c r="F134">
        <v>20</v>
      </c>
      <c r="G134">
        <v>0</v>
      </c>
      <c r="H134">
        <v>0</v>
      </c>
      <c r="I134" t="s">
        <v>205</v>
      </c>
      <c r="J134">
        <v>7.05</v>
      </c>
      <c r="L134" t="s">
        <v>15</v>
      </c>
      <c r="M134">
        <f>Table24[[#This Row],[SibSp]]</f>
        <v>0</v>
      </c>
      <c r="N134">
        <f>Table24[[#This Row],[Parch]]</f>
        <v>0</v>
      </c>
      <c r="O134" s="5">
        <f>Table24[[#This Row],[Age]]/80</f>
        <v>0.25</v>
      </c>
      <c r="P134" s="5">
        <f>LOG10(Table24[[#This Row],[Fare]]+1)</f>
        <v>0.90579588036786851</v>
      </c>
      <c r="Q134" s="3">
        <f>IF(OR(Table24[[#This Row],[Pclass]]=2, Table24[[#This Row],[Pclass]]=3), 0, IF(Table24[[#This Row],[Pclass]]=1, 1, ""))</f>
        <v>0</v>
      </c>
      <c r="R134" s="3">
        <f>IF(OR(Table24[[#This Row],[Pclass]]=1, Table24[[#This Row],[Pclass]]=3), 0, IF(Table24[[#This Row],[Pclass]]=2, 1, ""))</f>
        <v>0</v>
      </c>
      <c r="S134" s="3">
        <f>IF(OR(Table24[[#This Row],[Embarked]]="C", Table24[[#This Row],[Embarked]]="Q"), 0, IF(Table24[[#This Row],[Embarked]]="S", 1, ""))</f>
        <v>1</v>
      </c>
      <c r="T134" s="3">
        <f>IF(OR(Table24[[#This Row],[Embarked]]="S", Table24[[#This Row],[Embarked]]="Q"), 0, IF(Table24[[#This Row],[Embarked]]="C", 1, ""))</f>
        <v>0</v>
      </c>
      <c r="U134" s="3">
        <f>IF(Table24[[#This Row],[Sex]]="male", 1, 0)</f>
        <v>1</v>
      </c>
      <c r="V134" s="3">
        <v>1</v>
      </c>
      <c r="AI134">
        <f>SUMPRODUCT(Table24[[#This Row],[SibSp_1]:[Const]],$X$4:$AG$4)</f>
        <v>-1.4735866208915449</v>
      </c>
      <c r="AJ134">
        <f>SUMPRODUCT(Table24[[#This Row],[SibSp_1]:[Const]],$X$5:$AG$5)</f>
        <v>0.14183110101313412</v>
      </c>
      <c r="AK134">
        <f t="shared" si="48"/>
        <v>0</v>
      </c>
      <c r="AL134">
        <f t="shared" si="49"/>
        <v>0.14183110101313412</v>
      </c>
      <c r="AM134">
        <f t="shared" si="50"/>
        <v>0.14183110101313412</v>
      </c>
      <c r="AN134">
        <f>(AM134-Table24[[#This Row],[Survived]])^2</f>
        <v>2.0116061214597854E-2</v>
      </c>
    </row>
    <row r="135" spans="1:40" x14ac:dyDescent="0.25">
      <c r="A135">
        <v>133</v>
      </c>
      <c r="B135">
        <v>0</v>
      </c>
      <c r="C135">
        <v>3</v>
      </c>
      <c r="D135" t="s">
        <v>206</v>
      </c>
      <c r="E135" t="s">
        <v>17</v>
      </c>
      <c r="F135">
        <v>47</v>
      </c>
      <c r="G135">
        <v>1</v>
      </c>
      <c r="H135">
        <v>0</v>
      </c>
      <c r="I135" t="s">
        <v>207</v>
      </c>
      <c r="J135">
        <v>14.5</v>
      </c>
      <c r="L135" t="s">
        <v>15</v>
      </c>
      <c r="M135">
        <f>Table24[[#This Row],[SibSp]]</f>
        <v>1</v>
      </c>
      <c r="N135">
        <f>Table24[[#This Row],[Parch]]</f>
        <v>0</v>
      </c>
      <c r="O135" s="5">
        <f>Table24[[#This Row],[Age]]/80</f>
        <v>0.58750000000000002</v>
      </c>
      <c r="P135" s="5">
        <f>LOG10(Table24[[#This Row],[Fare]]+1)</f>
        <v>1.1903316981702914</v>
      </c>
      <c r="Q135" s="3">
        <f>IF(OR(Table24[[#This Row],[Pclass]]=2, Table24[[#This Row],[Pclass]]=3), 0, IF(Table24[[#This Row],[Pclass]]=1, 1, ""))</f>
        <v>0</v>
      </c>
      <c r="R135" s="3">
        <f>IF(OR(Table24[[#This Row],[Pclass]]=1, Table24[[#This Row],[Pclass]]=3), 0, IF(Table24[[#This Row],[Pclass]]=2, 1, ""))</f>
        <v>0</v>
      </c>
      <c r="S135" s="3">
        <f>IF(OR(Table24[[#This Row],[Embarked]]="C", Table24[[#This Row],[Embarked]]="Q"), 0, IF(Table24[[#This Row],[Embarked]]="S", 1, ""))</f>
        <v>1</v>
      </c>
      <c r="T135" s="3">
        <f>IF(OR(Table24[[#This Row],[Embarked]]="S", Table24[[#This Row],[Embarked]]="Q"), 0, IF(Table24[[#This Row],[Embarked]]="C", 1, ""))</f>
        <v>0</v>
      </c>
      <c r="U135" s="3">
        <f>IF(Table24[[#This Row],[Sex]]="male", 1, 0)</f>
        <v>0</v>
      </c>
      <c r="V135" s="3">
        <v>1</v>
      </c>
      <c r="AI135">
        <f>SUMPRODUCT(Table24[[#This Row],[SibSp_1]:[Const]],$X$4:$AG$4)</f>
        <v>-1.3823244452475052</v>
      </c>
      <c r="AJ135">
        <f>SUMPRODUCT(Table24[[#This Row],[SibSp_1]:[Const]],$X$5:$AG$5)</f>
        <v>0.38777552445878605</v>
      </c>
      <c r="AK135">
        <f t="shared" si="48"/>
        <v>0</v>
      </c>
      <c r="AL135">
        <f t="shared" si="49"/>
        <v>0.38777552445878605</v>
      </c>
      <c r="AM135">
        <f t="shared" si="50"/>
        <v>0.38777552445878605</v>
      </c>
      <c r="AN135">
        <f>(AM135-Table24[[#This Row],[Survived]])^2</f>
        <v>0.15036985736928657</v>
      </c>
    </row>
    <row r="136" spans="1:40" x14ac:dyDescent="0.25">
      <c r="A136">
        <v>134</v>
      </c>
      <c r="B136">
        <v>1</v>
      </c>
      <c r="C136">
        <v>2</v>
      </c>
      <c r="D136" t="s">
        <v>208</v>
      </c>
      <c r="E136" t="s">
        <v>17</v>
      </c>
      <c r="F136">
        <v>29</v>
      </c>
      <c r="G136">
        <v>1</v>
      </c>
      <c r="H136">
        <v>0</v>
      </c>
      <c r="I136">
        <v>228414</v>
      </c>
      <c r="J136">
        <v>26</v>
      </c>
      <c r="L136" t="s">
        <v>15</v>
      </c>
      <c r="M136">
        <f>Table24[[#This Row],[SibSp]]</f>
        <v>1</v>
      </c>
      <c r="N136">
        <f>Table24[[#This Row],[Parch]]</f>
        <v>0</v>
      </c>
      <c r="O136" s="5">
        <f>Table24[[#This Row],[Age]]/80</f>
        <v>0.36249999999999999</v>
      </c>
      <c r="P136" s="5">
        <f>LOG10(Table24[[#This Row],[Fare]]+1)</f>
        <v>1.4313637641589874</v>
      </c>
      <c r="Q136" s="3">
        <f>IF(OR(Table24[[#This Row],[Pclass]]=2, Table24[[#This Row],[Pclass]]=3), 0, IF(Table24[[#This Row],[Pclass]]=1, 1, ""))</f>
        <v>0</v>
      </c>
      <c r="R136" s="3">
        <f>IF(OR(Table24[[#This Row],[Pclass]]=1, Table24[[#This Row],[Pclass]]=3), 0, IF(Table24[[#This Row],[Pclass]]=2, 1, ""))</f>
        <v>1</v>
      </c>
      <c r="S136" s="3">
        <f>IF(OR(Table24[[#This Row],[Embarked]]="C", Table24[[#This Row],[Embarked]]="Q"), 0, IF(Table24[[#This Row],[Embarked]]="S", 1, ""))</f>
        <v>1</v>
      </c>
      <c r="T136" s="3">
        <f>IF(OR(Table24[[#This Row],[Embarked]]="S", Table24[[#This Row],[Embarked]]="Q"), 0, IF(Table24[[#This Row],[Embarked]]="C", 1, ""))</f>
        <v>0</v>
      </c>
      <c r="U136" s="3">
        <f>IF(Table24[[#This Row],[Sex]]="male", 1, 0)</f>
        <v>0</v>
      </c>
      <c r="V136" s="3">
        <v>1</v>
      </c>
      <c r="AI136">
        <f>SUMPRODUCT(Table24[[#This Row],[SibSp_1]:[Const]],$X$4:$AG$4)</f>
        <v>-1.6501434164502851</v>
      </c>
      <c r="AJ136">
        <f>SUMPRODUCT(Table24[[#This Row],[SibSp_1]:[Const]],$X$5:$AG$5)</f>
        <v>0.74442602665936031</v>
      </c>
      <c r="AK136">
        <f t="shared" si="48"/>
        <v>0</v>
      </c>
      <c r="AL136">
        <f t="shared" si="49"/>
        <v>0.74442602665936031</v>
      </c>
      <c r="AM136">
        <f t="shared" si="50"/>
        <v>0.74442602665936031</v>
      </c>
      <c r="AN136">
        <f>(AM136-Table24[[#This Row],[Survived]])^2</f>
        <v>6.5318055849122009E-2</v>
      </c>
    </row>
    <row r="137" spans="1:40" x14ac:dyDescent="0.25">
      <c r="A137">
        <v>135</v>
      </c>
      <c r="B137">
        <v>0</v>
      </c>
      <c r="C137">
        <v>2</v>
      </c>
      <c r="D137" t="s">
        <v>209</v>
      </c>
      <c r="E137" t="s">
        <v>13</v>
      </c>
      <c r="F137">
        <v>25</v>
      </c>
      <c r="G137">
        <v>0</v>
      </c>
      <c r="H137">
        <v>0</v>
      </c>
      <c r="I137" t="s">
        <v>210</v>
      </c>
      <c r="J137">
        <v>13</v>
      </c>
      <c r="L137" t="s">
        <v>15</v>
      </c>
      <c r="M137">
        <f>Table24[[#This Row],[SibSp]]</f>
        <v>0</v>
      </c>
      <c r="N137">
        <f>Table24[[#This Row],[Parch]]</f>
        <v>0</v>
      </c>
      <c r="O137" s="5">
        <f>Table24[[#This Row],[Age]]/80</f>
        <v>0.3125</v>
      </c>
      <c r="P137" s="5">
        <f>LOG10(Table24[[#This Row],[Fare]]+1)</f>
        <v>1.146128035678238</v>
      </c>
      <c r="Q137" s="3">
        <f>IF(OR(Table24[[#This Row],[Pclass]]=2, Table24[[#This Row],[Pclass]]=3), 0, IF(Table24[[#This Row],[Pclass]]=1, 1, ""))</f>
        <v>0</v>
      </c>
      <c r="R137" s="3">
        <f>IF(OR(Table24[[#This Row],[Pclass]]=1, Table24[[#This Row],[Pclass]]=3), 0, IF(Table24[[#This Row],[Pclass]]=2, 1, ""))</f>
        <v>1</v>
      </c>
      <c r="S137" s="3">
        <f>IF(OR(Table24[[#This Row],[Embarked]]="C", Table24[[#This Row],[Embarked]]="Q"), 0, IF(Table24[[#This Row],[Embarked]]="S", 1, ""))</f>
        <v>1</v>
      </c>
      <c r="T137" s="3">
        <f>IF(OR(Table24[[#This Row],[Embarked]]="S", Table24[[#This Row],[Embarked]]="Q"), 0, IF(Table24[[#This Row],[Embarked]]="C", 1, ""))</f>
        <v>0</v>
      </c>
      <c r="U137" s="3">
        <f>IF(Table24[[#This Row],[Sex]]="male", 1, 0)</f>
        <v>1</v>
      </c>
      <c r="V137" s="3">
        <v>1</v>
      </c>
      <c r="AI137">
        <f>SUMPRODUCT(Table24[[#This Row],[SibSp_1]:[Const]],$X$4:$AG$4)</f>
        <v>-1.7174484729089152</v>
      </c>
      <c r="AJ137">
        <f>SUMPRODUCT(Table24[[#This Row],[SibSp_1]:[Const]],$X$5:$AG$5)</f>
        <v>0.33050370544349661</v>
      </c>
      <c r="AK137">
        <f t="shared" si="48"/>
        <v>0</v>
      </c>
      <c r="AL137">
        <f t="shared" si="49"/>
        <v>0.33050370544349661</v>
      </c>
      <c r="AM137">
        <f t="shared" si="50"/>
        <v>0.33050370544349661</v>
      </c>
      <c r="AN137">
        <f>(AM137-Table24[[#This Row],[Survived]])^2</f>
        <v>0.10923269931188156</v>
      </c>
    </row>
    <row r="138" spans="1:40" x14ac:dyDescent="0.25">
      <c r="A138">
        <v>136</v>
      </c>
      <c r="B138">
        <v>0</v>
      </c>
      <c r="C138">
        <v>2</v>
      </c>
      <c r="D138" t="s">
        <v>211</v>
      </c>
      <c r="E138" t="s">
        <v>13</v>
      </c>
      <c r="F138">
        <v>23</v>
      </c>
      <c r="G138">
        <v>0</v>
      </c>
      <c r="H138">
        <v>0</v>
      </c>
      <c r="I138" t="s">
        <v>212</v>
      </c>
      <c r="J138">
        <v>15.0458</v>
      </c>
      <c r="L138" t="s">
        <v>20</v>
      </c>
      <c r="M138">
        <f>Table24[[#This Row],[SibSp]]</f>
        <v>0</v>
      </c>
      <c r="N138">
        <f>Table24[[#This Row],[Parch]]</f>
        <v>0</v>
      </c>
      <c r="O138" s="5">
        <f>Table24[[#This Row],[Age]]/80</f>
        <v>0.28749999999999998</v>
      </c>
      <c r="P138" s="5">
        <f>LOG10(Table24[[#This Row],[Fare]]+1)</f>
        <v>1.2053613747144323</v>
      </c>
      <c r="Q138" s="3">
        <f>IF(OR(Table24[[#This Row],[Pclass]]=2, Table24[[#This Row],[Pclass]]=3), 0, IF(Table24[[#This Row],[Pclass]]=1, 1, ""))</f>
        <v>0</v>
      </c>
      <c r="R138" s="3">
        <f>IF(OR(Table24[[#This Row],[Pclass]]=1, Table24[[#This Row],[Pclass]]=3), 0, IF(Table24[[#This Row],[Pclass]]=2, 1, ""))</f>
        <v>1</v>
      </c>
      <c r="S138" s="3">
        <f>IF(OR(Table24[[#This Row],[Embarked]]="C", Table24[[#This Row],[Embarked]]="Q"), 0, IF(Table24[[#This Row],[Embarked]]="S", 1, ""))</f>
        <v>0</v>
      </c>
      <c r="T138" s="3">
        <f>IF(OR(Table24[[#This Row],[Embarked]]="S", Table24[[#This Row],[Embarked]]="Q"), 0, IF(Table24[[#This Row],[Embarked]]="C", 1, ""))</f>
        <v>1</v>
      </c>
      <c r="U138" s="3">
        <f>IF(Table24[[#This Row],[Sex]]="male", 1, 0)</f>
        <v>1</v>
      </c>
      <c r="V138" s="3">
        <v>1</v>
      </c>
      <c r="AI138">
        <f>SUMPRODUCT(Table24[[#This Row],[SibSp_1]:[Const]],$X$4:$AG$4)</f>
        <v>-0.20381145504086975</v>
      </c>
      <c r="AJ138">
        <f>SUMPRODUCT(Table24[[#This Row],[SibSp_1]:[Const]],$X$5:$AG$5)</f>
        <v>0.34753141110494534</v>
      </c>
      <c r="AK138">
        <f t="shared" si="48"/>
        <v>0</v>
      </c>
      <c r="AL138">
        <f t="shared" si="49"/>
        <v>0.34753141110494534</v>
      </c>
      <c r="AM138">
        <f t="shared" si="50"/>
        <v>0.34753141110494534</v>
      </c>
      <c r="AN138">
        <f>(AM138-Table24[[#This Row],[Survived]])^2</f>
        <v>0.12077808170459453</v>
      </c>
    </row>
    <row r="139" spans="1:40" x14ac:dyDescent="0.25">
      <c r="A139">
        <v>137</v>
      </c>
      <c r="B139">
        <v>1</v>
      </c>
      <c r="C139">
        <v>1</v>
      </c>
      <c r="D139" t="s">
        <v>213</v>
      </c>
      <c r="E139" t="s">
        <v>17</v>
      </c>
      <c r="F139">
        <v>19</v>
      </c>
      <c r="G139">
        <v>0</v>
      </c>
      <c r="H139">
        <v>2</v>
      </c>
      <c r="I139">
        <v>11752</v>
      </c>
      <c r="J139">
        <v>26.283300000000001</v>
      </c>
      <c r="K139" t="s">
        <v>214</v>
      </c>
      <c r="L139" t="s">
        <v>15</v>
      </c>
      <c r="M139">
        <f>Table24[[#This Row],[SibSp]]</f>
        <v>0</v>
      </c>
      <c r="N139">
        <f>Table24[[#This Row],[Parch]]</f>
        <v>2</v>
      </c>
      <c r="O139" s="5">
        <f>Table24[[#This Row],[Age]]/80</f>
        <v>0.23749999999999999</v>
      </c>
      <c r="P139" s="5">
        <f>LOG10(Table24[[#This Row],[Fare]]+1)</f>
        <v>1.4358968984299505</v>
      </c>
      <c r="Q139" s="3">
        <f>IF(OR(Table24[[#This Row],[Pclass]]=2, Table24[[#This Row],[Pclass]]=3), 0, IF(Table24[[#This Row],[Pclass]]=1, 1, ""))</f>
        <v>1</v>
      </c>
      <c r="R139" s="3">
        <f>IF(OR(Table24[[#This Row],[Pclass]]=1, Table24[[#This Row],[Pclass]]=3), 0, IF(Table24[[#This Row],[Pclass]]=2, 1, ""))</f>
        <v>0</v>
      </c>
      <c r="S139" s="3">
        <f>IF(OR(Table24[[#This Row],[Embarked]]="C", Table24[[#This Row],[Embarked]]="Q"), 0, IF(Table24[[#This Row],[Embarked]]="S", 1, ""))</f>
        <v>1</v>
      </c>
      <c r="T139" s="3">
        <f>IF(OR(Table24[[#This Row],[Embarked]]="S", Table24[[#This Row],[Embarked]]="Q"), 0, IF(Table24[[#This Row],[Embarked]]="C", 1, ""))</f>
        <v>0</v>
      </c>
      <c r="U139" s="3">
        <f>IF(Table24[[#This Row],[Sex]]="male", 1, 0)</f>
        <v>0</v>
      </c>
      <c r="V139" s="3">
        <v>1</v>
      </c>
      <c r="AI139">
        <f>SUMPRODUCT(Table24[[#This Row],[SibSp_1]:[Const]],$X$4:$AG$4)</f>
        <v>-1.7606858302968198</v>
      </c>
      <c r="AJ139">
        <f>SUMPRODUCT(Table24[[#This Row],[SibSp_1]:[Const]],$X$5:$AG$5)</f>
        <v>1.0222072749500799</v>
      </c>
      <c r="AK139">
        <f t="shared" si="48"/>
        <v>0</v>
      </c>
      <c r="AL139">
        <f t="shared" si="49"/>
        <v>1.0222072749500799</v>
      </c>
      <c r="AM139">
        <f t="shared" si="50"/>
        <v>1.0222072749500799</v>
      </c>
      <c r="AN139">
        <f>(AM139-Table24[[#This Row],[Survived]])^2</f>
        <v>4.9316306070844632E-4</v>
      </c>
    </row>
    <row r="140" spans="1:40" x14ac:dyDescent="0.25">
      <c r="A140">
        <v>138</v>
      </c>
      <c r="B140">
        <v>0</v>
      </c>
      <c r="C140">
        <v>1</v>
      </c>
      <c r="D140" t="s">
        <v>215</v>
      </c>
      <c r="E140" t="s">
        <v>13</v>
      </c>
      <c r="F140">
        <v>37</v>
      </c>
      <c r="G140">
        <v>1</v>
      </c>
      <c r="H140">
        <v>0</v>
      </c>
      <c r="I140">
        <v>113803</v>
      </c>
      <c r="J140">
        <v>53.1</v>
      </c>
      <c r="K140" t="s">
        <v>24</v>
      </c>
      <c r="L140" t="s">
        <v>15</v>
      </c>
      <c r="M140">
        <f>Table24[[#This Row],[SibSp]]</f>
        <v>1</v>
      </c>
      <c r="N140">
        <f>Table24[[#This Row],[Parch]]</f>
        <v>0</v>
      </c>
      <c r="O140" s="5">
        <f>Table24[[#This Row],[Age]]/80</f>
        <v>0.46250000000000002</v>
      </c>
      <c r="P140" s="5">
        <f>LOG10(Table24[[#This Row],[Fare]]+1)</f>
        <v>1.7331972651065695</v>
      </c>
      <c r="Q140" s="3">
        <f>IF(OR(Table24[[#This Row],[Pclass]]=2, Table24[[#This Row],[Pclass]]=3), 0, IF(Table24[[#This Row],[Pclass]]=1, 1, ""))</f>
        <v>1</v>
      </c>
      <c r="R140" s="3">
        <f>IF(OR(Table24[[#This Row],[Pclass]]=1, Table24[[#This Row],[Pclass]]=3), 0, IF(Table24[[#This Row],[Pclass]]=2, 1, ""))</f>
        <v>0</v>
      </c>
      <c r="S140" s="3">
        <f>IF(OR(Table24[[#This Row],[Embarked]]="C", Table24[[#This Row],[Embarked]]="Q"), 0, IF(Table24[[#This Row],[Embarked]]="S", 1, ""))</f>
        <v>1</v>
      </c>
      <c r="T140" s="3">
        <f>IF(OR(Table24[[#This Row],[Embarked]]="S", Table24[[#This Row],[Embarked]]="Q"), 0, IF(Table24[[#This Row],[Embarked]]="C", 1, ""))</f>
        <v>0</v>
      </c>
      <c r="U140" s="3">
        <f>IF(Table24[[#This Row],[Sex]]="male", 1, 0)</f>
        <v>1</v>
      </c>
      <c r="V140" s="3">
        <v>1</v>
      </c>
      <c r="AI140">
        <f>SUMPRODUCT(Table24[[#This Row],[SibSp_1]:[Const]],$X$4:$AG$4)</f>
        <v>-1.2436073448407279</v>
      </c>
      <c r="AJ140">
        <f>SUMPRODUCT(Table24[[#This Row],[SibSp_1]:[Const]],$X$5:$AG$5)</f>
        <v>0.36715997200502204</v>
      </c>
      <c r="AK140">
        <f t="shared" si="48"/>
        <v>0</v>
      </c>
      <c r="AL140">
        <f t="shared" si="49"/>
        <v>0.36715997200502204</v>
      </c>
      <c r="AM140">
        <f t="shared" si="50"/>
        <v>0.36715997200502204</v>
      </c>
      <c r="AN140">
        <f>(AM140-Table24[[#This Row],[Survived]])^2</f>
        <v>0.13480644504272857</v>
      </c>
    </row>
    <row r="141" spans="1:40" x14ac:dyDescent="0.25">
      <c r="A141">
        <v>139</v>
      </c>
      <c r="B141">
        <v>0</v>
      </c>
      <c r="C141">
        <v>3</v>
      </c>
      <c r="D141" t="s">
        <v>216</v>
      </c>
      <c r="E141" t="s">
        <v>13</v>
      </c>
      <c r="F141">
        <v>16</v>
      </c>
      <c r="G141">
        <v>0</v>
      </c>
      <c r="H141">
        <v>0</v>
      </c>
      <c r="I141">
        <v>7534</v>
      </c>
      <c r="J141">
        <v>9.2166999999999994</v>
      </c>
      <c r="L141" t="s">
        <v>15</v>
      </c>
      <c r="M141">
        <f>Table24[[#This Row],[SibSp]]</f>
        <v>0</v>
      </c>
      <c r="N141">
        <f>Table24[[#This Row],[Parch]]</f>
        <v>0</v>
      </c>
      <c r="O141" s="5">
        <f>Table24[[#This Row],[Age]]/80</f>
        <v>0.2</v>
      </c>
      <c r="P141" s="5">
        <f>LOG10(Table24[[#This Row],[Fare]]+1)</f>
        <v>1.0093106410801986</v>
      </c>
      <c r="Q141" s="3">
        <f>IF(OR(Table24[[#This Row],[Pclass]]=2, Table24[[#This Row],[Pclass]]=3), 0, IF(Table24[[#This Row],[Pclass]]=1, 1, ""))</f>
        <v>0</v>
      </c>
      <c r="R141" s="3">
        <f>IF(OR(Table24[[#This Row],[Pclass]]=1, Table24[[#This Row],[Pclass]]=3), 0, IF(Table24[[#This Row],[Pclass]]=2, 1, ""))</f>
        <v>0</v>
      </c>
      <c r="S141" s="3">
        <f>IF(OR(Table24[[#This Row],[Embarked]]="C", Table24[[#This Row],[Embarked]]="Q"), 0, IF(Table24[[#This Row],[Embarked]]="S", 1, ""))</f>
        <v>1</v>
      </c>
      <c r="T141" s="3">
        <f>IF(OR(Table24[[#This Row],[Embarked]]="S", Table24[[#This Row],[Embarked]]="Q"), 0, IF(Table24[[#This Row],[Embarked]]="C", 1, ""))</f>
        <v>0</v>
      </c>
      <c r="U141" s="3">
        <f>IF(Table24[[#This Row],[Sex]]="male", 1, 0)</f>
        <v>1</v>
      </c>
      <c r="V141" s="3">
        <v>1</v>
      </c>
      <c r="AI141">
        <f>SUMPRODUCT(Table24[[#This Row],[SibSp_1]:[Const]],$X$4:$AG$4)</f>
        <v>-1.5432689401506308</v>
      </c>
      <c r="AJ141">
        <f>SUMPRODUCT(Table24[[#This Row],[SibSp_1]:[Const]],$X$5:$AG$5)</f>
        <v>0.18047180352714576</v>
      </c>
      <c r="AK141">
        <f t="shared" si="48"/>
        <v>0</v>
      </c>
      <c r="AL141">
        <f t="shared" si="49"/>
        <v>0.18047180352714576</v>
      </c>
      <c r="AM141">
        <f t="shared" si="50"/>
        <v>0.18047180352714576</v>
      </c>
      <c r="AN141">
        <f>(AM141-Table24[[#This Row],[Survived]])^2</f>
        <v>3.2570071868340697E-2</v>
      </c>
    </row>
    <row r="142" spans="1:40" x14ac:dyDescent="0.25">
      <c r="A142">
        <v>140</v>
      </c>
      <c r="B142">
        <v>0</v>
      </c>
      <c r="C142">
        <v>1</v>
      </c>
      <c r="D142" t="s">
        <v>217</v>
      </c>
      <c r="E142" t="s">
        <v>13</v>
      </c>
      <c r="F142">
        <v>24</v>
      </c>
      <c r="G142">
        <v>0</v>
      </c>
      <c r="H142">
        <v>0</v>
      </c>
      <c r="I142" t="s">
        <v>218</v>
      </c>
      <c r="J142">
        <v>79.2</v>
      </c>
      <c r="K142" t="s">
        <v>219</v>
      </c>
      <c r="L142" t="s">
        <v>20</v>
      </c>
      <c r="M142">
        <f>Table24[[#This Row],[SibSp]]</f>
        <v>0</v>
      </c>
      <c r="N142">
        <f>Table24[[#This Row],[Parch]]</f>
        <v>0</v>
      </c>
      <c r="O142" s="5">
        <f>Table24[[#This Row],[Age]]/80</f>
        <v>0.3</v>
      </c>
      <c r="P142" s="5">
        <f>LOG10(Table24[[#This Row],[Fare]]+1)</f>
        <v>1.9041743682841634</v>
      </c>
      <c r="Q142" s="3">
        <f>IF(OR(Table24[[#This Row],[Pclass]]=2, Table24[[#This Row],[Pclass]]=3), 0, IF(Table24[[#This Row],[Pclass]]=1, 1, ""))</f>
        <v>1</v>
      </c>
      <c r="R142" s="3">
        <f>IF(OR(Table24[[#This Row],[Pclass]]=1, Table24[[#This Row],[Pclass]]=3), 0, IF(Table24[[#This Row],[Pclass]]=2, 1, ""))</f>
        <v>0</v>
      </c>
      <c r="S142" s="3">
        <f>IF(OR(Table24[[#This Row],[Embarked]]="C", Table24[[#This Row],[Embarked]]="Q"), 0, IF(Table24[[#This Row],[Embarked]]="S", 1, ""))</f>
        <v>0</v>
      </c>
      <c r="T142" s="3">
        <f>IF(OR(Table24[[#This Row],[Embarked]]="S", Table24[[#This Row],[Embarked]]="Q"), 0, IF(Table24[[#This Row],[Embarked]]="C", 1, ""))</f>
        <v>1</v>
      </c>
      <c r="U142" s="3">
        <f>IF(Table24[[#This Row],[Sex]]="male", 1, 0)</f>
        <v>1</v>
      </c>
      <c r="V142" s="3">
        <v>1</v>
      </c>
      <c r="AI142">
        <f>SUMPRODUCT(Table24[[#This Row],[SibSp_1]:[Const]],$X$4:$AG$4)</f>
        <v>-0.15592093260737364</v>
      </c>
      <c r="AJ142">
        <f>SUMPRODUCT(Table24[[#This Row],[SibSp_1]:[Const]],$X$5:$AG$5)</f>
        <v>0.55583448824644088</v>
      </c>
      <c r="AK142">
        <f t="shared" si="48"/>
        <v>0</v>
      </c>
      <c r="AL142">
        <f t="shared" si="49"/>
        <v>0.55583448824644088</v>
      </c>
      <c r="AM142">
        <f t="shared" si="50"/>
        <v>0.55583448824644088</v>
      </c>
      <c r="AN142">
        <f>(AM142-Table24[[#This Row],[Survived]])^2</f>
        <v>0.30895197832418281</v>
      </c>
    </row>
    <row r="143" spans="1:40" hidden="1" x14ac:dyDescent="0.25">
      <c r="A143">
        <v>141</v>
      </c>
      <c r="B143">
        <v>0</v>
      </c>
      <c r="C143">
        <v>3</v>
      </c>
      <c r="D143" t="s">
        <v>220</v>
      </c>
      <c r="E143" t="s">
        <v>17</v>
      </c>
      <c r="G143">
        <v>0</v>
      </c>
      <c r="H143">
        <v>2</v>
      </c>
      <c r="I143">
        <v>2678</v>
      </c>
      <c r="J143">
        <v>15.245799999999999</v>
      </c>
      <c r="L143" t="s">
        <v>20</v>
      </c>
      <c r="M143">
        <f>Table24[[#This Row],[SibSp]]</f>
        <v>0</v>
      </c>
      <c r="N143">
        <f>Table24[[#This Row],[Parch]]</f>
        <v>2</v>
      </c>
      <c r="O143">
        <f>Table24[[#This Row],[Age]]/80</f>
        <v>0</v>
      </c>
      <c r="P143" s="3">
        <f>LOG10(Table24[[#This Row],[Fare]]+1)</f>
        <v>1.2107411023865056</v>
      </c>
      <c r="Q143" s="3">
        <f>IF(OR(Table24[[#This Row],[Pclass]]=2, Table24[[#This Row],[Pclass]]=3), 0, IF(Table24[[#This Row],[Pclass]]=1, 1, ""))</f>
        <v>0</v>
      </c>
      <c r="R143" s="3">
        <f>IF(OR(Table24[[#This Row],[Pclass]]=1, Table24[[#This Row],[Pclass]]=3), 0, IF(Table24[[#This Row],[Pclass]]=2, 1, ""))</f>
        <v>0</v>
      </c>
      <c r="S143" s="3">
        <f>IF(OR(Table24[[#This Row],[Embarked]]="C", Table24[[#This Row],[Embarked]]="Q"), 0, IF(Table24[[#This Row],[Embarked]]="S", 1, ""))</f>
        <v>0</v>
      </c>
      <c r="T143" s="3">
        <f>IF(OR(Table24[[#This Row],[Embarked]]="S", Table24[[#This Row],[Embarked]]="Q"), 0, IF(Table24[[#This Row],[Embarked]]="C", 1, ""))</f>
        <v>1</v>
      </c>
      <c r="U143" s="3">
        <f>IF(Table24[[#This Row],[Sex]]="male", 1, 0)</f>
        <v>0</v>
      </c>
      <c r="V143" s="3"/>
      <c r="AI143">
        <f>SUMPRODUCT(Table24[[#This Row],[SibSp_1]:[Const]],$X$4:$AG$4)</f>
        <v>-0.15707433199478571</v>
      </c>
      <c r="AN143">
        <f>(AI143-Table24[[#This Row],[Survived]])^2</f>
        <v>2.4672345771608161E-2</v>
      </c>
    </row>
    <row r="144" spans="1:40" x14ac:dyDescent="0.25">
      <c r="A144">
        <v>142</v>
      </c>
      <c r="B144">
        <v>1</v>
      </c>
      <c r="C144">
        <v>3</v>
      </c>
      <c r="D144" t="s">
        <v>221</v>
      </c>
      <c r="E144" t="s">
        <v>17</v>
      </c>
      <c r="F144">
        <v>22</v>
      </c>
      <c r="G144">
        <v>0</v>
      </c>
      <c r="H144">
        <v>0</v>
      </c>
      <c r="I144">
        <v>347081</v>
      </c>
      <c r="J144">
        <v>7.75</v>
      </c>
      <c r="L144" t="s">
        <v>15</v>
      </c>
      <c r="M144">
        <f>Table24[[#This Row],[SibSp]]</f>
        <v>0</v>
      </c>
      <c r="N144">
        <f>Table24[[#This Row],[Parch]]</f>
        <v>0</v>
      </c>
      <c r="O144" s="5">
        <f>Table24[[#This Row],[Age]]/80</f>
        <v>0.27500000000000002</v>
      </c>
      <c r="P144" s="5">
        <f>LOG10(Table24[[#This Row],[Fare]]+1)</f>
        <v>0.94200805302231327</v>
      </c>
      <c r="Q144" s="3">
        <f>IF(OR(Table24[[#This Row],[Pclass]]=2, Table24[[#This Row],[Pclass]]=3), 0, IF(Table24[[#This Row],[Pclass]]=1, 1, ""))</f>
        <v>0</v>
      </c>
      <c r="R144" s="3">
        <f>IF(OR(Table24[[#This Row],[Pclass]]=1, Table24[[#This Row],[Pclass]]=3), 0, IF(Table24[[#This Row],[Pclass]]=2, 1, ""))</f>
        <v>0</v>
      </c>
      <c r="S144" s="3">
        <f>IF(OR(Table24[[#This Row],[Embarked]]="C", Table24[[#This Row],[Embarked]]="Q"), 0, IF(Table24[[#This Row],[Embarked]]="S", 1, ""))</f>
        <v>1</v>
      </c>
      <c r="T144" s="3">
        <f>IF(OR(Table24[[#This Row],[Embarked]]="S", Table24[[#This Row],[Embarked]]="Q"), 0, IF(Table24[[#This Row],[Embarked]]="C", 1, ""))</f>
        <v>0</v>
      </c>
      <c r="U144" s="3">
        <f>IF(Table24[[#This Row],[Sex]]="male", 1, 0)</f>
        <v>0</v>
      </c>
      <c r="V144" s="3">
        <v>1</v>
      </c>
      <c r="AI144">
        <f>SUMPRODUCT(Table24[[#This Row],[SibSp_1]:[Const]],$X$4:$AG$4)</f>
        <v>-1.5944279570682487</v>
      </c>
      <c r="AJ144">
        <f>SUMPRODUCT(Table24[[#This Row],[SibSp_1]:[Const]],$X$5:$AG$5)</f>
        <v>0.62880073324398089</v>
      </c>
      <c r="AK144">
        <f t="shared" ref="AK144:AK156" si="51">IF(AI144&lt;0,0,AI144)</f>
        <v>0</v>
      </c>
      <c r="AL144">
        <f t="shared" ref="AL144:AL156" si="52">IF(AJ144&lt;0,0,AJ144)</f>
        <v>0.62880073324398089</v>
      </c>
      <c r="AM144">
        <f t="shared" ref="AM144:AM156" si="53">AK144+AL144</f>
        <v>0.62880073324398089</v>
      </c>
      <c r="AN144">
        <f>(AM144-Table24[[#This Row],[Survived]])^2</f>
        <v>0.13778889564020624</v>
      </c>
    </row>
    <row r="145" spans="1:40" x14ac:dyDescent="0.25">
      <c r="A145">
        <v>143</v>
      </c>
      <c r="B145">
        <v>1</v>
      </c>
      <c r="C145">
        <v>3</v>
      </c>
      <c r="D145" t="s">
        <v>222</v>
      </c>
      <c r="E145" t="s">
        <v>17</v>
      </c>
      <c r="F145">
        <v>24</v>
      </c>
      <c r="G145">
        <v>1</v>
      </c>
      <c r="H145">
        <v>0</v>
      </c>
      <c r="I145" t="s">
        <v>223</v>
      </c>
      <c r="J145">
        <v>15.85</v>
      </c>
      <c r="L145" t="s">
        <v>15</v>
      </c>
      <c r="M145">
        <f>Table24[[#This Row],[SibSp]]</f>
        <v>1</v>
      </c>
      <c r="N145">
        <f>Table24[[#This Row],[Parch]]</f>
        <v>0</v>
      </c>
      <c r="O145" s="5">
        <f>Table24[[#This Row],[Age]]/80</f>
        <v>0.3</v>
      </c>
      <c r="P145" s="5">
        <f>LOG10(Table24[[#This Row],[Fare]]+1)</f>
        <v>1.2265999052073575</v>
      </c>
      <c r="Q145" s="3">
        <f>IF(OR(Table24[[#This Row],[Pclass]]=2, Table24[[#This Row],[Pclass]]=3), 0, IF(Table24[[#This Row],[Pclass]]=1, 1, ""))</f>
        <v>0</v>
      </c>
      <c r="R145" s="3">
        <f>IF(OR(Table24[[#This Row],[Pclass]]=1, Table24[[#This Row],[Pclass]]=3), 0, IF(Table24[[#This Row],[Pclass]]=2, 1, ""))</f>
        <v>0</v>
      </c>
      <c r="S145" s="3">
        <f>IF(OR(Table24[[#This Row],[Embarked]]="C", Table24[[#This Row],[Embarked]]="Q"), 0, IF(Table24[[#This Row],[Embarked]]="S", 1, ""))</f>
        <v>1</v>
      </c>
      <c r="T145" s="3">
        <f>IF(OR(Table24[[#This Row],[Embarked]]="S", Table24[[#This Row],[Embarked]]="Q"), 0, IF(Table24[[#This Row],[Embarked]]="C", 1, ""))</f>
        <v>0</v>
      </c>
      <c r="U145" s="3">
        <f>IF(Table24[[#This Row],[Sex]]="male", 1, 0)</f>
        <v>0</v>
      </c>
      <c r="V145" s="3">
        <v>1</v>
      </c>
      <c r="AI145">
        <f>SUMPRODUCT(Table24[[#This Row],[SibSp_1]:[Const]],$X$4:$AG$4)</f>
        <v>-1.4288197132580782</v>
      </c>
      <c r="AJ145">
        <f>SUMPRODUCT(Table24[[#This Row],[SibSp_1]:[Const]],$X$5:$AG$5)</f>
        <v>0.55899646310394835</v>
      </c>
      <c r="AK145">
        <f t="shared" si="51"/>
        <v>0</v>
      </c>
      <c r="AL145">
        <f t="shared" si="52"/>
        <v>0.55899646310394835</v>
      </c>
      <c r="AM145">
        <f t="shared" si="53"/>
        <v>0.55899646310394835</v>
      </c>
      <c r="AN145">
        <f>(AM145-Table24[[#This Row],[Survived]])^2</f>
        <v>0.1944841195548272</v>
      </c>
    </row>
    <row r="146" spans="1:40" x14ac:dyDescent="0.25">
      <c r="A146">
        <v>144</v>
      </c>
      <c r="B146">
        <v>0</v>
      </c>
      <c r="C146">
        <v>3</v>
      </c>
      <c r="D146" t="s">
        <v>224</v>
      </c>
      <c r="E146" t="s">
        <v>13</v>
      </c>
      <c r="F146">
        <v>19</v>
      </c>
      <c r="G146">
        <v>0</v>
      </c>
      <c r="H146">
        <v>0</v>
      </c>
      <c r="I146">
        <v>365222</v>
      </c>
      <c r="J146">
        <v>6.75</v>
      </c>
      <c r="L146" t="s">
        <v>27</v>
      </c>
      <c r="M146">
        <f>Table24[[#This Row],[SibSp]]</f>
        <v>0</v>
      </c>
      <c r="N146">
        <f>Table24[[#This Row],[Parch]]</f>
        <v>0</v>
      </c>
      <c r="O146" s="5">
        <f>Table24[[#This Row],[Age]]/80</f>
        <v>0.23749999999999999</v>
      </c>
      <c r="P146" s="5">
        <f>LOG10(Table24[[#This Row],[Fare]]+1)</f>
        <v>0.88930170250631024</v>
      </c>
      <c r="Q146" s="3">
        <f>IF(OR(Table24[[#This Row],[Pclass]]=2, Table24[[#This Row],[Pclass]]=3), 0, IF(Table24[[#This Row],[Pclass]]=1, 1, ""))</f>
        <v>0</v>
      </c>
      <c r="R146" s="3">
        <f>IF(OR(Table24[[#This Row],[Pclass]]=1, Table24[[#This Row],[Pclass]]=3), 0, IF(Table24[[#This Row],[Pclass]]=2, 1, ""))</f>
        <v>0</v>
      </c>
      <c r="S146" s="3">
        <f>IF(OR(Table24[[#This Row],[Embarked]]="C", Table24[[#This Row],[Embarked]]="Q"), 0, IF(Table24[[#This Row],[Embarked]]="S", 1, ""))</f>
        <v>0</v>
      </c>
      <c r="T146" s="3">
        <f>IF(OR(Table24[[#This Row],[Embarked]]="S", Table24[[#This Row],[Embarked]]="Q"), 0, IF(Table24[[#This Row],[Embarked]]="C", 1, ""))</f>
        <v>0</v>
      </c>
      <c r="U146" s="3">
        <f>IF(Table24[[#This Row],[Sex]]="male", 1, 0)</f>
        <v>1</v>
      </c>
      <c r="V146" s="3">
        <v>1</v>
      </c>
      <c r="AI146">
        <f>SUMPRODUCT(Table24[[#This Row],[SibSp_1]:[Const]],$X$4:$AG$4)</f>
        <v>-0.76428975164812085</v>
      </c>
      <c r="AJ146">
        <f>SUMPRODUCT(Table24[[#This Row],[SibSp_1]:[Const]],$X$5:$AG$5)</f>
        <v>0.1343025566905437</v>
      </c>
      <c r="AK146">
        <f t="shared" si="51"/>
        <v>0</v>
      </c>
      <c r="AL146">
        <f t="shared" si="52"/>
        <v>0.1343025566905437</v>
      </c>
      <c r="AM146">
        <f t="shared" si="53"/>
        <v>0.1343025566905437</v>
      </c>
      <c r="AN146">
        <f>(AM146-Table24[[#This Row],[Survived]])^2</f>
        <v>1.8037176733616704E-2</v>
      </c>
    </row>
    <row r="147" spans="1:40" x14ac:dyDescent="0.25">
      <c r="A147">
        <v>145</v>
      </c>
      <c r="B147">
        <v>0</v>
      </c>
      <c r="C147">
        <v>2</v>
      </c>
      <c r="D147" t="s">
        <v>225</v>
      </c>
      <c r="E147" t="s">
        <v>13</v>
      </c>
      <c r="F147">
        <v>18</v>
      </c>
      <c r="G147">
        <v>0</v>
      </c>
      <c r="H147">
        <v>0</v>
      </c>
      <c r="I147">
        <v>231945</v>
      </c>
      <c r="J147">
        <v>11.5</v>
      </c>
      <c r="L147" t="s">
        <v>15</v>
      </c>
      <c r="M147">
        <f>Table24[[#This Row],[SibSp]]</f>
        <v>0</v>
      </c>
      <c r="N147">
        <f>Table24[[#This Row],[Parch]]</f>
        <v>0</v>
      </c>
      <c r="O147" s="5">
        <f>Table24[[#This Row],[Age]]/80</f>
        <v>0.22500000000000001</v>
      </c>
      <c r="P147" s="5">
        <f>LOG10(Table24[[#This Row],[Fare]]+1)</f>
        <v>1.0969100130080565</v>
      </c>
      <c r="Q147" s="3">
        <f>IF(OR(Table24[[#This Row],[Pclass]]=2, Table24[[#This Row],[Pclass]]=3), 0, IF(Table24[[#This Row],[Pclass]]=1, 1, ""))</f>
        <v>0</v>
      </c>
      <c r="R147" s="3">
        <f>IF(OR(Table24[[#This Row],[Pclass]]=1, Table24[[#This Row],[Pclass]]=3), 0, IF(Table24[[#This Row],[Pclass]]=2, 1, ""))</f>
        <v>1</v>
      </c>
      <c r="S147" s="3">
        <f>IF(OR(Table24[[#This Row],[Embarked]]="C", Table24[[#This Row],[Embarked]]="Q"), 0, IF(Table24[[#This Row],[Embarked]]="S", 1, ""))</f>
        <v>1</v>
      </c>
      <c r="T147" s="3">
        <f>IF(OR(Table24[[#This Row],[Embarked]]="S", Table24[[#This Row],[Embarked]]="Q"), 0, IF(Table24[[#This Row],[Embarked]]="C", 1, ""))</f>
        <v>0</v>
      </c>
      <c r="U147" s="3">
        <f>IF(Table24[[#This Row],[Sex]]="male", 1, 0)</f>
        <v>1</v>
      </c>
      <c r="V147" s="3">
        <v>1</v>
      </c>
      <c r="AI147">
        <f>SUMPRODUCT(Table24[[#This Row],[SibSp_1]:[Const]],$X$4:$AG$4)</f>
        <v>-1.6934173782934394</v>
      </c>
      <c r="AJ147">
        <f>SUMPRODUCT(Table24[[#This Row],[SibSp_1]:[Const]],$X$5:$AG$5)</f>
        <v>0.3771203974867039</v>
      </c>
      <c r="AK147">
        <f t="shared" si="51"/>
        <v>0</v>
      </c>
      <c r="AL147">
        <f t="shared" si="52"/>
        <v>0.3771203974867039</v>
      </c>
      <c r="AM147">
        <f t="shared" si="53"/>
        <v>0.3771203974867039</v>
      </c>
      <c r="AN147">
        <f>(AM147-Table24[[#This Row],[Survived]])^2</f>
        <v>0.14221979420052955</v>
      </c>
    </row>
    <row r="148" spans="1:40" x14ac:dyDescent="0.25">
      <c r="A148">
        <v>146</v>
      </c>
      <c r="B148">
        <v>0</v>
      </c>
      <c r="C148">
        <v>2</v>
      </c>
      <c r="D148" t="s">
        <v>226</v>
      </c>
      <c r="E148" t="s">
        <v>13</v>
      </c>
      <c r="F148">
        <v>19</v>
      </c>
      <c r="G148">
        <v>1</v>
      </c>
      <c r="H148">
        <v>1</v>
      </c>
      <c r="I148" t="s">
        <v>227</v>
      </c>
      <c r="J148">
        <v>36.75</v>
      </c>
      <c r="L148" t="s">
        <v>15</v>
      </c>
      <c r="M148">
        <f>Table24[[#This Row],[SibSp]]</f>
        <v>1</v>
      </c>
      <c r="N148">
        <f>Table24[[#This Row],[Parch]]</f>
        <v>1</v>
      </c>
      <c r="O148" s="5">
        <f>Table24[[#This Row],[Age]]/80</f>
        <v>0.23749999999999999</v>
      </c>
      <c r="P148" s="5">
        <f>LOG10(Table24[[#This Row],[Fare]]+1)</f>
        <v>1.576916955965207</v>
      </c>
      <c r="Q148" s="3">
        <f>IF(OR(Table24[[#This Row],[Pclass]]=2, Table24[[#This Row],[Pclass]]=3), 0, IF(Table24[[#This Row],[Pclass]]=1, 1, ""))</f>
        <v>0</v>
      </c>
      <c r="R148" s="3">
        <f>IF(OR(Table24[[#This Row],[Pclass]]=1, Table24[[#This Row],[Pclass]]=3), 0, IF(Table24[[#This Row],[Pclass]]=2, 1, ""))</f>
        <v>1</v>
      </c>
      <c r="S148" s="3">
        <f>IF(OR(Table24[[#This Row],[Embarked]]="C", Table24[[#This Row],[Embarked]]="Q"), 0, IF(Table24[[#This Row],[Embarked]]="S", 1, ""))</f>
        <v>1</v>
      </c>
      <c r="T148" s="3">
        <f>IF(OR(Table24[[#This Row],[Embarked]]="S", Table24[[#This Row],[Embarked]]="Q"), 0, IF(Table24[[#This Row],[Embarked]]="C", 1, ""))</f>
        <v>0</v>
      </c>
      <c r="U148" s="3">
        <f>IF(Table24[[#This Row],[Sex]]="male", 1, 0)</f>
        <v>1</v>
      </c>
      <c r="V148" s="3">
        <v>1</v>
      </c>
      <c r="AI148">
        <f>SUMPRODUCT(Table24[[#This Row],[SibSp_1]:[Const]],$X$4:$AG$4)</f>
        <v>-1.7742708486877081</v>
      </c>
      <c r="AJ148">
        <f>SUMPRODUCT(Table24[[#This Row],[SibSp_1]:[Const]],$X$5:$AG$5)</f>
        <v>0.31809569964494822</v>
      </c>
      <c r="AK148">
        <f t="shared" si="51"/>
        <v>0</v>
      </c>
      <c r="AL148">
        <f t="shared" si="52"/>
        <v>0.31809569964494822</v>
      </c>
      <c r="AM148">
        <f t="shared" si="53"/>
        <v>0.31809569964494822</v>
      </c>
      <c r="AN148">
        <f>(AM148-Table24[[#This Row],[Survived]])^2</f>
        <v>0.10118487413260911</v>
      </c>
    </row>
    <row r="149" spans="1:40" x14ac:dyDescent="0.25">
      <c r="A149">
        <v>147</v>
      </c>
      <c r="B149">
        <v>1</v>
      </c>
      <c r="C149">
        <v>3</v>
      </c>
      <c r="D149" t="s">
        <v>228</v>
      </c>
      <c r="E149" t="s">
        <v>13</v>
      </c>
      <c r="F149">
        <v>27</v>
      </c>
      <c r="G149">
        <v>0</v>
      </c>
      <c r="H149">
        <v>0</v>
      </c>
      <c r="I149">
        <v>350043</v>
      </c>
      <c r="J149">
        <v>7.7957999999999998</v>
      </c>
      <c r="L149" t="s">
        <v>15</v>
      </c>
      <c r="M149">
        <f>Table24[[#This Row],[SibSp]]</f>
        <v>0</v>
      </c>
      <c r="N149">
        <f>Table24[[#This Row],[Parch]]</f>
        <v>0</v>
      </c>
      <c r="O149" s="5">
        <f>Table24[[#This Row],[Age]]/80</f>
        <v>0.33750000000000002</v>
      </c>
      <c r="P149" s="5">
        <f>LOG10(Table24[[#This Row],[Fare]]+1)</f>
        <v>0.94427534575879857</v>
      </c>
      <c r="Q149" s="3">
        <f>IF(OR(Table24[[#This Row],[Pclass]]=2, Table24[[#This Row],[Pclass]]=3), 0, IF(Table24[[#This Row],[Pclass]]=1, 1, ""))</f>
        <v>0</v>
      </c>
      <c r="R149" s="3">
        <f>IF(OR(Table24[[#This Row],[Pclass]]=1, Table24[[#This Row],[Pclass]]=3), 0, IF(Table24[[#This Row],[Pclass]]=2, 1, ""))</f>
        <v>0</v>
      </c>
      <c r="S149" s="3">
        <f>IF(OR(Table24[[#This Row],[Embarked]]="C", Table24[[#This Row],[Embarked]]="Q"), 0, IF(Table24[[#This Row],[Embarked]]="S", 1, ""))</f>
        <v>1</v>
      </c>
      <c r="T149" s="3">
        <f>IF(OR(Table24[[#This Row],[Embarked]]="S", Table24[[#This Row],[Embarked]]="Q"), 0, IF(Table24[[#This Row],[Embarked]]="C", 1, ""))</f>
        <v>0</v>
      </c>
      <c r="U149" s="3">
        <f>IF(Table24[[#This Row],[Sex]]="male", 1, 0)</f>
        <v>1</v>
      </c>
      <c r="V149" s="3">
        <v>1</v>
      </c>
      <c r="AI149">
        <f>SUMPRODUCT(Table24[[#This Row],[SibSp_1]:[Const]],$X$4:$AG$4)</f>
        <v>-1.4908131387658066</v>
      </c>
      <c r="AJ149">
        <f>SUMPRODUCT(Table24[[#This Row],[SibSp_1]:[Const]],$X$5:$AG$5)</f>
        <v>9.423529037950118E-2</v>
      </c>
      <c r="AK149">
        <f t="shared" si="51"/>
        <v>0</v>
      </c>
      <c r="AL149">
        <f t="shared" si="52"/>
        <v>9.423529037950118E-2</v>
      </c>
      <c r="AM149">
        <f t="shared" si="53"/>
        <v>9.423529037950118E-2</v>
      </c>
      <c r="AN149">
        <f>(AM149-Table24[[#This Row],[Survived]])^2</f>
        <v>0.82040970919390654</v>
      </c>
    </row>
    <row r="150" spans="1:40" x14ac:dyDescent="0.25">
      <c r="A150">
        <v>148</v>
      </c>
      <c r="B150">
        <v>0</v>
      </c>
      <c r="C150">
        <v>3</v>
      </c>
      <c r="D150" t="s">
        <v>229</v>
      </c>
      <c r="E150" t="s">
        <v>17</v>
      </c>
      <c r="F150">
        <v>9</v>
      </c>
      <c r="G150">
        <v>2</v>
      </c>
      <c r="H150">
        <v>2</v>
      </c>
      <c r="I150" t="s">
        <v>142</v>
      </c>
      <c r="J150">
        <v>34.375</v>
      </c>
      <c r="L150" t="s">
        <v>15</v>
      </c>
      <c r="M150">
        <f>Table24[[#This Row],[SibSp]]</f>
        <v>2</v>
      </c>
      <c r="N150">
        <f>Table24[[#This Row],[Parch]]</f>
        <v>2</v>
      </c>
      <c r="O150" s="5">
        <f>Table24[[#This Row],[Age]]/80</f>
        <v>0.1125</v>
      </c>
      <c r="P150" s="5">
        <f>LOG10(Table24[[#This Row],[Fare]]+1)</f>
        <v>1.5486964485323467</v>
      </c>
      <c r="Q150" s="3">
        <f>IF(OR(Table24[[#This Row],[Pclass]]=2, Table24[[#This Row],[Pclass]]=3), 0, IF(Table24[[#This Row],[Pclass]]=1, 1, ""))</f>
        <v>0</v>
      </c>
      <c r="R150" s="3">
        <f>IF(OR(Table24[[#This Row],[Pclass]]=1, Table24[[#This Row],[Pclass]]=3), 0, IF(Table24[[#This Row],[Pclass]]=2, 1, ""))</f>
        <v>0</v>
      </c>
      <c r="S150" s="3">
        <f>IF(OR(Table24[[#This Row],[Embarked]]="C", Table24[[#This Row],[Embarked]]="Q"), 0, IF(Table24[[#This Row],[Embarked]]="S", 1, ""))</f>
        <v>1</v>
      </c>
      <c r="T150" s="3">
        <f>IF(OR(Table24[[#This Row],[Embarked]]="S", Table24[[#This Row],[Embarked]]="Q"), 0, IF(Table24[[#This Row],[Embarked]]="C", 1, ""))</f>
        <v>0</v>
      </c>
      <c r="U150" s="3">
        <f>IF(Table24[[#This Row],[Sex]]="male", 1, 0)</f>
        <v>0</v>
      </c>
      <c r="V150" s="3">
        <v>1</v>
      </c>
      <c r="AI150">
        <f>SUMPRODUCT(Table24[[#This Row],[SibSp_1]:[Const]],$X$4:$AG$4)</f>
        <v>-1.547582208482664</v>
      </c>
      <c r="AJ150">
        <f>SUMPRODUCT(Table24[[#This Row],[SibSp_1]:[Const]],$X$5:$AG$5)</f>
        <v>0.58804506168613846</v>
      </c>
      <c r="AK150">
        <f t="shared" si="51"/>
        <v>0</v>
      </c>
      <c r="AL150">
        <f t="shared" si="52"/>
        <v>0.58804506168613846</v>
      </c>
      <c r="AM150">
        <f t="shared" si="53"/>
        <v>0.58804506168613846</v>
      </c>
      <c r="AN150">
        <f>(AM150-Table24[[#This Row],[Survived]])^2</f>
        <v>0.34579699457345436</v>
      </c>
    </row>
    <row r="151" spans="1:40" x14ac:dyDescent="0.25">
      <c r="A151">
        <v>149</v>
      </c>
      <c r="B151">
        <v>0</v>
      </c>
      <c r="C151">
        <v>2</v>
      </c>
      <c r="D151" t="s">
        <v>230</v>
      </c>
      <c r="E151" t="s">
        <v>13</v>
      </c>
      <c r="F151">
        <v>36.5</v>
      </c>
      <c r="G151">
        <v>0</v>
      </c>
      <c r="H151">
        <v>2</v>
      </c>
      <c r="I151">
        <v>230080</v>
      </c>
      <c r="J151">
        <v>26</v>
      </c>
      <c r="K151" t="s">
        <v>231</v>
      </c>
      <c r="L151" t="s">
        <v>15</v>
      </c>
      <c r="M151">
        <f>Table24[[#This Row],[SibSp]]</f>
        <v>0</v>
      </c>
      <c r="N151">
        <f>Table24[[#This Row],[Parch]]</f>
        <v>2</v>
      </c>
      <c r="O151" s="5">
        <f>Table24[[#This Row],[Age]]/80</f>
        <v>0.45624999999999999</v>
      </c>
      <c r="P151" s="5">
        <f>LOG10(Table24[[#This Row],[Fare]]+1)</f>
        <v>1.4313637641589874</v>
      </c>
      <c r="Q151" s="3">
        <f>IF(OR(Table24[[#This Row],[Pclass]]=2, Table24[[#This Row],[Pclass]]=3), 0, IF(Table24[[#This Row],[Pclass]]=1, 1, ""))</f>
        <v>0</v>
      </c>
      <c r="R151" s="3">
        <f>IF(OR(Table24[[#This Row],[Pclass]]=1, Table24[[#This Row],[Pclass]]=3), 0, IF(Table24[[#This Row],[Pclass]]=2, 1, ""))</f>
        <v>1</v>
      </c>
      <c r="S151" s="3">
        <f>IF(OR(Table24[[#This Row],[Embarked]]="C", Table24[[#This Row],[Embarked]]="Q"), 0, IF(Table24[[#This Row],[Embarked]]="S", 1, ""))</f>
        <v>1</v>
      </c>
      <c r="T151" s="3">
        <f>IF(OR(Table24[[#This Row],[Embarked]]="S", Table24[[#This Row],[Embarked]]="Q"), 0, IF(Table24[[#This Row],[Embarked]]="C", 1, ""))</f>
        <v>0</v>
      </c>
      <c r="U151" s="3">
        <f>IF(Table24[[#This Row],[Sex]]="male", 1, 0)</f>
        <v>1</v>
      </c>
      <c r="V151" s="3">
        <v>1</v>
      </c>
      <c r="AI151">
        <f>SUMPRODUCT(Table24[[#This Row],[SibSp_1]:[Const]],$X$4:$AG$4)</f>
        <v>-2.1296596222913489</v>
      </c>
      <c r="AJ151">
        <f>SUMPRODUCT(Table24[[#This Row],[SibSp_1]:[Const]],$X$5:$AG$5)</f>
        <v>0.24387670940609663</v>
      </c>
      <c r="AK151">
        <f t="shared" si="51"/>
        <v>0</v>
      </c>
      <c r="AL151">
        <f t="shared" si="52"/>
        <v>0.24387670940609663</v>
      </c>
      <c r="AM151">
        <f t="shared" si="53"/>
        <v>0.24387670940609663</v>
      </c>
      <c r="AN151">
        <f>(AM151-Table24[[#This Row],[Survived]])^2</f>
        <v>5.9475849390745697E-2</v>
      </c>
    </row>
    <row r="152" spans="1:40" x14ac:dyDescent="0.25">
      <c r="A152">
        <v>150</v>
      </c>
      <c r="B152">
        <v>0</v>
      </c>
      <c r="C152">
        <v>2</v>
      </c>
      <c r="D152" t="s">
        <v>232</v>
      </c>
      <c r="E152" t="s">
        <v>13</v>
      </c>
      <c r="F152">
        <v>42</v>
      </c>
      <c r="G152">
        <v>0</v>
      </c>
      <c r="H152">
        <v>0</v>
      </c>
      <c r="I152">
        <v>244310</v>
      </c>
      <c r="J152">
        <v>13</v>
      </c>
      <c r="L152" t="s">
        <v>15</v>
      </c>
      <c r="M152">
        <f>Table24[[#This Row],[SibSp]]</f>
        <v>0</v>
      </c>
      <c r="N152">
        <f>Table24[[#This Row],[Parch]]</f>
        <v>0</v>
      </c>
      <c r="O152" s="5">
        <f>Table24[[#This Row],[Age]]/80</f>
        <v>0.52500000000000002</v>
      </c>
      <c r="P152" s="5">
        <f>LOG10(Table24[[#This Row],[Fare]]+1)</f>
        <v>1.146128035678238</v>
      </c>
      <c r="Q152" s="3">
        <f>IF(OR(Table24[[#This Row],[Pclass]]=2, Table24[[#This Row],[Pclass]]=3), 0, IF(Table24[[#This Row],[Pclass]]=1, 1, ""))</f>
        <v>0</v>
      </c>
      <c r="R152" s="3">
        <f>IF(OR(Table24[[#This Row],[Pclass]]=1, Table24[[#This Row],[Pclass]]=3), 0, IF(Table24[[#This Row],[Pclass]]=2, 1, ""))</f>
        <v>1</v>
      </c>
      <c r="S152" s="3">
        <f>IF(OR(Table24[[#This Row],[Embarked]]="C", Table24[[#This Row],[Embarked]]="Q"), 0, IF(Table24[[#This Row],[Embarked]]="S", 1, ""))</f>
        <v>1</v>
      </c>
      <c r="T152" s="3">
        <f>IF(OR(Table24[[#This Row],[Embarked]]="S", Table24[[#This Row],[Embarked]]="Q"), 0, IF(Table24[[#This Row],[Embarked]]="C", 1, ""))</f>
        <v>0</v>
      </c>
      <c r="U152" s="3">
        <f>IF(Table24[[#This Row],[Sex]]="male", 1, 0)</f>
        <v>1</v>
      </c>
      <c r="V152" s="3">
        <v>1</v>
      </c>
      <c r="AI152">
        <f>SUMPRODUCT(Table24[[#This Row],[SibSp_1]:[Const]],$X$4:$AG$4)</f>
        <v>-1.7000688444873742</v>
      </c>
      <c r="AJ152">
        <f>SUMPRODUCT(Table24[[#This Row],[SibSp_1]:[Const]],$X$5:$AG$5)</f>
        <v>0.20639329743910872</v>
      </c>
      <c r="AK152">
        <f t="shared" si="51"/>
        <v>0</v>
      </c>
      <c r="AL152">
        <f t="shared" si="52"/>
        <v>0.20639329743910872</v>
      </c>
      <c r="AM152">
        <f t="shared" si="53"/>
        <v>0.20639329743910872</v>
      </c>
      <c r="AN152">
        <f>(AM152-Table24[[#This Row],[Survived]])^2</f>
        <v>4.2598193227788406E-2</v>
      </c>
    </row>
    <row r="153" spans="1:40" x14ac:dyDescent="0.25">
      <c r="A153">
        <v>151</v>
      </c>
      <c r="B153">
        <v>0</v>
      </c>
      <c r="C153">
        <v>2</v>
      </c>
      <c r="D153" t="s">
        <v>233</v>
      </c>
      <c r="E153" t="s">
        <v>13</v>
      </c>
      <c r="F153">
        <v>51</v>
      </c>
      <c r="G153">
        <v>0</v>
      </c>
      <c r="H153">
        <v>0</v>
      </c>
      <c r="I153" t="s">
        <v>234</v>
      </c>
      <c r="J153">
        <v>12.525</v>
      </c>
      <c r="L153" t="s">
        <v>15</v>
      </c>
      <c r="M153">
        <f>Table24[[#This Row],[SibSp]]</f>
        <v>0</v>
      </c>
      <c r="N153">
        <f>Table24[[#This Row],[Parch]]</f>
        <v>0</v>
      </c>
      <c r="O153" s="5">
        <f>Table24[[#This Row],[Age]]/80</f>
        <v>0.63749999999999996</v>
      </c>
      <c r="P153" s="5">
        <f>LOG10(Table24[[#This Row],[Fare]]+1)</f>
        <v>1.131137273778607</v>
      </c>
      <c r="Q153" s="3">
        <f>IF(OR(Table24[[#This Row],[Pclass]]=2, Table24[[#This Row],[Pclass]]=3), 0, IF(Table24[[#This Row],[Pclass]]=1, 1, ""))</f>
        <v>0</v>
      </c>
      <c r="R153" s="3">
        <f>IF(OR(Table24[[#This Row],[Pclass]]=1, Table24[[#This Row],[Pclass]]=3), 0, IF(Table24[[#This Row],[Pclass]]=2, 1, ""))</f>
        <v>1</v>
      </c>
      <c r="S153" s="3">
        <f>IF(OR(Table24[[#This Row],[Embarked]]="C", Table24[[#This Row],[Embarked]]="Q"), 0, IF(Table24[[#This Row],[Embarked]]="S", 1, ""))</f>
        <v>1</v>
      </c>
      <c r="T153" s="3">
        <f>IF(OR(Table24[[#This Row],[Embarked]]="S", Table24[[#This Row],[Embarked]]="Q"), 0, IF(Table24[[#This Row],[Embarked]]="C", 1, ""))</f>
        <v>0</v>
      </c>
      <c r="U153" s="3">
        <f>IF(Table24[[#This Row],[Sex]]="male", 1, 0)</f>
        <v>1</v>
      </c>
      <c r="V153" s="3">
        <v>1</v>
      </c>
      <c r="AI153">
        <f>SUMPRODUCT(Table24[[#This Row],[SibSp_1]:[Const]],$X$4:$AG$4)</f>
        <v>-1.6813688429292846</v>
      </c>
      <c r="AJ153">
        <f>SUMPRODUCT(Table24[[#This Row],[SibSp_1]:[Const]],$X$5:$AG$5)</f>
        <v>0.13932096184352916</v>
      </c>
      <c r="AK153">
        <f t="shared" si="51"/>
        <v>0</v>
      </c>
      <c r="AL153">
        <f t="shared" si="52"/>
        <v>0.13932096184352916</v>
      </c>
      <c r="AM153">
        <f t="shared" si="53"/>
        <v>0.13932096184352916</v>
      </c>
      <c r="AN153">
        <f>(AM153-Table24[[#This Row],[Survived]])^2</f>
        <v>1.9410330409006107E-2</v>
      </c>
    </row>
    <row r="154" spans="1:40" x14ac:dyDescent="0.25">
      <c r="A154">
        <v>152</v>
      </c>
      <c r="B154">
        <v>1</v>
      </c>
      <c r="C154">
        <v>1</v>
      </c>
      <c r="D154" t="s">
        <v>235</v>
      </c>
      <c r="E154" t="s">
        <v>17</v>
      </c>
      <c r="F154">
        <v>22</v>
      </c>
      <c r="G154">
        <v>1</v>
      </c>
      <c r="H154">
        <v>0</v>
      </c>
      <c r="I154">
        <v>113776</v>
      </c>
      <c r="J154">
        <v>66.599999999999994</v>
      </c>
      <c r="K154" t="s">
        <v>236</v>
      </c>
      <c r="L154" t="s">
        <v>15</v>
      </c>
      <c r="M154">
        <f>Table24[[#This Row],[SibSp]]</f>
        <v>1</v>
      </c>
      <c r="N154">
        <f>Table24[[#This Row],[Parch]]</f>
        <v>0</v>
      </c>
      <c r="O154" s="5">
        <f>Table24[[#This Row],[Age]]/80</f>
        <v>0.27500000000000002</v>
      </c>
      <c r="P154" s="5">
        <f>LOG10(Table24[[#This Row],[Fare]]+1)</f>
        <v>1.8299466959416359</v>
      </c>
      <c r="Q154" s="3">
        <f>IF(OR(Table24[[#This Row],[Pclass]]=2, Table24[[#This Row],[Pclass]]=3), 0, IF(Table24[[#This Row],[Pclass]]=1, 1, ""))</f>
        <v>1</v>
      </c>
      <c r="R154" s="3">
        <f>IF(OR(Table24[[#This Row],[Pclass]]=1, Table24[[#This Row],[Pclass]]=3), 0, IF(Table24[[#This Row],[Pclass]]=2, 1, ""))</f>
        <v>0</v>
      </c>
      <c r="S154" s="3">
        <f>IF(OR(Table24[[#This Row],[Embarked]]="C", Table24[[#This Row],[Embarked]]="Q"), 0, IF(Table24[[#This Row],[Embarked]]="S", 1, ""))</f>
        <v>1</v>
      </c>
      <c r="T154" s="3">
        <f>IF(OR(Table24[[#This Row],[Embarked]]="S", Table24[[#This Row],[Embarked]]="Q"), 0, IF(Table24[[#This Row],[Embarked]]="C", 1, ""))</f>
        <v>0</v>
      </c>
      <c r="U154" s="3">
        <f>IF(Table24[[#This Row],[Sex]]="male", 1, 0)</f>
        <v>0</v>
      </c>
      <c r="V154" s="3">
        <v>1</v>
      </c>
      <c r="AI154">
        <f>SUMPRODUCT(Table24[[#This Row],[SibSp_1]:[Const]],$X$4:$AG$4)</f>
        <v>-1.4201882500046092</v>
      </c>
      <c r="AJ154">
        <f>SUMPRODUCT(Table24[[#This Row],[SibSp_1]:[Const]],$X$5:$AG$5)</f>
        <v>0.98375966943038651</v>
      </c>
      <c r="AK154">
        <f t="shared" si="51"/>
        <v>0</v>
      </c>
      <c r="AL154">
        <f t="shared" si="52"/>
        <v>0.98375966943038651</v>
      </c>
      <c r="AM154">
        <f t="shared" si="53"/>
        <v>0.98375966943038651</v>
      </c>
      <c r="AN154">
        <f>(AM154-Table24[[#This Row],[Survived]])^2</f>
        <v>2.6374833701032249E-4</v>
      </c>
    </row>
    <row r="155" spans="1:40" x14ac:dyDescent="0.25">
      <c r="A155">
        <v>153</v>
      </c>
      <c r="B155">
        <v>0</v>
      </c>
      <c r="C155">
        <v>3</v>
      </c>
      <c r="D155" t="s">
        <v>237</v>
      </c>
      <c r="E155" t="s">
        <v>13</v>
      </c>
      <c r="F155">
        <v>55.5</v>
      </c>
      <c r="G155">
        <v>0</v>
      </c>
      <c r="H155">
        <v>0</v>
      </c>
      <c r="I155" t="s">
        <v>238</v>
      </c>
      <c r="J155">
        <v>8.0500000000000007</v>
      </c>
      <c r="L155" t="s">
        <v>15</v>
      </c>
      <c r="M155">
        <f>Table24[[#This Row],[SibSp]]</f>
        <v>0</v>
      </c>
      <c r="N155">
        <f>Table24[[#This Row],[Parch]]</f>
        <v>0</v>
      </c>
      <c r="O155" s="5">
        <f>Table24[[#This Row],[Age]]/80</f>
        <v>0.69374999999999998</v>
      </c>
      <c r="P155" s="5">
        <f>LOG10(Table24[[#This Row],[Fare]]+1)</f>
        <v>0.9566485792052033</v>
      </c>
      <c r="Q155" s="3">
        <f>IF(OR(Table24[[#This Row],[Pclass]]=2, Table24[[#This Row],[Pclass]]=3), 0, IF(Table24[[#This Row],[Pclass]]=1, 1, ""))</f>
        <v>0</v>
      </c>
      <c r="R155" s="3">
        <f>IF(OR(Table24[[#This Row],[Pclass]]=1, Table24[[#This Row],[Pclass]]=3), 0, IF(Table24[[#This Row],[Pclass]]=2, 1, ""))</f>
        <v>0</v>
      </c>
      <c r="S155" s="3">
        <f>IF(OR(Table24[[#This Row],[Embarked]]="C", Table24[[#This Row],[Embarked]]="Q"), 0, IF(Table24[[#This Row],[Embarked]]="S", 1, ""))</f>
        <v>1</v>
      </c>
      <c r="T155" s="3">
        <f>IF(OR(Table24[[#This Row],[Embarked]]="S", Table24[[#This Row],[Embarked]]="Q"), 0, IF(Table24[[#This Row],[Embarked]]="C", 1, ""))</f>
        <v>0</v>
      </c>
      <c r="U155" s="3">
        <f>IF(Table24[[#This Row],[Sex]]="male", 1, 0)</f>
        <v>1</v>
      </c>
      <c r="V155" s="3">
        <v>1</v>
      </c>
      <c r="AI155">
        <f>SUMPRODUCT(Table24[[#This Row],[SibSp_1]:[Const]],$X$4:$AG$4)</f>
        <v>-1.4695171058654171</v>
      </c>
      <c r="AJ155">
        <f>SUMPRODUCT(Table24[[#This Row],[SibSp_1]:[Const]],$X$5:$AG$5)</f>
        <v>-0.1127039934810472</v>
      </c>
      <c r="AK155">
        <f t="shared" si="51"/>
        <v>0</v>
      </c>
      <c r="AL155">
        <f t="shared" si="52"/>
        <v>0</v>
      </c>
      <c r="AM155">
        <f t="shared" si="53"/>
        <v>0</v>
      </c>
      <c r="AN155">
        <f>(AM155-Table24[[#This Row],[Survived]])^2</f>
        <v>0</v>
      </c>
    </row>
    <row r="156" spans="1:40" x14ac:dyDescent="0.25">
      <c r="A156">
        <v>154</v>
      </c>
      <c r="B156">
        <v>0</v>
      </c>
      <c r="C156">
        <v>3</v>
      </c>
      <c r="D156" t="s">
        <v>239</v>
      </c>
      <c r="E156" t="s">
        <v>13</v>
      </c>
      <c r="F156">
        <v>40.5</v>
      </c>
      <c r="G156">
        <v>0</v>
      </c>
      <c r="H156">
        <v>2</v>
      </c>
      <c r="I156" t="s">
        <v>240</v>
      </c>
      <c r="J156">
        <v>14.5</v>
      </c>
      <c r="L156" t="s">
        <v>15</v>
      </c>
      <c r="M156">
        <f>Table24[[#This Row],[SibSp]]</f>
        <v>0</v>
      </c>
      <c r="N156">
        <f>Table24[[#This Row],[Parch]]</f>
        <v>2</v>
      </c>
      <c r="O156" s="5">
        <f>Table24[[#This Row],[Age]]/80</f>
        <v>0.50624999999999998</v>
      </c>
      <c r="P156" s="5">
        <f>LOG10(Table24[[#This Row],[Fare]]+1)</f>
        <v>1.1903316981702914</v>
      </c>
      <c r="Q156" s="3">
        <f>IF(OR(Table24[[#This Row],[Pclass]]=2, Table24[[#This Row],[Pclass]]=3), 0, IF(Table24[[#This Row],[Pclass]]=1, 1, ""))</f>
        <v>0</v>
      </c>
      <c r="R156" s="3">
        <f>IF(OR(Table24[[#This Row],[Pclass]]=1, Table24[[#This Row],[Pclass]]=3), 0, IF(Table24[[#This Row],[Pclass]]=2, 1, ""))</f>
        <v>0</v>
      </c>
      <c r="S156" s="3">
        <f>IF(OR(Table24[[#This Row],[Embarked]]="C", Table24[[#This Row],[Embarked]]="Q"), 0, IF(Table24[[#This Row],[Embarked]]="S", 1, ""))</f>
        <v>1</v>
      </c>
      <c r="T156" s="3">
        <f>IF(OR(Table24[[#This Row],[Embarked]]="S", Table24[[#This Row],[Embarked]]="Q"), 0, IF(Table24[[#This Row],[Embarked]]="C", 1, ""))</f>
        <v>0</v>
      </c>
      <c r="U156" s="3">
        <f>IF(Table24[[#This Row],[Sex]]="male", 1, 0)</f>
        <v>1</v>
      </c>
      <c r="V156" s="3">
        <v>1</v>
      </c>
      <c r="AI156">
        <f>SUMPRODUCT(Table24[[#This Row],[SibSp_1]:[Const]],$X$4:$AG$4)</f>
        <v>-1.87615328625925</v>
      </c>
      <c r="AJ156">
        <f>SUMPRODUCT(Table24[[#This Row],[SibSp_1]:[Const]],$X$5:$AG$5)</f>
        <v>-1.0565221496746435E-2</v>
      </c>
      <c r="AK156">
        <f t="shared" si="51"/>
        <v>0</v>
      </c>
      <c r="AL156">
        <f t="shared" si="52"/>
        <v>0</v>
      </c>
      <c r="AM156">
        <f t="shared" si="53"/>
        <v>0</v>
      </c>
      <c r="AN156">
        <f>(AM156-Table24[[#This Row],[Survived]])^2</f>
        <v>0</v>
      </c>
    </row>
    <row r="157" spans="1:40" hidden="1" x14ac:dyDescent="0.25">
      <c r="A157">
        <v>155</v>
      </c>
      <c r="B157">
        <v>0</v>
      </c>
      <c r="C157">
        <v>3</v>
      </c>
      <c r="D157" t="s">
        <v>241</v>
      </c>
      <c r="E157" t="s">
        <v>13</v>
      </c>
      <c r="G157">
        <v>0</v>
      </c>
      <c r="H157">
        <v>0</v>
      </c>
      <c r="I157" t="s">
        <v>242</v>
      </c>
      <c r="J157">
        <v>7.3125</v>
      </c>
      <c r="L157" t="s">
        <v>15</v>
      </c>
      <c r="M157">
        <f>Table24[[#This Row],[SibSp]]</f>
        <v>0</v>
      </c>
      <c r="N157">
        <f>Table24[[#This Row],[Parch]]</f>
        <v>0</v>
      </c>
      <c r="O157">
        <f>Table24[[#This Row],[Age]]/80</f>
        <v>0</v>
      </c>
      <c r="P157" s="3">
        <f>LOG10(Table24[[#This Row],[Fare]]+1)</f>
        <v>0.91973165831116099</v>
      </c>
      <c r="Q157" s="3">
        <f>IF(OR(Table24[[#This Row],[Pclass]]=2, Table24[[#This Row],[Pclass]]=3), 0, IF(Table24[[#This Row],[Pclass]]=1, 1, ""))</f>
        <v>0</v>
      </c>
      <c r="R157" s="3">
        <f>IF(OR(Table24[[#This Row],[Pclass]]=1, Table24[[#This Row],[Pclass]]=3), 0, IF(Table24[[#This Row],[Pclass]]=2, 1, ""))</f>
        <v>0</v>
      </c>
      <c r="S157" s="3">
        <f>IF(OR(Table24[[#This Row],[Embarked]]="C", Table24[[#This Row],[Embarked]]="Q"), 0, IF(Table24[[#This Row],[Embarked]]="S", 1, ""))</f>
        <v>1</v>
      </c>
      <c r="T157" s="3">
        <f>IF(OR(Table24[[#This Row],[Embarked]]="S", Table24[[#This Row],[Embarked]]="Q"), 0, IF(Table24[[#This Row],[Embarked]]="C", 1, ""))</f>
        <v>0</v>
      </c>
      <c r="U157" s="3">
        <f>IF(Table24[[#This Row],[Sex]]="male", 1, 0)</f>
        <v>1</v>
      </c>
      <c r="V157" s="3"/>
      <c r="AI157">
        <f>SUMPRODUCT(Table24[[#This Row],[SibSp_1]:[Const]],$X$4:$AG$4)</f>
        <v>-1.1827233413210354</v>
      </c>
      <c r="AN157">
        <f>(AI157-Table24[[#This Row],[Survived]])^2</f>
        <v>1.3988345021055943</v>
      </c>
    </row>
    <row r="158" spans="1:40" x14ac:dyDescent="0.25">
      <c r="A158">
        <v>156</v>
      </c>
      <c r="B158">
        <v>0</v>
      </c>
      <c r="C158">
        <v>1</v>
      </c>
      <c r="D158" t="s">
        <v>243</v>
      </c>
      <c r="E158" t="s">
        <v>13</v>
      </c>
      <c r="F158">
        <v>51</v>
      </c>
      <c r="G158">
        <v>0</v>
      </c>
      <c r="H158">
        <v>1</v>
      </c>
      <c r="I158" t="s">
        <v>244</v>
      </c>
      <c r="J158">
        <v>61.379199999999997</v>
      </c>
      <c r="L158" t="s">
        <v>20</v>
      </c>
      <c r="M158">
        <f>Table24[[#This Row],[SibSp]]</f>
        <v>0</v>
      </c>
      <c r="N158">
        <f>Table24[[#This Row],[Parch]]</f>
        <v>1</v>
      </c>
      <c r="O158" s="5">
        <f>Table24[[#This Row],[Age]]/80</f>
        <v>0.63749999999999996</v>
      </c>
      <c r="P158" s="5">
        <f>LOG10(Table24[[#This Row],[Fare]]+1)</f>
        <v>1.7950398007222887</v>
      </c>
      <c r="Q158" s="3">
        <f>IF(OR(Table24[[#This Row],[Pclass]]=2, Table24[[#This Row],[Pclass]]=3), 0, IF(Table24[[#This Row],[Pclass]]=1, 1, ""))</f>
        <v>1</v>
      </c>
      <c r="R158" s="3">
        <f>IF(OR(Table24[[#This Row],[Pclass]]=1, Table24[[#This Row],[Pclass]]=3), 0, IF(Table24[[#This Row],[Pclass]]=2, 1, ""))</f>
        <v>0</v>
      </c>
      <c r="S158" s="3">
        <f>IF(OR(Table24[[#This Row],[Embarked]]="C", Table24[[#This Row],[Embarked]]="Q"), 0, IF(Table24[[#This Row],[Embarked]]="S", 1, ""))</f>
        <v>0</v>
      </c>
      <c r="T158" s="3">
        <f>IF(OR(Table24[[#This Row],[Embarked]]="S", Table24[[#This Row],[Embarked]]="Q"), 0, IF(Table24[[#This Row],[Embarked]]="C", 1, ""))</f>
        <v>1</v>
      </c>
      <c r="U158" s="3">
        <f>IF(Table24[[#This Row],[Sex]]="male", 1, 0)</f>
        <v>1</v>
      </c>
      <c r="V158" s="3">
        <v>1</v>
      </c>
      <c r="AI158">
        <f>SUMPRODUCT(Table24[[#This Row],[SibSp_1]:[Const]],$X$4:$AG$4)</f>
        <v>-0.18077693526645924</v>
      </c>
      <c r="AJ158">
        <f>SUMPRODUCT(Table24[[#This Row],[SibSp_1]:[Const]],$X$5:$AG$5)</f>
        <v>0.3344287341580563</v>
      </c>
      <c r="AK158">
        <f t="shared" ref="AK158:AK160" si="54">IF(AI158&lt;0,0,AI158)</f>
        <v>0</v>
      </c>
      <c r="AL158">
        <f t="shared" ref="AL158:AL160" si="55">IF(AJ158&lt;0,0,AJ158)</f>
        <v>0.3344287341580563</v>
      </c>
      <c r="AM158">
        <f t="shared" ref="AM158:AM160" si="56">AK158+AL158</f>
        <v>0.3344287341580563</v>
      </c>
      <c r="AN158">
        <f>(AM158-Table24[[#This Row],[Survived]])^2</f>
        <v>0.11184257823055989</v>
      </c>
    </row>
    <row r="159" spans="1:40" x14ac:dyDescent="0.25">
      <c r="A159">
        <v>157</v>
      </c>
      <c r="B159">
        <v>1</v>
      </c>
      <c r="C159">
        <v>3</v>
      </c>
      <c r="D159" t="s">
        <v>245</v>
      </c>
      <c r="E159" t="s">
        <v>17</v>
      </c>
      <c r="F159">
        <v>16</v>
      </c>
      <c r="G159">
        <v>0</v>
      </c>
      <c r="H159">
        <v>0</v>
      </c>
      <c r="I159">
        <v>35851</v>
      </c>
      <c r="J159">
        <v>7.7332999999999998</v>
      </c>
      <c r="L159" t="s">
        <v>27</v>
      </c>
      <c r="M159">
        <f>Table24[[#This Row],[SibSp]]</f>
        <v>0</v>
      </c>
      <c r="N159">
        <f>Table24[[#This Row],[Parch]]</f>
        <v>0</v>
      </c>
      <c r="O159" s="5">
        <f>Table24[[#This Row],[Age]]/80</f>
        <v>0.2</v>
      </c>
      <c r="P159" s="5">
        <f>LOG10(Table24[[#This Row],[Fare]]+1)</f>
        <v>0.94117837898439327</v>
      </c>
      <c r="Q159" s="3">
        <f>IF(OR(Table24[[#This Row],[Pclass]]=2, Table24[[#This Row],[Pclass]]=3), 0, IF(Table24[[#This Row],[Pclass]]=1, 1, ""))</f>
        <v>0</v>
      </c>
      <c r="R159" s="3">
        <f>IF(OR(Table24[[#This Row],[Pclass]]=1, Table24[[#This Row],[Pclass]]=3), 0, IF(Table24[[#This Row],[Pclass]]=2, 1, ""))</f>
        <v>0</v>
      </c>
      <c r="S159" s="3">
        <f>IF(OR(Table24[[#This Row],[Embarked]]="C", Table24[[#This Row],[Embarked]]="Q"), 0, IF(Table24[[#This Row],[Embarked]]="S", 1, ""))</f>
        <v>0</v>
      </c>
      <c r="T159" s="3">
        <f>IF(OR(Table24[[#This Row],[Embarked]]="S", Table24[[#This Row],[Embarked]]="Q"), 0, IF(Table24[[#This Row],[Embarked]]="C", 1, ""))</f>
        <v>0</v>
      </c>
      <c r="U159" s="3">
        <f>IF(Table24[[#This Row],[Sex]]="male", 1, 0)</f>
        <v>0</v>
      </c>
      <c r="V159" s="3">
        <v>1</v>
      </c>
      <c r="AI159">
        <f>SUMPRODUCT(Table24[[#This Row],[SibSp_1]:[Const]],$X$4:$AG$4)</f>
        <v>-0.90016868726027877</v>
      </c>
      <c r="AJ159">
        <f>SUMPRODUCT(Table24[[#This Row],[SibSp_1]:[Const]],$X$5:$AG$5)</f>
        <v>0.65920350591645316</v>
      </c>
      <c r="AK159">
        <f t="shared" si="54"/>
        <v>0</v>
      </c>
      <c r="AL159">
        <f t="shared" si="55"/>
        <v>0.65920350591645316</v>
      </c>
      <c r="AM159">
        <f t="shared" si="56"/>
        <v>0.65920350591645316</v>
      </c>
      <c r="AN159">
        <f>(AM159-Table24[[#This Row],[Survived]])^2</f>
        <v>0.11614225037963698</v>
      </c>
    </row>
    <row r="160" spans="1:40" x14ac:dyDescent="0.25">
      <c r="A160">
        <v>158</v>
      </c>
      <c r="B160">
        <v>0</v>
      </c>
      <c r="C160">
        <v>3</v>
      </c>
      <c r="D160" t="s">
        <v>246</v>
      </c>
      <c r="E160" t="s">
        <v>13</v>
      </c>
      <c r="F160">
        <v>30</v>
      </c>
      <c r="G160">
        <v>0</v>
      </c>
      <c r="H160">
        <v>0</v>
      </c>
      <c r="I160" t="s">
        <v>247</v>
      </c>
      <c r="J160">
        <v>8.0500000000000007</v>
      </c>
      <c r="L160" t="s">
        <v>15</v>
      </c>
      <c r="M160">
        <f>Table24[[#This Row],[SibSp]]</f>
        <v>0</v>
      </c>
      <c r="N160">
        <f>Table24[[#This Row],[Parch]]</f>
        <v>0</v>
      </c>
      <c r="O160" s="5">
        <f>Table24[[#This Row],[Age]]/80</f>
        <v>0.375</v>
      </c>
      <c r="P160" s="5">
        <f>LOG10(Table24[[#This Row],[Fare]]+1)</f>
        <v>0.9566485792052033</v>
      </c>
      <c r="Q160" s="3">
        <f>IF(OR(Table24[[#This Row],[Pclass]]=2, Table24[[#This Row],[Pclass]]=3), 0, IF(Table24[[#This Row],[Pclass]]=1, 1, ""))</f>
        <v>0</v>
      </c>
      <c r="R160" s="3">
        <f>IF(OR(Table24[[#This Row],[Pclass]]=1, Table24[[#This Row],[Pclass]]=3), 0, IF(Table24[[#This Row],[Pclass]]=2, 1, ""))</f>
        <v>0</v>
      </c>
      <c r="S160" s="3">
        <f>IF(OR(Table24[[#This Row],[Embarked]]="C", Table24[[#This Row],[Embarked]]="Q"), 0, IF(Table24[[#This Row],[Embarked]]="S", 1, ""))</f>
        <v>1</v>
      </c>
      <c r="T160" s="3">
        <f>IF(OR(Table24[[#This Row],[Embarked]]="S", Table24[[#This Row],[Embarked]]="Q"), 0, IF(Table24[[#This Row],[Embarked]]="C", 1, ""))</f>
        <v>0</v>
      </c>
      <c r="U160" s="3">
        <f>IF(Table24[[#This Row],[Sex]]="male", 1, 0)</f>
        <v>1</v>
      </c>
      <c r="V160" s="3">
        <v>1</v>
      </c>
      <c r="AI160">
        <f>SUMPRODUCT(Table24[[#This Row],[SibSp_1]:[Const]],$X$4:$AG$4)</f>
        <v>-1.4955865484977289</v>
      </c>
      <c r="AJ160">
        <f>SUMPRODUCT(Table24[[#This Row],[SibSp_1]:[Const]],$X$5:$AG$5)</f>
        <v>7.3461618525534678E-2</v>
      </c>
      <c r="AK160">
        <f t="shared" si="54"/>
        <v>0</v>
      </c>
      <c r="AL160">
        <f t="shared" si="55"/>
        <v>7.3461618525534678E-2</v>
      </c>
      <c r="AM160">
        <f t="shared" si="56"/>
        <v>7.3461618525534678E-2</v>
      </c>
      <c r="AN160">
        <f>(AM160-Table24[[#This Row],[Survived]])^2</f>
        <v>5.3966093963911796E-3</v>
      </c>
    </row>
    <row r="161" spans="1:40" hidden="1" x14ac:dyDescent="0.25">
      <c r="A161">
        <v>159</v>
      </c>
      <c r="B161">
        <v>0</v>
      </c>
      <c r="C161">
        <v>3</v>
      </c>
      <c r="D161" t="s">
        <v>248</v>
      </c>
      <c r="E161" t="s">
        <v>13</v>
      </c>
      <c r="G161">
        <v>0</v>
      </c>
      <c r="H161">
        <v>0</v>
      </c>
      <c r="I161">
        <v>315037</v>
      </c>
      <c r="J161">
        <v>8.6624999999999996</v>
      </c>
      <c r="L161" t="s">
        <v>15</v>
      </c>
      <c r="M161">
        <f>Table24[[#This Row],[SibSp]]</f>
        <v>0</v>
      </c>
      <c r="N161">
        <f>Table24[[#This Row],[Parch]]</f>
        <v>0</v>
      </c>
      <c r="O161">
        <f>Table24[[#This Row],[Age]]/80</f>
        <v>0</v>
      </c>
      <c r="P161" s="3">
        <f>LOG10(Table24[[#This Row],[Fare]]+1)</f>
        <v>0.98508950692638131</v>
      </c>
      <c r="Q161" s="3">
        <f>IF(OR(Table24[[#This Row],[Pclass]]=2, Table24[[#This Row],[Pclass]]=3), 0, IF(Table24[[#This Row],[Pclass]]=1, 1, ""))</f>
        <v>0</v>
      </c>
      <c r="R161" s="3">
        <f>IF(OR(Table24[[#This Row],[Pclass]]=1, Table24[[#This Row],[Pclass]]=3), 0, IF(Table24[[#This Row],[Pclass]]=2, 1, ""))</f>
        <v>0</v>
      </c>
      <c r="S161" s="3">
        <f>IF(OR(Table24[[#This Row],[Embarked]]="C", Table24[[#This Row],[Embarked]]="Q"), 0, IF(Table24[[#This Row],[Embarked]]="S", 1, ""))</f>
        <v>1</v>
      </c>
      <c r="T161" s="3">
        <f>IF(OR(Table24[[#This Row],[Embarked]]="S", Table24[[#This Row],[Embarked]]="Q"), 0, IF(Table24[[#This Row],[Embarked]]="C", 1, ""))</f>
        <v>0</v>
      </c>
      <c r="U161" s="3">
        <f>IF(Table24[[#This Row],[Sex]]="male", 1, 0)</f>
        <v>1</v>
      </c>
      <c r="V161" s="3"/>
      <c r="AI161">
        <f>SUMPRODUCT(Table24[[#This Row],[SibSp_1]:[Const]],$X$4:$AG$4)</f>
        <v>-1.2241378893816255</v>
      </c>
      <c r="AN161">
        <f>(AI161-Table24[[#This Row],[Survived]])^2</f>
        <v>1.4985135722197007</v>
      </c>
    </row>
    <row r="162" spans="1:40" hidden="1" x14ac:dyDescent="0.25">
      <c r="A162">
        <v>160</v>
      </c>
      <c r="B162">
        <v>0</v>
      </c>
      <c r="C162">
        <v>3</v>
      </c>
      <c r="D162" t="s">
        <v>249</v>
      </c>
      <c r="E162" t="s">
        <v>13</v>
      </c>
      <c r="G162">
        <v>8</v>
      </c>
      <c r="H162">
        <v>2</v>
      </c>
      <c r="I162" t="s">
        <v>250</v>
      </c>
      <c r="J162">
        <v>69.55</v>
      </c>
      <c r="L162" t="s">
        <v>15</v>
      </c>
      <c r="M162">
        <f>Table24[[#This Row],[SibSp]]</f>
        <v>8</v>
      </c>
      <c r="N162">
        <f>Table24[[#This Row],[Parch]]</f>
        <v>2</v>
      </c>
      <c r="O162">
        <f>Table24[[#This Row],[Age]]/80</f>
        <v>0</v>
      </c>
      <c r="P162" s="3">
        <f>LOG10(Table24[[#This Row],[Fare]]+1)</f>
        <v>1.8484970180903666</v>
      </c>
      <c r="Q162" s="3">
        <f>IF(OR(Table24[[#This Row],[Pclass]]=2, Table24[[#This Row],[Pclass]]=3), 0, IF(Table24[[#This Row],[Pclass]]=1, 1, ""))</f>
        <v>0</v>
      </c>
      <c r="R162" s="3">
        <f>IF(OR(Table24[[#This Row],[Pclass]]=1, Table24[[#This Row],[Pclass]]=3), 0, IF(Table24[[#This Row],[Pclass]]=2, 1, ""))</f>
        <v>0</v>
      </c>
      <c r="S162" s="3">
        <f>IF(OR(Table24[[#This Row],[Embarked]]="C", Table24[[#This Row],[Embarked]]="Q"), 0, IF(Table24[[#This Row],[Embarked]]="S", 1, ""))</f>
        <v>1</v>
      </c>
      <c r="T162" s="3">
        <f>IF(OR(Table24[[#This Row],[Embarked]]="S", Table24[[#This Row],[Embarked]]="Q"), 0, IF(Table24[[#This Row],[Embarked]]="C", 1, ""))</f>
        <v>0</v>
      </c>
      <c r="U162" s="3">
        <f>IF(Table24[[#This Row],[Sex]]="male", 1, 0)</f>
        <v>1</v>
      </c>
      <c r="V162" s="3"/>
      <c r="AI162">
        <f>SUMPRODUCT(Table24[[#This Row],[SibSp_1]:[Const]],$X$4:$AG$4)</f>
        <v>0.73671149713625472</v>
      </c>
      <c r="AN162">
        <f>(AI162-Table24[[#This Row],[Survived]])^2</f>
        <v>0.54274383001274185</v>
      </c>
    </row>
    <row r="163" spans="1:40" x14ac:dyDescent="0.25">
      <c r="A163">
        <v>161</v>
      </c>
      <c r="B163">
        <v>0</v>
      </c>
      <c r="C163">
        <v>3</v>
      </c>
      <c r="D163" t="s">
        <v>251</v>
      </c>
      <c r="E163" t="s">
        <v>13</v>
      </c>
      <c r="F163">
        <v>44</v>
      </c>
      <c r="G163">
        <v>0</v>
      </c>
      <c r="H163">
        <v>1</v>
      </c>
      <c r="I163">
        <v>371362</v>
      </c>
      <c r="J163">
        <v>16.100000000000001</v>
      </c>
      <c r="L163" t="s">
        <v>15</v>
      </c>
      <c r="M163">
        <f>Table24[[#This Row],[SibSp]]</f>
        <v>0</v>
      </c>
      <c r="N163">
        <f>Table24[[#This Row],[Parch]]</f>
        <v>1</v>
      </c>
      <c r="O163" s="5">
        <f>Table24[[#This Row],[Age]]/80</f>
        <v>0.55000000000000004</v>
      </c>
      <c r="P163" s="5">
        <f>LOG10(Table24[[#This Row],[Fare]]+1)</f>
        <v>1.2329961103921538</v>
      </c>
      <c r="Q163" s="3">
        <f>IF(OR(Table24[[#This Row],[Pclass]]=2, Table24[[#This Row],[Pclass]]=3), 0, IF(Table24[[#This Row],[Pclass]]=1, 1, ""))</f>
        <v>0</v>
      </c>
      <c r="R163" s="3">
        <f>IF(OR(Table24[[#This Row],[Pclass]]=1, Table24[[#This Row],[Pclass]]=3), 0, IF(Table24[[#This Row],[Pclass]]=2, 1, ""))</f>
        <v>0</v>
      </c>
      <c r="S163" s="3">
        <f>IF(OR(Table24[[#This Row],[Embarked]]="C", Table24[[#This Row],[Embarked]]="Q"), 0, IF(Table24[[#This Row],[Embarked]]="S", 1, ""))</f>
        <v>1</v>
      </c>
      <c r="T163" s="3">
        <f>IF(OR(Table24[[#This Row],[Embarked]]="S", Table24[[#This Row],[Embarked]]="Q"), 0, IF(Table24[[#This Row],[Embarked]]="C", 1, ""))</f>
        <v>0</v>
      </c>
      <c r="U163" s="3">
        <f>IF(Table24[[#This Row],[Sex]]="male", 1, 0)</f>
        <v>1</v>
      </c>
      <c r="V163" s="3">
        <v>1</v>
      </c>
      <c r="AI163">
        <f>SUMPRODUCT(Table24[[#This Row],[SibSp_1]:[Const]],$X$4:$AG$4)</f>
        <v>-1.7779968150188998</v>
      </c>
      <c r="AJ163">
        <f>SUMPRODUCT(Table24[[#This Row],[SibSp_1]:[Const]],$X$5:$AG$5)</f>
        <v>-1.7888746604243666E-2</v>
      </c>
      <c r="AK163">
        <f t="shared" ref="AK163:AK168" si="57">IF(AI163&lt;0,0,AI163)</f>
        <v>0</v>
      </c>
      <c r="AL163">
        <f t="shared" ref="AL163:AL168" si="58">IF(AJ163&lt;0,0,AJ163)</f>
        <v>0</v>
      </c>
      <c r="AM163">
        <f t="shared" ref="AM163:AM168" si="59">AK163+AL163</f>
        <v>0</v>
      </c>
      <c r="AN163">
        <f>(AM163-Table24[[#This Row],[Survived]])^2</f>
        <v>0</v>
      </c>
    </row>
    <row r="164" spans="1:40" x14ac:dyDescent="0.25">
      <c r="A164">
        <v>162</v>
      </c>
      <c r="B164">
        <v>1</v>
      </c>
      <c r="C164">
        <v>2</v>
      </c>
      <c r="D164" t="s">
        <v>252</v>
      </c>
      <c r="E164" t="s">
        <v>17</v>
      </c>
      <c r="F164">
        <v>40</v>
      </c>
      <c r="G164">
        <v>0</v>
      </c>
      <c r="H164">
        <v>0</v>
      </c>
      <c r="I164" t="s">
        <v>253</v>
      </c>
      <c r="J164">
        <v>15.75</v>
      </c>
      <c r="L164" t="s">
        <v>15</v>
      </c>
      <c r="M164">
        <f>Table24[[#This Row],[SibSp]]</f>
        <v>0</v>
      </c>
      <c r="N164">
        <f>Table24[[#This Row],[Parch]]</f>
        <v>0</v>
      </c>
      <c r="O164" s="5">
        <f>Table24[[#This Row],[Age]]/80</f>
        <v>0.5</v>
      </c>
      <c r="P164" s="5">
        <f>LOG10(Table24[[#This Row],[Fare]]+1)</f>
        <v>1.2240148113728639</v>
      </c>
      <c r="Q164" s="3">
        <f>IF(OR(Table24[[#This Row],[Pclass]]=2, Table24[[#This Row],[Pclass]]=3), 0, IF(Table24[[#This Row],[Pclass]]=1, 1, ""))</f>
        <v>0</v>
      </c>
      <c r="R164" s="3">
        <f>IF(OR(Table24[[#This Row],[Pclass]]=1, Table24[[#This Row],[Pclass]]=3), 0, IF(Table24[[#This Row],[Pclass]]=2, 1, ""))</f>
        <v>1</v>
      </c>
      <c r="S164" s="3">
        <f>IF(OR(Table24[[#This Row],[Embarked]]="C", Table24[[#This Row],[Embarked]]="Q"), 0, IF(Table24[[#This Row],[Embarked]]="S", 1, ""))</f>
        <v>1</v>
      </c>
      <c r="T164" s="3">
        <f>IF(OR(Table24[[#This Row],[Embarked]]="S", Table24[[#This Row],[Embarked]]="Q"), 0, IF(Table24[[#This Row],[Embarked]]="C", 1, ""))</f>
        <v>0</v>
      </c>
      <c r="U164" s="3">
        <f>IF(Table24[[#This Row],[Sex]]="male", 1, 0)</f>
        <v>0</v>
      </c>
      <c r="V164" s="3">
        <v>1</v>
      </c>
      <c r="AI164">
        <f>SUMPRODUCT(Table24[[#This Row],[SibSp_1]:[Const]],$X$4:$AG$4)</f>
        <v>-1.8514069661846606</v>
      </c>
      <c r="AJ164">
        <f>SUMPRODUCT(Table24[[#This Row],[SibSp_1]:[Const]],$X$5:$AG$5)</f>
        <v>0.72636517941632728</v>
      </c>
      <c r="AK164">
        <f t="shared" si="57"/>
        <v>0</v>
      </c>
      <c r="AL164">
        <f t="shared" si="58"/>
        <v>0.72636517941632728</v>
      </c>
      <c r="AM164">
        <f t="shared" si="59"/>
        <v>0.72636517941632728</v>
      </c>
      <c r="AN164">
        <f>(AM164-Table24[[#This Row],[Survived]])^2</f>
        <v>7.4876015035858765E-2</v>
      </c>
    </row>
    <row r="165" spans="1:40" x14ac:dyDescent="0.25">
      <c r="A165">
        <v>163</v>
      </c>
      <c r="B165">
        <v>0</v>
      </c>
      <c r="C165">
        <v>3</v>
      </c>
      <c r="D165" t="s">
        <v>254</v>
      </c>
      <c r="E165" t="s">
        <v>13</v>
      </c>
      <c r="F165">
        <v>26</v>
      </c>
      <c r="G165">
        <v>0</v>
      </c>
      <c r="H165">
        <v>0</v>
      </c>
      <c r="I165">
        <v>347068</v>
      </c>
      <c r="J165">
        <v>7.7750000000000004</v>
      </c>
      <c r="L165" t="s">
        <v>15</v>
      </c>
      <c r="M165">
        <f>Table24[[#This Row],[SibSp]]</f>
        <v>0</v>
      </c>
      <c r="N165">
        <f>Table24[[#This Row],[Parch]]</f>
        <v>0</v>
      </c>
      <c r="O165" s="5">
        <f>Table24[[#This Row],[Age]]/80</f>
        <v>0.32500000000000001</v>
      </c>
      <c r="P165" s="5">
        <f>LOG10(Table24[[#This Row],[Fare]]+1)</f>
        <v>0.94324712513786169</v>
      </c>
      <c r="Q165" s="3">
        <f>IF(OR(Table24[[#This Row],[Pclass]]=2, Table24[[#This Row],[Pclass]]=3), 0, IF(Table24[[#This Row],[Pclass]]=1, 1, ""))</f>
        <v>0</v>
      </c>
      <c r="R165" s="3">
        <f>IF(OR(Table24[[#This Row],[Pclass]]=1, Table24[[#This Row],[Pclass]]=3), 0, IF(Table24[[#This Row],[Pclass]]=2, 1, ""))</f>
        <v>0</v>
      </c>
      <c r="S165" s="3">
        <f>IF(OR(Table24[[#This Row],[Embarked]]="C", Table24[[#This Row],[Embarked]]="Q"), 0, IF(Table24[[#This Row],[Embarked]]="S", 1, ""))</f>
        <v>1</v>
      </c>
      <c r="T165" s="3">
        <f>IF(OR(Table24[[#This Row],[Embarked]]="S", Table24[[#This Row],[Embarked]]="Q"), 0, IF(Table24[[#This Row],[Embarked]]="C", 1, ""))</f>
        <v>0</v>
      </c>
      <c r="U165" s="3">
        <f>IF(Table24[[#This Row],[Sex]]="male", 1, 0)</f>
        <v>1</v>
      </c>
      <c r="V165" s="3">
        <v>1</v>
      </c>
      <c r="AI165">
        <f>SUMPRODUCT(Table24[[#This Row],[SibSp_1]:[Const]],$X$4:$AG$4)</f>
        <v>-1.4911839292429818</v>
      </c>
      <c r="AJ165">
        <f>SUMPRODUCT(Table24[[#This Row],[SibSp_1]:[Const]],$X$5:$AG$5)</f>
        <v>0.10144215166705939</v>
      </c>
      <c r="AK165">
        <f t="shared" si="57"/>
        <v>0</v>
      </c>
      <c r="AL165">
        <f t="shared" si="58"/>
        <v>0.10144215166705939</v>
      </c>
      <c r="AM165">
        <f t="shared" si="59"/>
        <v>0.10144215166705939</v>
      </c>
      <c r="AN165">
        <f>(AM165-Table24[[#This Row],[Survived]])^2</f>
        <v>1.029051013484268E-2</v>
      </c>
    </row>
    <row r="166" spans="1:40" x14ac:dyDescent="0.25">
      <c r="A166">
        <v>164</v>
      </c>
      <c r="B166">
        <v>0</v>
      </c>
      <c r="C166">
        <v>3</v>
      </c>
      <c r="D166" t="s">
        <v>255</v>
      </c>
      <c r="E166" t="s">
        <v>13</v>
      </c>
      <c r="F166">
        <v>17</v>
      </c>
      <c r="G166">
        <v>0</v>
      </c>
      <c r="H166">
        <v>0</v>
      </c>
      <c r="I166">
        <v>315093</v>
      </c>
      <c r="J166">
        <v>8.6624999999999996</v>
      </c>
      <c r="L166" t="s">
        <v>15</v>
      </c>
      <c r="M166">
        <f>Table24[[#This Row],[SibSp]]</f>
        <v>0</v>
      </c>
      <c r="N166">
        <f>Table24[[#This Row],[Parch]]</f>
        <v>0</v>
      </c>
      <c r="O166" s="5">
        <f>Table24[[#This Row],[Age]]/80</f>
        <v>0.21249999999999999</v>
      </c>
      <c r="P166" s="5">
        <f>LOG10(Table24[[#This Row],[Fare]]+1)</f>
        <v>0.98508950692638131</v>
      </c>
      <c r="Q166" s="3">
        <f>IF(OR(Table24[[#This Row],[Pclass]]=2, Table24[[#This Row],[Pclass]]=3), 0, IF(Table24[[#This Row],[Pclass]]=1, 1, ""))</f>
        <v>0</v>
      </c>
      <c r="R166" s="3">
        <f>IF(OR(Table24[[#This Row],[Pclass]]=1, Table24[[#This Row],[Pclass]]=3), 0, IF(Table24[[#This Row],[Pclass]]=2, 1, ""))</f>
        <v>0</v>
      </c>
      <c r="S166" s="3">
        <f>IF(OR(Table24[[#This Row],[Embarked]]="C", Table24[[#This Row],[Embarked]]="Q"), 0, IF(Table24[[#This Row],[Embarked]]="S", 1, ""))</f>
        <v>1</v>
      </c>
      <c r="T166" s="3">
        <f>IF(OR(Table24[[#This Row],[Embarked]]="S", Table24[[#This Row],[Embarked]]="Q"), 0, IF(Table24[[#This Row],[Embarked]]="C", 1, ""))</f>
        <v>0</v>
      </c>
      <c r="U166" s="3">
        <f>IF(Table24[[#This Row],[Sex]]="male", 1, 0)</f>
        <v>1</v>
      </c>
      <c r="V166" s="3">
        <v>1</v>
      </c>
      <c r="AI166">
        <f>SUMPRODUCT(Table24[[#This Row],[SibSp_1]:[Const]],$X$4:$AG$4)</f>
        <v>-1.5268986845904746</v>
      </c>
      <c r="AJ166">
        <f>SUMPRODUCT(Table24[[#This Row],[SibSp_1]:[Const]],$X$5:$AG$5)</f>
        <v>0.17096276029714164</v>
      </c>
      <c r="AK166">
        <f t="shared" si="57"/>
        <v>0</v>
      </c>
      <c r="AL166">
        <f t="shared" si="58"/>
        <v>0.17096276029714164</v>
      </c>
      <c r="AM166">
        <f t="shared" si="59"/>
        <v>0.17096276029714164</v>
      </c>
      <c r="AN166">
        <f>(AM166-Table24[[#This Row],[Survived]])^2</f>
        <v>2.9228265408417907E-2</v>
      </c>
    </row>
    <row r="167" spans="1:40" x14ac:dyDescent="0.25">
      <c r="A167">
        <v>165</v>
      </c>
      <c r="B167">
        <v>0</v>
      </c>
      <c r="C167">
        <v>3</v>
      </c>
      <c r="D167" t="s">
        <v>256</v>
      </c>
      <c r="E167" t="s">
        <v>13</v>
      </c>
      <c r="F167">
        <v>1</v>
      </c>
      <c r="G167">
        <v>4</v>
      </c>
      <c r="H167">
        <v>1</v>
      </c>
      <c r="I167">
        <v>3101295</v>
      </c>
      <c r="J167">
        <v>39.6875</v>
      </c>
      <c r="L167" t="s">
        <v>15</v>
      </c>
      <c r="M167">
        <f>Table24[[#This Row],[SibSp]]</f>
        <v>4</v>
      </c>
      <c r="N167">
        <f>Table24[[#This Row],[Parch]]</f>
        <v>1</v>
      </c>
      <c r="O167" s="5">
        <f>Table24[[#This Row],[Age]]/80</f>
        <v>1.2500000000000001E-2</v>
      </c>
      <c r="P167" s="5">
        <f>LOG10(Table24[[#This Row],[Fare]]+1)</f>
        <v>1.6094610059122672</v>
      </c>
      <c r="Q167" s="3">
        <f>IF(OR(Table24[[#This Row],[Pclass]]=2, Table24[[#This Row],[Pclass]]=3), 0, IF(Table24[[#This Row],[Pclass]]=1, 1, ""))</f>
        <v>0</v>
      </c>
      <c r="R167" s="3">
        <f>IF(OR(Table24[[#This Row],[Pclass]]=1, Table24[[#This Row],[Pclass]]=3), 0, IF(Table24[[#This Row],[Pclass]]=2, 1, ""))</f>
        <v>0</v>
      </c>
      <c r="S167" s="3">
        <f>IF(OR(Table24[[#This Row],[Embarked]]="C", Table24[[#This Row],[Embarked]]="Q"), 0, IF(Table24[[#This Row],[Embarked]]="S", 1, ""))</f>
        <v>1</v>
      </c>
      <c r="T167" s="3">
        <f>IF(OR(Table24[[#This Row],[Embarked]]="S", Table24[[#This Row],[Embarked]]="Q"), 0, IF(Table24[[#This Row],[Embarked]]="C", 1, ""))</f>
        <v>0</v>
      </c>
      <c r="U167" s="3">
        <f>IF(Table24[[#This Row],[Sex]]="male", 1, 0)</f>
        <v>1</v>
      </c>
      <c r="V167" s="3">
        <v>1</v>
      </c>
      <c r="AI167">
        <f>SUMPRODUCT(Table24[[#This Row],[SibSp_1]:[Const]],$X$4:$AG$4)</f>
        <v>-0.68491681761490786</v>
      </c>
      <c r="AJ167">
        <f>SUMPRODUCT(Table24[[#This Row],[SibSp_1]:[Const]],$X$5:$AG$5)</f>
        <v>5.7567619673483117E-3</v>
      </c>
      <c r="AK167">
        <f t="shared" si="57"/>
        <v>0</v>
      </c>
      <c r="AL167">
        <f t="shared" si="58"/>
        <v>5.7567619673483117E-3</v>
      </c>
      <c r="AM167">
        <f t="shared" si="59"/>
        <v>5.7567619673483117E-3</v>
      </c>
      <c r="AN167">
        <f>(AM167-Table24[[#This Row],[Survived]])^2</f>
        <v>3.3140308348708001E-5</v>
      </c>
    </row>
    <row r="168" spans="1:40" x14ac:dyDescent="0.25">
      <c r="A168">
        <v>166</v>
      </c>
      <c r="B168">
        <v>1</v>
      </c>
      <c r="C168">
        <v>3</v>
      </c>
      <c r="D168" t="s">
        <v>257</v>
      </c>
      <c r="E168" t="s">
        <v>13</v>
      </c>
      <c r="F168">
        <v>9</v>
      </c>
      <c r="G168">
        <v>0</v>
      </c>
      <c r="H168">
        <v>2</v>
      </c>
      <c r="I168">
        <v>363291</v>
      </c>
      <c r="J168">
        <v>20.524999999999999</v>
      </c>
      <c r="L168" t="s">
        <v>15</v>
      </c>
      <c r="M168">
        <f>Table24[[#This Row],[SibSp]]</f>
        <v>0</v>
      </c>
      <c r="N168">
        <f>Table24[[#This Row],[Parch]]</f>
        <v>2</v>
      </c>
      <c r="O168" s="5">
        <f>Table24[[#This Row],[Age]]/80</f>
        <v>0.1125</v>
      </c>
      <c r="P168" s="5">
        <f>LOG10(Table24[[#This Row],[Fare]]+1)</f>
        <v>1.3329431601256923</v>
      </c>
      <c r="Q168" s="3">
        <f>IF(OR(Table24[[#This Row],[Pclass]]=2, Table24[[#This Row],[Pclass]]=3), 0, IF(Table24[[#This Row],[Pclass]]=1, 1, ""))</f>
        <v>0</v>
      </c>
      <c r="R168" s="3">
        <f>IF(OR(Table24[[#This Row],[Pclass]]=1, Table24[[#This Row],[Pclass]]=3), 0, IF(Table24[[#This Row],[Pclass]]=2, 1, ""))</f>
        <v>0</v>
      </c>
      <c r="S168" s="3">
        <f>IF(OR(Table24[[#This Row],[Embarked]]="C", Table24[[#This Row],[Embarked]]="Q"), 0, IF(Table24[[#This Row],[Embarked]]="S", 1, ""))</f>
        <v>1</v>
      </c>
      <c r="T168" s="3">
        <f>IF(OR(Table24[[#This Row],[Embarked]]="S", Table24[[#This Row],[Embarked]]="Q"), 0, IF(Table24[[#This Row],[Embarked]]="C", 1, ""))</f>
        <v>0</v>
      </c>
      <c r="U168" s="3">
        <f>IF(Table24[[#This Row],[Sex]]="male", 1, 0)</f>
        <v>1</v>
      </c>
      <c r="V168" s="3">
        <v>1</v>
      </c>
      <c r="AI168">
        <f>SUMPRODUCT(Table24[[#This Row],[SibSp_1]:[Const]],$X$4:$AG$4)</f>
        <v>-1.9987236624437323</v>
      </c>
      <c r="AJ168">
        <f>SUMPRODUCT(Table24[[#This Row],[SibSp_1]:[Const]],$X$5:$AG$5)</f>
        <v>0.23240707074959682</v>
      </c>
      <c r="AK168">
        <f t="shared" si="57"/>
        <v>0</v>
      </c>
      <c r="AL168">
        <f t="shared" si="58"/>
        <v>0.23240707074959682</v>
      </c>
      <c r="AM168">
        <f t="shared" si="59"/>
        <v>0.23240707074959682</v>
      </c>
      <c r="AN168">
        <f>(AM168-Table24[[#This Row],[Survived]])^2</f>
        <v>0.58919890503521433</v>
      </c>
    </row>
    <row r="169" spans="1:40" hidden="1" x14ac:dyDescent="0.25">
      <c r="A169">
        <v>167</v>
      </c>
      <c r="B169">
        <v>1</v>
      </c>
      <c r="C169">
        <v>1</v>
      </c>
      <c r="D169" t="s">
        <v>258</v>
      </c>
      <c r="E169" t="s">
        <v>17</v>
      </c>
      <c r="G169">
        <v>0</v>
      </c>
      <c r="H169">
        <v>1</v>
      </c>
      <c r="I169">
        <v>113505</v>
      </c>
      <c r="J169">
        <v>55</v>
      </c>
      <c r="K169" t="s">
        <v>259</v>
      </c>
      <c r="L169" t="s">
        <v>15</v>
      </c>
      <c r="M169">
        <f>Table24[[#This Row],[SibSp]]</f>
        <v>0</v>
      </c>
      <c r="N169">
        <f>Table24[[#This Row],[Parch]]</f>
        <v>1</v>
      </c>
      <c r="O169">
        <f>Table24[[#This Row],[Age]]/80</f>
        <v>0</v>
      </c>
      <c r="P169" s="3">
        <f>LOG10(Table24[[#This Row],[Fare]]+1)</f>
        <v>1.7481880270062005</v>
      </c>
      <c r="Q169" s="3">
        <f>IF(OR(Table24[[#This Row],[Pclass]]=2, Table24[[#This Row],[Pclass]]=3), 0, IF(Table24[[#This Row],[Pclass]]=1, 1, ""))</f>
        <v>1</v>
      </c>
      <c r="R169" s="3">
        <f>IF(OR(Table24[[#This Row],[Pclass]]=1, Table24[[#This Row],[Pclass]]=3), 0, IF(Table24[[#This Row],[Pclass]]=2, 1, ""))</f>
        <v>0</v>
      </c>
      <c r="S169" s="3">
        <f>IF(OR(Table24[[#This Row],[Embarked]]="C", Table24[[#This Row],[Embarked]]="Q"), 0, IF(Table24[[#This Row],[Embarked]]="S", 1, ""))</f>
        <v>1</v>
      </c>
      <c r="T169" s="3">
        <f>IF(OR(Table24[[#This Row],[Embarked]]="S", Table24[[#This Row],[Embarked]]="Q"), 0, IF(Table24[[#This Row],[Embarked]]="C", 1, ""))</f>
        <v>0</v>
      </c>
      <c r="U169" s="3">
        <f>IF(Table24[[#This Row],[Sex]]="male", 1, 0)</f>
        <v>0</v>
      </c>
      <c r="V169" s="3"/>
      <c r="AI169">
        <f>SUMPRODUCT(Table24[[#This Row],[SibSp_1]:[Const]],$X$4:$AG$4)</f>
        <v>-1.5362426113926946</v>
      </c>
      <c r="AN169">
        <f>(AI169-Table24[[#This Row],[Survived]])^2</f>
        <v>6.4325265838440338</v>
      </c>
    </row>
    <row r="170" spans="1:40" x14ac:dyDescent="0.25">
      <c r="A170">
        <v>168</v>
      </c>
      <c r="B170">
        <v>0</v>
      </c>
      <c r="C170">
        <v>3</v>
      </c>
      <c r="D170" t="s">
        <v>260</v>
      </c>
      <c r="E170" t="s">
        <v>17</v>
      </c>
      <c r="F170">
        <v>45</v>
      </c>
      <c r="G170">
        <v>1</v>
      </c>
      <c r="H170">
        <v>4</v>
      </c>
      <c r="I170">
        <v>347088</v>
      </c>
      <c r="J170">
        <v>27.9</v>
      </c>
      <c r="L170" t="s">
        <v>15</v>
      </c>
      <c r="M170">
        <f>Table24[[#This Row],[SibSp]]</f>
        <v>1</v>
      </c>
      <c r="N170">
        <f>Table24[[#This Row],[Parch]]</f>
        <v>4</v>
      </c>
      <c r="O170" s="5">
        <f>Table24[[#This Row],[Age]]/80</f>
        <v>0.5625</v>
      </c>
      <c r="P170" s="5">
        <f>LOG10(Table24[[#This Row],[Fare]]+1)</f>
        <v>1.4608978427565478</v>
      </c>
      <c r="Q170" s="3">
        <f>IF(OR(Table24[[#This Row],[Pclass]]=2, Table24[[#This Row],[Pclass]]=3), 0, IF(Table24[[#This Row],[Pclass]]=1, 1, ""))</f>
        <v>0</v>
      </c>
      <c r="R170" s="3">
        <f>IF(OR(Table24[[#This Row],[Pclass]]=1, Table24[[#This Row],[Pclass]]=3), 0, IF(Table24[[#This Row],[Pclass]]=2, 1, ""))</f>
        <v>0</v>
      </c>
      <c r="S170" s="3">
        <f>IF(OR(Table24[[#This Row],[Embarked]]="C", Table24[[#This Row],[Embarked]]="Q"), 0, IF(Table24[[#This Row],[Embarked]]="S", 1, ""))</f>
        <v>1</v>
      </c>
      <c r="T170" s="3">
        <f>IF(OR(Table24[[#This Row],[Embarked]]="S", Table24[[#This Row],[Embarked]]="Q"), 0, IF(Table24[[#This Row],[Embarked]]="C", 1, ""))</f>
        <v>0</v>
      </c>
      <c r="U170" s="3">
        <f>IF(Table24[[#This Row],[Sex]]="male", 1, 0)</f>
        <v>0</v>
      </c>
      <c r="V170" s="3">
        <v>1</v>
      </c>
      <c r="AI170">
        <f>SUMPRODUCT(Table24[[#This Row],[SibSp_1]:[Const]],$X$4:$AG$4)</f>
        <v>-2.0422675086058932</v>
      </c>
      <c r="AJ170">
        <f>SUMPRODUCT(Table24[[#This Row],[SibSp_1]:[Const]],$X$5:$AG$5)</f>
        <v>0.36969211597183926</v>
      </c>
      <c r="AK170">
        <f>IF(AI170&lt;0,0,AI170)</f>
        <v>0</v>
      </c>
      <c r="AL170">
        <f>IF(AJ170&lt;0,0,AJ170)</f>
        <v>0.36969211597183926</v>
      </c>
      <c r="AM170">
        <f>AK170+AL170</f>
        <v>0.36969211597183926</v>
      </c>
      <c r="AN170">
        <f>(AM170-Table24[[#This Row],[Survived]])^2</f>
        <v>0.13667226061173585</v>
      </c>
    </row>
    <row r="171" spans="1:40" hidden="1" x14ac:dyDescent="0.25">
      <c r="A171">
        <v>169</v>
      </c>
      <c r="B171">
        <v>0</v>
      </c>
      <c r="C171">
        <v>1</v>
      </c>
      <c r="D171" t="s">
        <v>261</v>
      </c>
      <c r="E171" t="s">
        <v>13</v>
      </c>
      <c r="G171">
        <v>0</v>
      </c>
      <c r="H171">
        <v>0</v>
      </c>
      <c r="I171" t="s">
        <v>262</v>
      </c>
      <c r="J171">
        <v>25.925000000000001</v>
      </c>
      <c r="L171" t="s">
        <v>15</v>
      </c>
      <c r="M171">
        <f>Table24[[#This Row],[SibSp]]</f>
        <v>0</v>
      </c>
      <c r="N171">
        <f>Table24[[#This Row],[Parch]]</f>
        <v>0</v>
      </c>
      <c r="O171">
        <f>Table24[[#This Row],[Age]]/80</f>
        <v>0</v>
      </c>
      <c r="P171" s="3">
        <f>LOG10(Table24[[#This Row],[Fare]]+1)</f>
        <v>1.4301557119700192</v>
      </c>
      <c r="Q171" s="3">
        <f>IF(OR(Table24[[#This Row],[Pclass]]=2, Table24[[#This Row],[Pclass]]=3), 0, IF(Table24[[#This Row],[Pclass]]=1, 1, ""))</f>
        <v>1</v>
      </c>
      <c r="R171" s="3">
        <f>IF(OR(Table24[[#This Row],[Pclass]]=1, Table24[[#This Row],[Pclass]]=3), 0, IF(Table24[[#This Row],[Pclass]]=2, 1, ""))</f>
        <v>0</v>
      </c>
      <c r="S171" s="3">
        <f>IF(OR(Table24[[#This Row],[Embarked]]="C", Table24[[#This Row],[Embarked]]="Q"), 0, IF(Table24[[#This Row],[Embarked]]="S", 1, ""))</f>
        <v>1</v>
      </c>
      <c r="T171" s="3">
        <f>IF(OR(Table24[[#This Row],[Embarked]]="S", Table24[[#This Row],[Embarked]]="Q"), 0, IF(Table24[[#This Row],[Embarked]]="C", 1, ""))</f>
        <v>0</v>
      </c>
      <c r="U171" s="3">
        <f>IF(Table24[[#This Row],[Sex]]="male", 1, 0)</f>
        <v>1</v>
      </c>
      <c r="V171" s="3"/>
      <c r="AI171">
        <f>SUMPRODUCT(Table24[[#This Row],[SibSp_1]:[Const]],$X$4:$AG$4)</f>
        <v>-1.1131659454474405</v>
      </c>
      <c r="AN171">
        <f>(AI171-Table24[[#This Row],[Survived]])^2</f>
        <v>1.2391384221038941</v>
      </c>
    </row>
    <row r="172" spans="1:40" x14ac:dyDescent="0.25">
      <c r="A172">
        <v>170</v>
      </c>
      <c r="B172">
        <v>0</v>
      </c>
      <c r="C172">
        <v>3</v>
      </c>
      <c r="D172" t="s">
        <v>263</v>
      </c>
      <c r="E172" t="s">
        <v>13</v>
      </c>
      <c r="F172">
        <v>28</v>
      </c>
      <c r="G172">
        <v>0</v>
      </c>
      <c r="H172">
        <v>0</v>
      </c>
      <c r="I172">
        <v>1601</v>
      </c>
      <c r="J172">
        <v>56.495800000000003</v>
      </c>
      <c r="L172" t="s">
        <v>15</v>
      </c>
      <c r="M172">
        <f>Table24[[#This Row],[SibSp]]</f>
        <v>0</v>
      </c>
      <c r="N172">
        <f>Table24[[#This Row],[Parch]]</f>
        <v>0</v>
      </c>
      <c r="O172" s="5">
        <f>Table24[[#This Row],[Age]]/80</f>
        <v>0.35</v>
      </c>
      <c r="P172" s="5">
        <f>LOG10(Table24[[#This Row],[Fare]]+1)</f>
        <v>1.7596361211514699</v>
      </c>
      <c r="Q172" s="3">
        <f>IF(OR(Table24[[#This Row],[Pclass]]=2, Table24[[#This Row],[Pclass]]=3), 0, IF(Table24[[#This Row],[Pclass]]=1, 1, ""))</f>
        <v>0</v>
      </c>
      <c r="R172" s="3">
        <f>IF(OR(Table24[[#This Row],[Pclass]]=1, Table24[[#This Row],[Pclass]]=3), 0, IF(Table24[[#This Row],[Pclass]]=2, 1, ""))</f>
        <v>0</v>
      </c>
      <c r="S172" s="3">
        <f>IF(OR(Table24[[#This Row],[Embarked]]="C", Table24[[#This Row],[Embarked]]="Q"), 0, IF(Table24[[#This Row],[Embarked]]="S", 1, ""))</f>
        <v>1</v>
      </c>
      <c r="T172" s="3">
        <f>IF(OR(Table24[[#This Row],[Embarked]]="S", Table24[[#This Row],[Embarked]]="Q"), 0, IF(Table24[[#This Row],[Embarked]]="C", 1, ""))</f>
        <v>0</v>
      </c>
      <c r="U172" s="3">
        <f>IF(Table24[[#This Row],[Sex]]="male", 1, 0)</f>
        <v>1</v>
      </c>
      <c r="V172" s="3">
        <v>1</v>
      </c>
      <c r="AI172">
        <f>SUMPRODUCT(Table24[[#This Row],[SibSp_1]:[Const]],$X$4:$AG$4)</f>
        <v>-2.0064509905780468</v>
      </c>
      <c r="AJ172">
        <f>SUMPRODUCT(Table24[[#This Row],[SibSp_1]:[Const]],$X$5:$AG$5)</f>
        <v>0.16127752256247441</v>
      </c>
      <c r="AK172">
        <f t="shared" ref="AK172:AK178" si="60">IF(AI172&lt;0,0,AI172)</f>
        <v>0</v>
      </c>
      <c r="AL172">
        <f t="shared" ref="AL172:AL178" si="61">IF(AJ172&lt;0,0,AJ172)</f>
        <v>0.16127752256247441</v>
      </c>
      <c r="AM172">
        <f t="shared" ref="AM172:AM178" si="62">AK172+AL172</f>
        <v>0.16127752256247441</v>
      </c>
      <c r="AN172">
        <f>(AM172-Table24[[#This Row],[Survived]])^2</f>
        <v>2.6010439283889443E-2</v>
      </c>
    </row>
    <row r="173" spans="1:40" x14ac:dyDescent="0.25">
      <c r="A173">
        <v>171</v>
      </c>
      <c r="B173">
        <v>0</v>
      </c>
      <c r="C173">
        <v>1</v>
      </c>
      <c r="D173" t="s">
        <v>264</v>
      </c>
      <c r="E173" t="s">
        <v>13</v>
      </c>
      <c r="F173">
        <v>61</v>
      </c>
      <c r="G173">
        <v>0</v>
      </c>
      <c r="H173">
        <v>0</v>
      </c>
      <c r="I173">
        <v>111240</v>
      </c>
      <c r="J173">
        <v>33.5</v>
      </c>
      <c r="K173" t="s">
        <v>265</v>
      </c>
      <c r="L173" t="s">
        <v>15</v>
      </c>
      <c r="M173">
        <f>Table24[[#This Row],[SibSp]]</f>
        <v>0</v>
      </c>
      <c r="N173">
        <f>Table24[[#This Row],[Parch]]</f>
        <v>0</v>
      </c>
      <c r="O173" s="5">
        <f>Table24[[#This Row],[Age]]/80</f>
        <v>0.76249999999999996</v>
      </c>
      <c r="P173" s="5">
        <f>LOG10(Table24[[#This Row],[Fare]]+1)</f>
        <v>1.5378190950732742</v>
      </c>
      <c r="Q173" s="3">
        <f>IF(OR(Table24[[#This Row],[Pclass]]=2, Table24[[#This Row],[Pclass]]=3), 0, IF(Table24[[#This Row],[Pclass]]=1, 1, ""))</f>
        <v>1</v>
      </c>
      <c r="R173" s="3">
        <f>IF(OR(Table24[[#This Row],[Pclass]]=1, Table24[[#This Row],[Pclass]]=3), 0, IF(Table24[[#This Row],[Pclass]]=2, 1, ""))</f>
        <v>0</v>
      </c>
      <c r="S173" s="3">
        <f>IF(OR(Table24[[#This Row],[Embarked]]="C", Table24[[#This Row],[Embarked]]="Q"), 0, IF(Table24[[#This Row],[Embarked]]="S", 1, ""))</f>
        <v>1</v>
      </c>
      <c r="T173" s="3">
        <f>IF(OR(Table24[[#This Row],[Embarked]]="S", Table24[[#This Row],[Embarked]]="Q"), 0, IF(Table24[[#This Row],[Embarked]]="C", 1, ""))</f>
        <v>0</v>
      </c>
      <c r="U173" s="3">
        <f>IF(Table24[[#This Row],[Sex]]="male", 1, 0)</f>
        <v>1</v>
      </c>
      <c r="V173" s="3">
        <v>1</v>
      </c>
      <c r="AI173">
        <f>SUMPRODUCT(Table24[[#This Row],[SibSp_1]:[Const]],$X$4:$AG$4)</f>
        <v>-1.4391659772188479</v>
      </c>
      <c r="AJ173">
        <f>SUMPRODUCT(Table24[[#This Row],[SibSp_1]:[Const]],$X$5:$AG$5)</f>
        <v>0.25528263596256945</v>
      </c>
      <c r="AK173">
        <f t="shared" si="60"/>
        <v>0</v>
      </c>
      <c r="AL173">
        <f t="shared" si="61"/>
        <v>0.25528263596256945</v>
      </c>
      <c r="AM173">
        <f t="shared" si="62"/>
        <v>0.25528263596256945</v>
      </c>
      <c r="AN173">
        <f>(AM173-Table24[[#This Row],[Survived]])^2</f>
        <v>6.5169224223997763E-2</v>
      </c>
    </row>
    <row r="174" spans="1:40" x14ac:dyDescent="0.25">
      <c r="A174">
        <v>172</v>
      </c>
      <c r="B174">
        <v>0</v>
      </c>
      <c r="C174">
        <v>3</v>
      </c>
      <c r="D174" t="s">
        <v>266</v>
      </c>
      <c r="E174" t="s">
        <v>13</v>
      </c>
      <c r="F174">
        <v>4</v>
      </c>
      <c r="G174">
        <v>4</v>
      </c>
      <c r="H174">
        <v>1</v>
      </c>
      <c r="I174">
        <v>382652</v>
      </c>
      <c r="J174">
        <v>29.125</v>
      </c>
      <c r="L174" t="s">
        <v>27</v>
      </c>
      <c r="M174">
        <f>Table24[[#This Row],[SibSp]]</f>
        <v>4</v>
      </c>
      <c r="N174">
        <f>Table24[[#This Row],[Parch]]</f>
        <v>1</v>
      </c>
      <c r="O174" s="5">
        <f>Table24[[#This Row],[Age]]/80</f>
        <v>0.05</v>
      </c>
      <c r="P174" s="5">
        <f>LOG10(Table24[[#This Row],[Fare]]+1)</f>
        <v>1.4789270555829248</v>
      </c>
      <c r="Q174" s="3">
        <f>IF(OR(Table24[[#This Row],[Pclass]]=2, Table24[[#This Row],[Pclass]]=3), 0, IF(Table24[[#This Row],[Pclass]]=1, 1, ""))</f>
        <v>0</v>
      </c>
      <c r="R174" s="3">
        <f>IF(OR(Table24[[#This Row],[Pclass]]=1, Table24[[#This Row],[Pclass]]=3), 0, IF(Table24[[#This Row],[Pclass]]=2, 1, ""))</f>
        <v>0</v>
      </c>
      <c r="S174" s="3">
        <f>IF(OR(Table24[[#This Row],[Embarked]]="C", Table24[[#This Row],[Embarked]]="Q"), 0, IF(Table24[[#This Row],[Embarked]]="S", 1, ""))</f>
        <v>0</v>
      </c>
      <c r="T174" s="3">
        <f>IF(OR(Table24[[#This Row],[Embarked]]="S", Table24[[#This Row],[Embarked]]="Q"), 0, IF(Table24[[#This Row],[Embarked]]="C", 1, ""))</f>
        <v>0</v>
      </c>
      <c r="U174" s="3">
        <f>IF(Table24[[#This Row],[Sex]]="male", 1, 0)</f>
        <v>1</v>
      </c>
      <c r="V174" s="3">
        <v>1</v>
      </c>
      <c r="AI174">
        <f>SUMPRODUCT(Table24[[#This Row],[SibSp_1]:[Const]],$X$4:$AG$4)</f>
        <v>0.10073163271950097</v>
      </c>
      <c r="AJ174">
        <f>SUMPRODUCT(Table24[[#This Row],[SibSp_1]:[Const]],$X$5:$AG$5)</f>
        <v>-4.137213283743324E-2</v>
      </c>
      <c r="AK174">
        <f t="shared" si="60"/>
        <v>0.10073163271950097</v>
      </c>
      <c r="AL174">
        <f t="shared" si="61"/>
        <v>0</v>
      </c>
      <c r="AM174">
        <f t="shared" si="62"/>
        <v>0.10073163271950097</v>
      </c>
      <c r="AN174">
        <f>(AM174-Table24[[#This Row],[Survived]])^2</f>
        <v>1.0146861830336439E-2</v>
      </c>
    </row>
    <row r="175" spans="1:40" x14ac:dyDescent="0.25">
      <c r="A175">
        <v>173</v>
      </c>
      <c r="B175">
        <v>1</v>
      </c>
      <c r="C175">
        <v>3</v>
      </c>
      <c r="D175" t="s">
        <v>267</v>
      </c>
      <c r="E175" t="s">
        <v>17</v>
      </c>
      <c r="F175">
        <v>1</v>
      </c>
      <c r="G175">
        <v>1</v>
      </c>
      <c r="H175">
        <v>1</v>
      </c>
      <c r="I175">
        <v>347742</v>
      </c>
      <c r="J175">
        <v>11.1333</v>
      </c>
      <c r="L175" t="s">
        <v>15</v>
      </c>
      <c r="M175">
        <f>Table24[[#This Row],[SibSp]]</f>
        <v>1</v>
      </c>
      <c r="N175">
        <f>Table24[[#This Row],[Parch]]</f>
        <v>1</v>
      </c>
      <c r="O175" s="5">
        <f>Table24[[#This Row],[Age]]/80</f>
        <v>1.2500000000000001E-2</v>
      </c>
      <c r="P175" s="5">
        <f>LOG10(Table24[[#This Row],[Fare]]+1)</f>
        <v>1.0839789358110461</v>
      </c>
      <c r="Q175" s="3">
        <f>IF(OR(Table24[[#This Row],[Pclass]]=2, Table24[[#This Row],[Pclass]]=3), 0, IF(Table24[[#This Row],[Pclass]]=1, 1, ""))</f>
        <v>0</v>
      </c>
      <c r="R175" s="3">
        <f>IF(OR(Table24[[#This Row],[Pclass]]=1, Table24[[#This Row],[Pclass]]=3), 0, IF(Table24[[#This Row],[Pclass]]=2, 1, ""))</f>
        <v>0</v>
      </c>
      <c r="S175" s="3">
        <f>IF(OR(Table24[[#This Row],[Embarked]]="C", Table24[[#This Row],[Embarked]]="Q"), 0, IF(Table24[[#This Row],[Embarked]]="S", 1, ""))</f>
        <v>1</v>
      </c>
      <c r="T175" s="3">
        <f>IF(OR(Table24[[#This Row],[Embarked]]="S", Table24[[#This Row],[Embarked]]="Q"), 0, IF(Table24[[#This Row],[Embarked]]="C", 1, ""))</f>
        <v>0</v>
      </c>
      <c r="U175" s="3">
        <f>IF(Table24[[#This Row],[Sex]]="male", 1, 0)</f>
        <v>0</v>
      </c>
      <c r="V175" s="3">
        <v>1</v>
      </c>
      <c r="AI175">
        <f>SUMPRODUCT(Table24[[#This Row],[SibSp_1]:[Const]],$X$4:$AG$4)</f>
        <v>-1.4835733311714423</v>
      </c>
      <c r="AJ175">
        <f>SUMPRODUCT(Table24[[#This Row],[SibSp_1]:[Const]],$X$5:$AG$5)</f>
        <v>0.69956810258984081</v>
      </c>
      <c r="AK175">
        <f t="shared" si="60"/>
        <v>0</v>
      </c>
      <c r="AL175">
        <f t="shared" si="61"/>
        <v>0.69956810258984081</v>
      </c>
      <c r="AM175">
        <f t="shared" si="62"/>
        <v>0.69956810258984081</v>
      </c>
      <c r="AN175">
        <f>(AM175-Table24[[#This Row],[Survived]])^2</f>
        <v>9.0259324981468408E-2</v>
      </c>
    </row>
    <row r="176" spans="1:40" x14ac:dyDescent="0.25">
      <c r="A176">
        <v>174</v>
      </c>
      <c r="B176">
        <v>0</v>
      </c>
      <c r="C176">
        <v>3</v>
      </c>
      <c r="D176" t="s">
        <v>268</v>
      </c>
      <c r="E176" t="s">
        <v>13</v>
      </c>
      <c r="F176">
        <v>21</v>
      </c>
      <c r="G176">
        <v>0</v>
      </c>
      <c r="H176">
        <v>0</v>
      </c>
      <c r="I176" t="s">
        <v>269</v>
      </c>
      <c r="J176">
        <v>7.9249999999999998</v>
      </c>
      <c r="L176" t="s">
        <v>15</v>
      </c>
      <c r="M176">
        <f>Table24[[#This Row],[SibSp]]</f>
        <v>0</v>
      </c>
      <c r="N176">
        <f>Table24[[#This Row],[Parch]]</f>
        <v>0</v>
      </c>
      <c r="O176" s="5">
        <f>Table24[[#This Row],[Age]]/80</f>
        <v>0.26250000000000001</v>
      </c>
      <c r="P176" s="5">
        <f>LOG10(Table24[[#This Row],[Fare]]+1)</f>
        <v>0.95060822478423079</v>
      </c>
      <c r="Q176" s="3">
        <f>IF(OR(Table24[[#This Row],[Pclass]]=2, Table24[[#This Row],[Pclass]]=3), 0, IF(Table24[[#This Row],[Pclass]]=1, 1, ""))</f>
        <v>0</v>
      </c>
      <c r="R176" s="3">
        <f>IF(OR(Table24[[#This Row],[Pclass]]=1, Table24[[#This Row],[Pclass]]=3), 0, IF(Table24[[#This Row],[Pclass]]=2, 1, ""))</f>
        <v>0</v>
      </c>
      <c r="S176" s="3">
        <f>IF(OR(Table24[[#This Row],[Embarked]]="C", Table24[[#This Row],[Embarked]]="Q"), 0, IF(Table24[[#This Row],[Embarked]]="S", 1, ""))</f>
        <v>1</v>
      </c>
      <c r="T176" s="3">
        <f>IF(OR(Table24[[#This Row],[Embarked]]="S", Table24[[#This Row],[Embarked]]="Q"), 0, IF(Table24[[#This Row],[Embarked]]="C", 1, ""))</f>
        <v>0</v>
      </c>
      <c r="U176" s="3">
        <f>IF(Table24[[#This Row],[Sex]]="male", 1, 0)</f>
        <v>1</v>
      </c>
      <c r="V176" s="3">
        <v>1</v>
      </c>
      <c r="AI176">
        <f>SUMPRODUCT(Table24[[#This Row],[SibSp_1]:[Const]],$X$4:$AG$4)</f>
        <v>-1.5009600070914795</v>
      </c>
      <c r="AJ176">
        <f>SUMPRODUCT(Table24[[#This Row],[SibSp_1]:[Const]],$X$5:$AG$5)</f>
        <v>0.13861638210176175</v>
      </c>
      <c r="AK176">
        <f t="shared" si="60"/>
        <v>0</v>
      </c>
      <c r="AL176">
        <f t="shared" si="61"/>
        <v>0.13861638210176175</v>
      </c>
      <c r="AM176">
        <f t="shared" si="62"/>
        <v>0.13861638210176175</v>
      </c>
      <c r="AN176">
        <f>(AM176-Table24[[#This Row],[Survived]])^2</f>
        <v>1.9214501386981615E-2</v>
      </c>
    </row>
    <row r="177" spans="1:40" x14ac:dyDescent="0.25">
      <c r="A177">
        <v>175</v>
      </c>
      <c r="B177">
        <v>0</v>
      </c>
      <c r="C177">
        <v>1</v>
      </c>
      <c r="D177" t="s">
        <v>270</v>
      </c>
      <c r="E177" t="s">
        <v>13</v>
      </c>
      <c r="F177">
        <v>56</v>
      </c>
      <c r="G177">
        <v>0</v>
      </c>
      <c r="H177">
        <v>0</v>
      </c>
      <c r="I177">
        <v>17764</v>
      </c>
      <c r="J177">
        <v>30.695799999999998</v>
      </c>
      <c r="K177" t="s">
        <v>271</v>
      </c>
      <c r="L177" t="s">
        <v>20</v>
      </c>
      <c r="M177">
        <f>Table24[[#This Row],[SibSp]]</f>
        <v>0</v>
      </c>
      <c r="N177">
        <f>Table24[[#This Row],[Parch]]</f>
        <v>0</v>
      </c>
      <c r="O177" s="5">
        <f>Table24[[#This Row],[Age]]/80</f>
        <v>0.7</v>
      </c>
      <c r="P177" s="5">
        <f>LOG10(Table24[[#This Row],[Fare]]+1)</f>
        <v>1.5010017178117605</v>
      </c>
      <c r="Q177" s="3">
        <f>IF(OR(Table24[[#This Row],[Pclass]]=2, Table24[[#This Row],[Pclass]]=3), 0, IF(Table24[[#This Row],[Pclass]]=1, 1, ""))</f>
        <v>1</v>
      </c>
      <c r="R177" s="3">
        <f>IF(OR(Table24[[#This Row],[Pclass]]=1, Table24[[#This Row],[Pclass]]=3), 0, IF(Table24[[#This Row],[Pclass]]=2, 1, ""))</f>
        <v>0</v>
      </c>
      <c r="S177" s="3">
        <f>IF(OR(Table24[[#This Row],[Embarked]]="C", Table24[[#This Row],[Embarked]]="Q"), 0, IF(Table24[[#This Row],[Embarked]]="S", 1, ""))</f>
        <v>0</v>
      </c>
      <c r="T177" s="3">
        <f>IF(OR(Table24[[#This Row],[Embarked]]="S", Table24[[#This Row],[Embarked]]="Q"), 0, IF(Table24[[#This Row],[Embarked]]="C", 1, ""))</f>
        <v>1</v>
      </c>
      <c r="U177" s="3">
        <f>IF(Table24[[#This Row],[Sex]]="male", 1, 0)</f>
        <v>1</v>
      </c>
      <c r="V177" s="3">
        <v>1</v>
      </c>
      <c r="AI177">
        <f>SUMPRODUCT(Table24[[#This Row],[SibSp_1]:[Const]],$X$4:$AG$4)</f>
        <v>0.1322673880781155</v>
      </c>
      <c r="AJ177">
        <f>SUMPRODUCT(Table24[[#This Row],[SibSp_1]:[Const]],$X$5:$AG$5)</f>
        <v>0.28545448029869686</v>
      </c>
      <c r="AK177">
        <f t="shared" si="60"/>
        <v>0.1322673880781155</v>
      </c>
      <c r="AL177">
        <f t="shared" si="61"/>
        <v>0.28545448029869686</v>
      </c>
      <c r="AM177">
        <f t="shared" si="62"/>
        <v>0.41772186837681236</v>
      </c>
      <c r="AN177">
        <f>(AM177-Table24[[#This Row],[Survived]])^2</f>
        <v>0.17449155932021496</v>
      </c>
    </row>
    <row r="178" spans="1:40" x14ac:dyDescent="0.25">
      <c r="A178">
        <v>176</v>
      </c>
      <c r="B178">
        <v>0</v>
      </c>
      <c r="C178">
        <v>3</v>
      </c>
      <c r="D178" t="s">
        <v>272</v>
      </c>
      <c r="E178" t="s">
        <v>13</v>
      </c>
      <c r="F178">
        <v>18</v>
      </c>
      <c r="G178">
        <v>1</v>
      </c>
      <c r="H178">
        <v>1</v>
      </c>
      <c r="I178">
        <v>350404</v>
      </c>
      <c r="J178">
        <v>7.8541999999999996</v>
      </c>
      <c r="L178" t="s">
        <v>15</v>
      </c>
      <c r="M178">
        <f>Table24[[#This Row],[SibSp]]</f>
        <v>1</v>
      </c>
      <c r="N178">
        <f>Table24[[#This Row],[Parch]]</f>
        <v>1</v>
      </c>
      <c r="O178" s="5">
        <f>Table24[[#This Row],[Age]]/80</f>
        <v>0.22500000000000001</v>
      </c>
      <c r="P178" s="5">
        <f>LOG10(Table24[[#This Row],[Fare]]+1)</f>
        <v>0.94714932766263737</v>
      </c>
      <c r="Q178" s="3">
        <f>IF(OR(Table24[[#This Row],[Pclass]]=2, Table24[[#This Row],[Pclass]]=3), 0, IF(Table24[[#This Row],[Pclass]]=1, 1, ""))</f>
        <v>0</v>
      </c>
      <c r="R178" s="3">
        <f>IF(OR(Table24[[#This Row],[Pclass]]=1, Table24[[#This Row],[Pclass]]=3), 0, IF(Table24[[#This Row],[Pclass]]=2, 1, ""))</f>
        <v>0</v>
      </c>
      <c r="S178" s="3">
        <f>IF(OR(Table24[[#This Row],[Embarked]]="C", Table24[[#This Row],[Embarked]]="Q"), 0, IF(Table24[[#This Row],[Embarked]]="S", 1, ""))</f>
        <v>1</v>
      </c>
      <c r="T178" s="3">
        <f>IF(OR(Table24[[#This Row],[Embarked]]="S", Table24[[#This Row],[Embarked]]="Q"), 0, IF(Table24[[#This Row],[Embarked]]="C", 1, ""))</f>
        <v>0</v>
      </c>
      <c r="U178" s="3">
        <f>IF(Table24[[#This Row],[Sex]]="male", 1, 0)</f>
        <v>1</v>
      </c>
      <c r="V178" s="3">
        <v>1</v>
      </c>
      <c r="AI178">
        <f>SUMPRODUCT(Table24[[#This Row],[SibSp_1]:[Const]],$X$4:$AG$4)</f>
        <v>-1.2795506238672369</v>
      </c>
      <c r="AJ178">
        <f>SUMPRODUCT(Table24[[#This Row],[SibSp_1]:[Const]],$X$5:$AG$5)</f>
        <v>6.4712756202768063E-2</v>
      </c>
      <c r="AK178">
        <f t="shared" si="60"/>
        <v>0</v>
      </c>
      <c r="AL178">
        <f t="shared" si="61"/>
        <v>6.4712756202768063E-2</v>
      </c>
      <c r="AM178">
        <f t="shared" si="62"/>
        <v>6.4712756202768063E-2</v>
      </c>
      <c r="AN178">
        <f>(AM178-Table24[[#This Row],[Survived]])^2</f>
        <v>4.1877408153588964E-3</v>
      </c>
    </row>
    <row r="179" spans="1:40" hidden="1" x14ac:dyDescent="0.25">
      <c r="A179">
        <v>177</v>
      </c>
      <c r="B179">
        <v>0</v>
      </c>
      <c r="C179">
        <v>3</v>
      </c>
      <c r="D179" t="s">
        <v>273</v>
      </c>
      <c r="E179" t="s">
        <v>13</v>
      </c>
      <c r="G179">
        <v>3</v>
      </c>
      <c r="H179">
        <v>1</v>
      </c>
      <c r="I179">
        <v>4133</v>
      </c>
      <c r="J179">
        <v>25.466699999999999</v>
      </c>
      <c r="L179" t="s">
        <v>15</v>
      </c>
      <c r="M179">
        <f>Table24[[#This Row],[SibSp]]</f>
        <v>3</v>
      </c>
      <c r="N179">
        <f>Table24[[#This Row],[Parch]]</f>
        <v>1</v>
      </c>
      <c r="O179">
        <f>Table24[[#This Row],[Age]]/80</f>
        <v>0</v>
      </c>
      <c r="P179" s="3">
        <f>LOG10(Table24[[#This Row],[Fare]]+1)</f>
        <v>1.4226997946774695</v>
      </c>
      <c r="Q179" s="3">
        <f>IF(OR(Table24[[#This Row],[Pclass]]=2, Table24[[#This Row],[Pclass]]=3), 0, IF(Table24[[#This Row],[Pclass]]=1, 1, ""))</f>
        <v>0</v>
      </c>
      <c r="R179" s="3">
        <f>IF(OR(Table24[[#This Row],[Pclass]]=1, Table24[[#This Row],[Pclass]]=3), 0, IF(Table24[[#This Row],[Pclass]]=2, 1, ""))</f>
        <v>0</v>
      </c>
      <c r="S179" s="3">
        <f>IF(OR(Table24[[#This Row],[Embarked]]="C", Table24[[#This Row],[Embarked]]="Q"), 0, IF(Table24[[#This Row],[Embarked]]="S", 1, ""))</f>
        <v>1</v>
      </c>
      <c r="T179" s="3">
        <f>IF(OR(Table24[[#This Row],[Embarked]]="S", Table24[[#This Row],[Embarked]]="Q"), 0, IF(Table24[[#This Row],[Embarked]]="C", 1, ""))</f>
        <v>0</v>
      </c>
      <c r="U179" s="3">
        <f>IF(Table24[[#This Row],[Sex]]="male", 1, 0)</f>
        <v>1</v>
      </c>
      <c r="V179" s="3"/>
      <c r="AI179">
        <f>SUMPRODUCT(Table24[[#This Row],[SibSp_1]:[Const]],$X$4:$AG$4)</f>
        <v>-0.59135351155144245</v>
      </c>
      <c r="AN179">
        <f>(AI179-Table24[[#This Row],[Survived]])^2</f>
        <v>0.34969897562422197</v>
      </c>
    </row>
    <row r="180" spans="1:40" x14ac:dyDescent="0.25">
      <c r="A180">
        <v>178</v>
      </c>
      <c r="B180">
        <v>0</v>
      </c>
      <c r="C180">
        <v>1</v>
      </c>
      <c r="D180" t="s">
        <v>274</v>
      </c>
      <c r="E180" t="s">
        <v>17</v>
      </c>
      <c r="F180">
        <v>50</v>
      </c>
      <c r="G180">
        <v>0</v>
      </c>
      <c r="H180">
        <v>0</v>
      </c>
      <c r="I180" t="s">
        <v>275</v>
      </c>
      <c r="J180">
        <v>28.712499999999999</v>
      </c>
      <c r="K180" t="s">
        <v>276</v>
      </c>
      <c r="L180" t="s">
        <v>20</v>
      </c>
      <c r="M180">
        <f>Table24[[#This Row],[SibSp]]</f>
        <v>0</v>
      </c>
      <c r="N180">
        <f>Table24[[#This Row],[Parch]]</f>
        <v>0</v>
      </c>
      <c r="O180" s="5">
        <f>Table24[[#This Row],[Age]]/80</f>
        <v>0.625</v>
      </c>
      <c r="P180" s="5">
        <f>LOG10(Table24[[#This Row],[Fare]]+1)</f>
        <v>1.4729391947362367</v>
      </c>
      <c r="Q180" s="3">
        <f>IF(OR(Table24[[#This Row],[Pclass]]=2, Table24[[#This Row],[Pclass]]=3), 0, IF(Table24[[#This Row],[Pclass]]=1, 1, ""))</f>
        <v>1</v>
      </c>
      <c r="R180" s="3">
        <f>IF(OR(Table24[[#This Row],[Pclass]]=1, Table24[[#This Row],[Pclass]]=3), 0, IF(Table24[[#This Row],[Pclass]]=2, 1, ""))</f>
        <v>0</v>
      </c>
      <c r="S180" s="3">
        <f>IF(OR(Table24[[#This Row],[Embarked]]="C", Table24[[#This Row],[Embarked]]="Q"), 0, IF(Table24[[#This Row],[Embarked]]="S", 1, ""))</f>
        <v>0</v>
      </c>
      <c r="T180" s="3">
        <f>IF(OR(Table24[[#This Row],[Embarked]]="S", Table24[[#This Row],[Embarked]]="Q"), 0, IF(Table24[[#This Row],[Embarked]]="C", 1, ""))</f>
        <v>1</v>
      </c>
      <c r="U180" s="3">
        <f>IF(Table24[[#This Row],[Sex]]="male", 1, 0)</f>
        <v>0</v>
      </c>
      <c r="V180" s="3">
        <v>1</v>
      </c>
      <c r="AI180">
        <f>SUMPRODUCT(Table24[[#This Row],[SibSp_1]:[Const]],$X$4:$AG$4)</f>
        <v>4.3975602397328561E-2</v>
      </c>
      <c r="AJ180">
        <f>SUMPRODUCT(Table24[[#This Row],[SibSp_1]:[Const]],$X$5:$AG$5)</f>
        <v>0.82496858169466236</v>
      </c>
      <c r="AK180">
        <f t="shared" ref="AK180:AK182" si="63">IF(AI180&lt;0,0,AI180)</f>
        <v>4.3975602397328561E-2</v>
      </c>
      <c r="AL180">
        <f t="shared" ref="AL180:AL182" si="64">IF(AJ180&lt;0,0,AJ180)</f>
        <v>0.82496858169466236</v>
      </c>
      <c r="AM180">
        <f t="shared" ref="AM180:AM182" si="65">AK180+AL180</f>
        <v>0.86894418409199092</v>
      </c>
      <c r="AN180">
        <f>(AM180-Table24[[#This Row],[Survived]])^2</f>
        <v>0.75506399506729582</v>
      </c>
    </row>
    <row r="181" spans="1:40" x14ac:dyDescent="0.25">
      <c r="A181">
        <v>179</v>
      </c>
      <c r="B181">
        <v>0</v>
      </c>
      <c r="C181">
        <v>2</v>
      </c>
      <c r="D181" t="s">
        <v>277</v>
      </c>
      <c r="E181" t="s">
        <v>13</v>
      </c>
      <c r="F181">
        <v>30</v>
      </c>
      <c r="G181">
        <v>0</v>
      </c>
      <c r="H181">
        <v>0</v>
      </c>
      <c r="I181">
        <v>250653</v>
      </c>
      <c r="J181">
        <v>13</v>
      </c>
      <c r="L181" t="s">
        <v>15</v>
      </c>
      <c r="M181">
        <f>Table24[[#This Row],[SibSp]]</f>
        <v>0</v>
      </c>
      <c r="N181">
        <f>Table24[[#This Row],[Parch]]</f>
        <v>0</v>
      </c>
      <c r="O181" s="5">
        <f>Table24[[#This Row],[Age]]/80</f>
        <v>0.375</v>
      </c>
      <c r="P181" s="5">
        <f>LOG10(Table24[[#This Row],[Fare]]+1)</f>
        <v>1.146128035678238</v>
      </c>
      <c r="Q181" s="3">
        <f>IF(OR(Table24[[#This Row],[Pclass]]=2, Table24[[#This Row],[Pclass]]=3), 0, IF(Table24[[#This Row],[Pclass]]=1, 1, ""))</f>
        <v>0</v>
      </c>
      <c r="R181" s="3">
        <f>IF(OR(Table24[[#This Row],[Pclass]]=1, Table24[[#This Row],[Pclass]]=3), 0, IF(Table24[[#This Row],[Pclass]]=2, 1, ""))</f>
        <v>1</v>
      </c>
      <c r="S181" s="3">
        <f>IF(OR(Table24[[#This Row],[Embarked]]="C", Table24[[#This Row],[Embarked]]="Q"), 0, IF(Table24[[#This Row],[Embarked]]="S", 1, ""))</f>
        <v>1</v>
      </c>
      <c r="T181" s="3">
        <f>IF(OR(Table24[[#This Row],[Embarked]]="S", Table24[[#This Row],[Embarked]]="Q"), 0, IF(Table24[[#This Row],[Embarked]]="C", 1, ""))</f>
        <v>0</v>
      </c>
      <c r="U181" s="3">
        <f>IF(Table24[[#This Row],[Sex]]="male", 1, 0)</f>
        <v>1</v>
      </c>
      <c r="V181" s="3">
        <v>1</v>
      </c>
      <c r="AI181">
        <f>SUMPRODUCT(Table24[[#This Row],[SibSp_1]:[Const]],$X$4:$AG$4)</f>
        <v>-1.7123368174908151</v>
      </c>
      <c r="AJ181">
        <f>SUMPRODUCT(Table24[[#This Row],[SibSp_1]:[Const]],$X$5:$AG$5)</f>
        <v>0.29400064426573547</v>
      </c>
      <c r="AK181">
        <f t="shared" si="63"/>
        <v>0</v>
      </c>
      <c r="AL181">
        <f t="shared" si="64"/>
        <v>0.29400064426573547</v>
      </c>
      <c r="AM181">
        <f t="shared" si="65"/>
        <v>0.29400064426573547</v>
      </c>
      <c r="AN181">
        <f>(AM181-Table24[[#This Row],[Survived]])^2</f>
        <v>8.6436378828667532E-2</v>
      </c>
    </row>
    <row r="182" spans="1:40" x14ac:dyDescent="0.25">
      <c r="A182">
        <v>180</v>
      </c>
      <c r="B182">
        <v>0</v>
      </c>
      <c r="C182">
        <v>3</v>
      </c>
      <c r="D182" t="s">
        <v>278</v>
      </c>
      <c r="E182" t="s">
        <v>13</v>
      </c>
      <c r="F182">
        <v>36</v>
      </c>
      <c r="G182">
        <v>0</v>
      </c>
      <c r="H182">
        <v>0</v>
      </c>
      <c r="I182" t="s">
        <v>279</v>
      </c>
      <c r="J182">
        <v>0</v>
      </c>
      <c r="L182" t="s">
        <v>15</v>
      </c>
      <c r="M182">
        <f>Table24[[#This Row],[SibSp]]</f>
        <v>0</v>
      </c>
      <c r="N182">
        <f>Table24[[#This Row],[Parch]]</f>
        <v>0</v>
      </c>
      <c r="O182" s="5">
        <f>Table24[[#This Row],[Age]]/80</f>
        <v>0.45</v>
      </c>
      <c r="P182" s="5">
        <f>LOG10(Table24[[#This Row],[Fare]]+1)</f>
        <v>0</v>
      </c>
      <c r="Q182" s="3">
        <f>IF(OR(Table24[[#This Row],[Pclass]]=2, Table24[[#This Row],[Pclass]]=3), 0, IF(Table24[[#This Row],[Pclass]]=1, 1, ""))</f>
        <v>0</v>
      </c>
      <c r="R182" s="3">
        <f>IF(OR(Table24[[#This Row],[Pclass]]=1, Table24[[#This Row],[Pclass]]=3), 0, IF(Table24[[#This Row],[Pclass]]=2, 1, ""))</f>
        <v>0</v>
      </c>
      <c r="S182" s="3">
        <f>IF(OR(Table24[[#This Row],[Embarked]]="C", Table24[[#This Row],[Embarked]]="Q"), 0, IF(Table24[[#This Row],[Embarked]]="S", 1, ""))</f>
        <v>1</v>
      </c>
      <c r="T182" s="3">
        <f>IF(OR(Table24[[#This Row],[Embarked]]="S", Table24[[#This Row],[Embarked]]="Q"), 0, IF(Table24[[#This Row],[Embarked]]="C", 1, ""))</f>
        <v>0</v>
      </c>
      <c r="U182" s="3">
        <f>IF(Table24[[#This Row],[Sex]]="male", 1, 0)</f>
        <v>1</v>
      </c>
      <c r="V182" s="3">
        <v>1</v>
      </c>
      <c r="AI182">
        <f>SUMPRODUCT(Table24[[#This Row],[SibSp_1]:[Const]],$X$4:$AG$4)</f>
        <v>-0.88326417911581312</v>
      </c>
      <c r="AJ182">
        <f>SUMPRODUCT(Table24[[#This Row],[SibSp_1]:[Const]],$X$5:$AG$5)</f>
        <v>-5.7567217825994499E-2</v>
      </c>
      <c r="AK182">
        <f t="shared" si="63"/>
        <v>0</v>
      </c>
      <c r="AL182">
        <f t="shared" si="64"/>
        <v>0</v>
      </c>
      <c r="AM182">
        <f t="shared" si="65"/>
        <v>0</v>
      </c>
      <c r="AN182">
        <f>(AM182-Table24[[#This Row],[Survived]])^2</f>
        <v>0</v>
      </c>
    </row>
    <row r="183" spans="1:40" hidden="1" x14ac:dyDescent="0.25">
      <c r="A183">
        <v>181</v>
      </c>
      <c r="B183">
        <v>0</v>
      </c>
      <c r="C183">
        <v>3</v>
      </c>
      <c r="D183" t="s">
        <v>280</v>
      </c>
      <c r="E183" t="s">
        <v>17</v>
      </c>
      <c r="G183">
        <v>8</v>
      </c>
      <c r="H183">
        <v>2</v>
      </c>
      <c r="I183" t="s">
        <v>250</v>
      </c>
      <c r="J183">
        <v>69.55</v>
      </c>
      <c r="L183" t="s">
        <v>15</v>
      </c>
      <c r="M183">
        <f>Table24[[#This Row],[SibSp]]</f>
        <v>8</v>
      </c>
      <c r="N183">
        <f>Table24[[#This Row],[Parch]]</f>
        <v>2</v>
      </c>
      <c r="O183">
        <f>Table24[[#This Row],[Age]]/80</f>
        <v>0</v>
      </c>
      <c r="P183" s="3">
        <f>LOG10(Table24[[#This Row],[Fare]]+1)</f>
        <v>1.8484970180903666</v>
      </c>
      <c r="Q183" s="3">
        <f>IF(OR(Table24[[#This Row],[Pclass]]=2, Table24[[#This Row],[Pclass]]=3), 0, IF(Table24[[#This Row],[Pclass]]=1, 1, ""))</f>
        <v>0</v>
      </c>
      <c r="R183" s="3">
        <f>IF(OR(Table24[[#This Row],[Pclass]]=1, Table24[[#This Row],[Pclass]]=3), 0, IF(Table24[[#This Row],[Pclass]]=2, 1, ""))</f>
        <v>0</v>
      </c>
      <c r="S183" s="3">
        <f>IF(OR(Table24[[#This Row],[Embarked]]="C", Table24[[#This Row],[Embarked]]="Q"), 0, IF(Table24[[#This Row],[Embarked]]="S", 1, ""))</f>
        <v>1</v>
      </c>
      <c r="T183" s="3">
        <f>IF(OR(Table24[[#This Row],[Embarked]]="S", Table24[[#This Row],[Embarked]]="Q"), 0, IF(Table24[[#This Row],[Embarked]]="C", 1, ""))</f>
        <v>0</v>
      </c>
      <c r="U183" s="3">
        <f>IF(Table24[[#This Row],[Sex]]="male", 1, 0)</f>
        <v>0</v>
      </c>
      <c r="V183" s="3"/>
      <c r="AI183">
        <f>SUMPRODUCT(Table24[[#This Row],[SibSp_1]:[Const]],$X$4:$AG$4)</f>
        <v>0.63677164522386032</v>
      </c>
      <c r="AN183">
        <f>(AI183-Table24[[#This Row],[Survived]])^2</f>
        <v>0.40547812816110185</v>
      </c>
    </row>
    <row r="184" spans="1:40" hidden="1" x14ac:dyDescent="0.25">
      <c r="A184">
        <v>182</v>
      </c>
      <c r="B184">
        <v>0</v>
      </c>
      <c r="C184">
        <v>2</v>
      </c>
      <c r="D184" t="s">
        <v>281</v>
      </c>
      <c r="E184" t="s">
        <v>13</v>
      </c>
      <c r="G184">
        <v>0</v>
      </c>
      <c r="H184">
        <v>0</v>
      </c>
      <c r="I184" t="s">
        <v>282</v>
      </c>
      <c r="J184">
        <v>15.05</v>
      </c>
      <c r="L184" t="s">
        <v>20</v>
      </c>
      <c r="M184">
        <f>Table24[[#This Row],[SibSp]]</f>
        <v>0</v>
      </c>
      <c r="N184">
        <f>Table24[[#This Row],[Parch]]</f>
        <v>0</v>
      </c>
      <c r="O184">
        <f>Table24[[#This Row],[Age]]/80</f>
        <v>0</v>
      </c>
      <c r="P184" s="3">
        <f>LOG10(Table24[[#This Row],[Fare]]+1)</f>
        <v>1.2054750367408908</v>
      </c>
      <c r="Q184" s="3">
        <f>IF(OR(Table24[[#This Row],[Pclass]]=2, Table24[[#This Row],[Pclass]]=3), 0, IF(Table24[[#This Row],[Pclass]]=1, 1, ""))</f>
        <v>0</v>
      </c>
      <c r="R184" s="3">
        <f>IF(OR(Table24[[#This Row],[Pclass]]=1, Table24[[#This Row],[Pclass]]=3), 0, IF(Table24[[#This Row],[Pclass]]=2, 1, ""))</f>
        <v>1</v>
      </c>
      <c r="S184" s="3">
        <f>IF(OR(Table24[[#This Row],[Embarked]]="C", Table24[[#This Row],[Embarked]]="Q"), 0, IF(Table24[[#This Row],[Embarked]]="S", 1, ""))</f>
        <v>0</v>
      </c>
      <c r="T184" s="3">
        <f>IF(OR(Table24[[#This Row],[Embarked]]="S", Table24[[#This Row],[Embarked]]="Q"), 0, IF(Table24[[#This Row],[Embarked]]="C", 1, ""))</f>
        <v>1</v>
      </c>
      <c r="U184" s="3">
        <f>IF(Table24[[#This Row],[Sex]]="male", 1, 0)</f>
        <v>1</v>
      </c>
      <c r="V184" s="3"/>
      <c r="AI184">
        <f>SUMPRODUCT(Table24[[#This Row],[SibSp_1]:[Const]],$X$4:$AG$4)</f>
        <v>9.2743330771424631E-2</v>
      </c>
      <c r="AN184">
        <f>(AI184-Table24[[#This Row],[Survived]])^2</f>
        <v>8.601325402577879E-3</v>
      </c>
    </row>
    <row r="185" spans="1:40" x14ac:dyDescent="0.25">
      <c r="A185">
        <v>183</v>
      </c>
      <c r="B185">
        <v>0</v>
      </c>
      <c r="C185">
        <v>3</v>
      </c>
      <c r="D185" t="s">
        <v>283</v>
      </c>
      <c r="E185" t="s">
        <v>13</v>
      </c>
      <c r="F185">
        <v>9</v>
      </c>
      <c r="G185">
        <v>4</v>
      </c>
      <c r="H185">
        <v>2</v>
      </c>
      <c r="I185">
        <v>347077</v>
      </c>
      <c r="J185">
        <v>31.387499999999999</v>
      </c>
      <c r="L185" t="s">
        <v>15</v>
      </c>
      <c r="M185">
        <f>Table24[[#This Row],[SibSp]]</f>
        <v>4</v>
      </c>
      <c r="N185">
        <f>Table24[[#This Row],[Parch]]</f>
        <v>2</v>
      </c>
      <c r="O185" s="5">
        <f>Table24[[#This Row],[Age]]/80</f>
        <v>0.1125</v>
      </c>
      <c r="P185" s="5">
        <f>LOG10(Table24[[#This Row],[Fare]]+1)</f>
        <v>1.5103774259938814</v>
      </c>
      <c r="Q185" s="3">
        <f>IF(OR(Table24[[#This Row],[Pclass]]=2, Table24[[#This Row],[Pclass]]=3), 0, IF(Table24[[#This Row],[Pclass]]=1, 1, ""))</f>
        <v>0</v>
      </c>
      <c r="R185" s="3">
        <f>IF(OR(Table24[[#This Row],[Pclass]]=1, Table24[[#This Row],[Pclass]]=3), 0, IF(Table24[[#This Row],[Pclass]]=2, 1, ""))</f>
        <v>0</v>
      </c>
      <c r="S185" s="3">
        <f>IF(OR(Table24[[#This Row],[Embarked]]="C", Table24[[#This Row],[Embarked]]="Q"), 0, IF(Table24[[#This Row],[Embarked]]="S", 1, ""))</f>
        <v>1</v>
      </c>
      <c r="T185" s="3">
        <f>IF(OR(Table24[[#This Row],[Embarked]]="S", Table24[[#This Row],[Embarked]]="Q"), 0, IF(Table24[[#This Row],[Embarked]]="C", 1, ""))</f>
        <v>0</v>
      </c>
      <c r="U185" s="3">
        <f>IF(Table24[[#This Row],[Sex]]="male", 1, 0)</f>
        <v>1</v>
      </c>
      <c r="V185" s="3">
        <v>1</v>
      </c>
      <c r="AI185">
        <f>SUMPRODUCT(Table24[[#This Row],[SibSp_1]:[Const]],$X$4:$AG$4)</f>
        <v>-0.73556600334680211</v>
      </c>
      <c r="AJ185">
        <f>SUMPRODUCT(Table24[[#This Row],[SibSp_1]:[Const]],$X$5:$AG$5)</f>
        <v>-7.6020932177871647E-2</v>
      </c>
      <c r="AK185">
        <f t="shared" ref="AK185:AK187" si="66">IF(AI185&lt;0,0,AI185)</f>
        <v>0</v>
      </c>
      <c r="AL185">
        <f t="shared" ref="AL185:AL187" si="67">IF(AJ185&lt;0,0,AJ185)</f>
        <v>0</v>
      </c>
      <c r="AM185">
        <f t="shared" ref="AM185:AM187" si="68">AK185+AL185</f>
        <v>0</v>
      </c>
      <c r="AN185">
        <f>(AM185-Table24[[#This Row],[Survived]])^2</f>
        <v>0</v>
      </c>
    </row>
    <row r="186" spans="1:40" x14ac:dyDescent="0.25">
      <c r="A186">
        <v>184</v>
      </c>
      <c r="B186">
        <v>1</v>
      </c>
      <c r="C186">
        <v>2</v>
      </c>
      <c r="D186" t="s">
        <v>284</v>
      </c>
      <c r="E186" t="s">
        <v>13</v>
      </c>
      <c r="F186">
        <v>1</v>
      </c>
      <c r="G186">
        <v>2</v>
      </c>
      <c r="H186">
        <v>1</v>
      </c>
      <c r="I186">
        <v>230136</v>
      </c>
      <c r="J186">
        <v>39</v>
      </c>
      <c r="K186" t="s">
        <v>285</v>
      </c>
      <c r="L186" t="s">
        <v>15</v>
      </c>
      <c r="M186">
        <f>Table24[[#This Row],[SibSp]]</f>
        <v>2</v>
      </c>
      <c r="N186">
        <f>Table24[[#This Row],[Parch]]</f>
        <v>1</v>
      </c>
      <c r="O186" s="5">
        <f>Table24[[#This Row],[Age]]/80</f>
        <v>1.2500000000000001E-2</v>
      </c>
      <c r="P186" s="5">
        <f>LOG10(Table24[[#This Row],[Fare]]+1)</f>
        <v>1.6020599913279623</v>
      </c>
      <c r="Q186" s="3">
        <f>IF(OR(Table24[[#This Row],[Pclass]]=2, Table24[[#This Row],[Pclass]]=3), 0, IF(Table24[[#This Row],[Pclass]]=1, 1, ""))</f>
        <v>0</v>
      </c>
      <c r="R186" s="3">
        <f>IF(OR(Table24[[#This Row],[Pclass]]=1, Table24[[#This Row],[Pclass]]=3), 0, IF(Table24[[#This Row],[Pclass]]=2, 1, ""))</f>
        <v>1</v>
      </c>
      <c r="S186" s="3">
        <f>IF(OR(Table24[[#This Row],[Embarked]]="C", Table24[[#This Row],[Embarked]]="Q"), 0, IF(Table24[[#This Row],[Embarked]]="S", 1, ""))</f>
        <v>1</v>
      </c>
      <c r="T186" s="3">
        <f>IF(OR(Table24[[#This Row],[Embarked]]="S", Table24[[#This Row],[Embarked]]="Q"), 0, IF(Table24[[#This Row],[Embarked]]="C", 1, ""))</f>
        <v>0</v>
      </c>
      <c r="U186" s="3">
        <f>IF(Table24[[#This Row],[Sex]]="male", 1, 0)</f>
        <v>1</v>
      </c>
      <c r="V186" s="3">
        <v>1</v>
      </c>
      <c r="AI186">
        <f>SUMPRODUCT(Table24[[#This Row],[SibSp_1]:[Const]],$X$4:$AG$4)</f>
        <v>-1.4647073112297391</v>
      </c>
      <c r="AJ186">
        <f>SUMPRODUCT(Table24[[#This Row],[SibSp_1]:[Const]],$X$5:$AG$5)</f>
        <v>0.37064768829451233</v>
      </c>
      <c r="AK186">
        <f t="shared" si="66"/>
        <v>0</v>
      </c>
      <c r="AL186">
        <f t="shared" si="67"/>
        <v>0.37064768829451233</v>
      </c>
      <c r="AM186">
        <f t="shared" si="68"/>
        <v>0.37064768829451233</v>
      </c>
      <c r="AN186">
        <f>(AM186-Table24[[#This Row],[Survived]])^2</f>
        <v>0.39608433224904133</v>
      </c>
    </row>
    <row r="187" spans="1:40" x14ac:dyDescent="0.25">
      <c r="A187">
        <v>185</v>
      </c>
      <c r="B187">
        <v>1</v>
      </c>
      <c r="C187">
        <v>3</v>
      </c>
      <c r="D187" t="s">
        <v>286</v>
      </c>
      <c r="E187" t="s">
        <v>17</v>
      </c>
      <c r="F187">
        <v>4</v>
      </c>
      <c r="G187">
        <v>0</v>
      </c>
      <c r="H187">
        <v>2</v>
      </c>
      <c r="I187">
        <v>315153</v>
      </c>
      <c r="J187">
        <v>22.024999999999999</v>
      </c>
      <c r="L187" t="s">
        <v>15</v>
      </c>
      <c r="M187">
        <f>Table24[[#This Row],[SibSp]]</f>
        <v>0</v>
      </c>
      <c r="N187">
        <f>Table24[[#This Row],[Parch]]</f>
        <v>2</v>
      </c>
      <c r="O187" s="5">
        <f>Table24[[#This Row],[Age]]/80</f>
        <v>0.05</v>
      </c>
      <c r="P187" s="5">
        <f>LOG10(Table24[[#This Row],[Fare]]+1)</f>
        <v>1.3621996388688864</v>
      </c>
      <c r="Q187" s="3">
        <f>IF(OR(Table24[[#This Row],[Pclass]]=2, Table24[[#This Row],[Pclass]]=3), 0, IF(Table24[[#This Row],[Pclass]]=1, 1, ""))</f>
        <v>0</v>
      </c>
      <c r="R187" s="3">
        <f>IF(OR(Table24[[#This Row],[Pclass]]=1, Table24[[#This Row],[Pclass]]=3), 0, IF(Table24[[#This Row],[Pclass]]=2, 1, ""))</f>
        <v>0</v>
      </c>
      <c r="S187" s="3">
        <f>IF(OR(Table24[[#This Row],[Embarked]]="C", Table24[[#This Row],[Embarked]]="Q"), 0, IF(Table24[[#This Row],[Embarked]]="S", 1, ""))</f>
        <v>1</v>
      </c>
      <c r="T187" s="3">
        <f>IF(OR(Table24[[#This Row],[Embarked]]="S", Table24[[#This Row],[Embarked]]="Q"), 0, IF(Table24[[#This Row],[Embarked]]="C", 1, ""))</f>
        <v>0</v>
      </c>
      <c r="U187" s="3">
        <f>IF(Table24[[#This Row],[Sex]]="male", 1, 0)</f>
        <v>0</v>
      </c>
      <c r="V187" s="3">
        <v>1</v>
      </c>
      <c r="AI187">
        <f>SUMPRODUCT(Table24[[#This Row],[SibSp_1]:[Const]],$X$4:$AG$4)</f>
        <v>-2.122313782514174</v>
      </c>
      <c r="AJ187">
        <f>SUMPRODUCT(Table24[[#This Row],[SibSp_1]:[Const]],$X$5:$AG$5)</f>
        <v>0.76984678339664026</v>
      </c>
      <c r="AK187">
        <f t="shared" si="66"/>
        <v>0</v>
      </c>
      <c r="AL187">
        <f t="shared" si="67"/>
        <v>0.76984678339664026</v>
      </c>
      <c r="AM187">
        <f t="shared" si="68"/>
        <v>0.76984678339664026</v>
      </c>
      <c r="AN187">
        <f>(AM187-Table24[[#This Row],[Survived]])^2</f>
        <v>5.2970503112873026E-2</v>
      </c>
    </row>
    <row r="188" spans="1:40" hidden="1" x14ac:dyDescent="0.25">
      <c r="A188">
        <v>186</v>
      </c>
      <c r="B188">
        <v>0</v>
      </c>
      <c r="C188">
        <v>1</v>
      </c>
      <c r="D188" t="s">
        <v>287</v>
      </c>
      <c r="E188" t="s">
        <v>13</v>
      </c>
      <c r="G188">
        <v>0</v>
      </c>
      <c r="H188">
        <v>0</v>
      </c>
      <c r="I188">
        <v>113767</v>
      </c>
      <c r="J188">
        <v>50</v>
      </c>
      <c r="K188" t="s">
        <v>288</v>
      </c>
      <c r="L188" t="s">
        <v>15</v>
      </c>
      <c r="M188">
        <f>Table24[[#This Row],[SibSp]]</f>
        <v>0</v>
      </c>
      <c r="N188">
        <f>Table24[[#This Row],[Parch]]</f>
        <v>0</v>
      </c>
      <c r="O188">
        <f>Table24[[#This Row],[Age]]/80</f>
        <v>0</v>
      </c>
      <c r="P188" s="3">
        <f>LOG10(Table24[[#This Row],[Fare]]+1)</f>
        <v>1.7075701760979363</v>
      </c>
      <c r="Q188" s="3">
        <f>IF(OR(Table24[[#This Row],[Pclass]]=2, Table24[[#This Row],[Pclass]]=3), 0, IF(Table24[[#This Row],[Pclass]]=1, 1, ""))</f>
        <v>1</v>
      </c>
      <c r="R188" s="3">
        <f>IF(OR(Table24[[#This Row],[Pclass]]=1, Table24[[#This Row],[Pclass]]=3), 0, IF(Table24[[#This Row],[Pclass]]=2, 1, ""))</f>
        <v>0</v>
      </c>
      <c r="S188" s="3">
        <f>IF(OR(Table24[[#This Row],[Embarked]]="C", Table24[[#This Row],[Embarked]]="Q"), 0, IF(Table24[[#This Row],[Embarked]]="S", 1, ""))</f>
        <v>1</v>
      </c>
      <c r="T188" s="3">
        <f>IF(OR(Table24[[#This Row],[Embarked]]="S", Table24[[#This Row],[Embarked]]="Q"), 0, IF(Table24[[#This Row],[Embarked]]="C", 1, ""))</f>
        <v>0</v>
      </c>
      <c r="U188" s="3">
        <f>IF(Table24[[#This Row],[Sex]]="male", 1, 0)</f>
        <v>1</v>
      </c>
      <c r="V188" s="3"/>
      <c r="AI188">
        <f>SUMPRODUCT(Table24[[#This Row],[SibSp_1]:[Const]],$X$4:$AG$4)</f>
        <v>-1.2889519436213908</v>
      </c>
      <c r="AN188">
        <f>(AI188-Table24[[#This Row],[Survived]])^2</f>
        <v>1.6613971129653609</v>
      </c>
    </row>
    <row r="189" spans="1:40" hidden="1" x14ac:dyDescent="0.25">
      <c r="A189">
        <v>187</v>
      </c>
      <c r="B189">
        <v>1</v>
      </c>
      <c r="C189">
        <v>3</v>
      </c>
      <c r="D189" t="s">
        <v>289</v>
      </c>
      <c r="E189" t="s">
        <v>17</v>
      </c>
      <c r="G189">
        <v>1</v>
      </c>
      <c r="H189">
        <v>0</v>
      </c>
      <c r="I189">
        <v>370365</v>
      </c>
      <c r="J189">
        <v>15.5</v>
      </c>
      <c r="L189" t="s">
        <v>27</v>
      </c>
      <c r="M189">
        <f>Table24[[#This Row],[SibSp]]</f>
        <v>1</v>
      </c>
      <c r="N189">
        <f>Table24[[#This Row],[Parch]]</f>
        <v>0</v>
      </c>
      <c r="O189">
        <f>Table24[[#This Row],[Age]]/80</f>
        <v>0</v>
      </c>
      <c r="P189" s="3">
        <f>LOG10(Table24[[#This Row],[Fare]]+1)</f>
        <v>1.2174839442139063</v>
      </c>
      <c r="Q189" s="3">
        <f>IF(OR(Table24[[#This Row],[Pclass]]=2, Table24[[#This Row],[Pclass]]=3), 0, IF(Table24[[#This Row],[Pclass]]=1, 1, ""))</f>
        <v>0</v>
      </c>
      <c r="R189" s="3">
        <f>IF(OR(Table24[[#This Row],[Pclass]]=1, Table24[[#This Row],[Pclass]]=3), 0, IF(Table24[[#This Row],[Pclass]]=2, 1, ""))</f>
        <v>0</v>
      </c>
      <c r="S189" s="3">
        <f>IF(OR(Table24[[#This Row],[Embarked]]="C", Table24[[#This Row],[Embarked]]="Q"), 0, IF(Table24[[#This Row],[Embarked]]="S", 1, ""))</f>
        <v>0</v>
      </c>
      <c r="T189" s="3">
        <f>IF(OR(Table24[[#This Row],[Embarked]]="S", Table24[[#This Row],[Embarked]]="Q"), 0, IF(Table24[[#This Row],[Embarked]]="C", 1, ""))</f>
        <v>0</v>
      </c>
      <c r="U189" s="3">
        <f>IF(Table24[[#This Row],[Sex]]="male", 1, 0)</f>
        <v>0</v>
      </c>
      <c r="V189" s="3"/>
      <c r="AI189">
        <f>SUMPRODUCT(Table24[[#This Row],[SibSp_1]:[Const]],$X$4:$AG$4)</f>
        <v>-0.42757130420881057</v>
      </c>
      <c r="AN189">
        <f>(AI189-Table24[[#This Row],[Survived]])^2</f>
        <v>2.0379598286004441</v>
      </c>
    </row>
    <row r="190" spans="1:40" x14ac:dyDescent="0.25">
      <c r="A190">
        <v>188</v>
      </c>
      <c r="B190">
        <v>1</v>
      </c>
      <c r="C190">
        <v>1</v>
      </c>
      <c r="D190" t="s">
        <v>290</v>
      </c>
      <c r="E190" t="s">
        <v>13</v>
      </c>
      <c r="F190">
        <v>45</v>
      </c>
      <c r="G190">
        <v>0</v>
      </c>
      <c r="H190">
        <v>0</v>
      </c>
      <c r="I190">
        <v>111428</v>
      </c>
      <c r="J190">
        <v>26.55</v>
      </c>
      <c r="L190" t="s">
        <v>15</v>
      </c>
      <c r="M190">
        <f>Table24[[#This Row],[SibSp]]</f>
        <v>0</v>
      </c>
      <c r="N190">
        <f>Table24[[#This Row],[Parch]]</f>
        <v>0</v>
      </c>
      <c r="O190" s="5">
        <f>Table24[[#This Row],[Age]]/80</f>
        <v>0.5625</v>
      </c>
      <c r="P190" s="5">
        <f>LOG10(Table24[[#This Row],[Fare]]+1)</f>
        <v>1.4401216031878039</v>
      </c>
      <c r="Q190" s="3">
        <f>IF(OR(Table24[[#This Row],[Pclass]]=2, Table24[[#This Row],[Pclass]]=3), 0, IF(Table24[[#This Row],[Pclass]]=1, 1, ""))</f>
        <v>1</v>
      </c>
      <c r="R190" s="3">
        <f>IF(OR(Table24[[#This Row],[Pclass]]=1, Table24[[#This Row],[Pclass]]=3), 0, IF(Table24[[#This Row],[Pclass]]=2, 1, ""))</f>
        <v>0</v>
      </c>
      <c r="S190" s="3">
        <f>IF(OR(Table24[[#This Row],[Embarked]]="C", Table24[[#This Row],[Embarked]]="Q"), 0, IF(Table24[[#This Row],[Embarked]]="S", 1, ""))</f>
        <v>1</v>
      </c>
      <c r="T190" s="3">
        <f>IF(OR(Table24[[#This Row],[Embarked]]="S", Table24[[#This Row],[Embarked]]="Q"), 0, IF(Table24[[#This Row],[Embarked]]="C", 1, ""))</f>
        <v>0</v>
      </c>
      <c r="U190" s="3">
        <f>IF(Table24[[#This Row],[Sex]]="male", 1, 0)</f>
        <v>1</v>
      </c>
      <c r="V190" s="3">
        <v>1</v>
      </c>
      <c r="AI190">
        <f>SUMPRODUCT(Table24[[#This Row],[SibSp_1]:[Const]],$X$4:$AG$4)</f>
        <v>-1.3936164407362375</v>
      </c>
      <c r="AJ190">
        <f>SUMPRODUCT(Table24[[#This Row],[SibSp_1]:[Const]],$X$5:$AG$5)</f>
        <v>0.36318458423797639</v>
      </c>
      <c r="AK190">
        <f t="shared" ref="AK190:AK198" si="69">IF(AI190&lt;0,0,AI190)</f>
        <v>0</v>
      </c>
      <c r="AL190">
        <f t="shared" ref="AL190:AL198" si="70">IF(AJ190&lt;0,0,AJ190)</f>
        <v>0.36318458423797639</v>
      </c>
      <c r="AM190">
        <f t="shared" ref="AM190:AM198" si="71">AK190+AL190</f>
        <v>0.36318458423797639</v>
      </c>
      <c r="AN190">
        <f>(AM190-Table24[[#This Row],[Survived]])^2</f>
        <v>0.40553387375215899</v>
      </c>
    </row>
    <row r="191" spans="1:40" x14ac:dyDescent="0.25">
      <c r="A191">
        <v>189</v>
      </c>
      <c r="B191">
        <v>0</v>
      </c>
      <c r="C191">
        <v>3</v>
      </c>
      <c r="D191" t="s">
        <v>291</v>
      </c>
      <c r="E191" t="s">
        <v>13</v>
      </c>
      <c r="F191">
        <v>40</v>
      </c>
      <c r="G191">
        <v>1</v>
      </c>
      <c r="H191">
        <v>1</v>
      </c>
      <c r="I191">
        <v>364849</v>
      </c>
      <c r="J191">
        <v>15.5</v>
      </c>
      <c r="L191" t="s">
        <v>27</v>
      </c>
      <c r="M191">
        <f>Table24[[#This Row],[SibSp]]</f>
        <v>1</v>
      </c>
      <c r="N191">
        <f>Table24[[#This Row],[Parch]]</f>
        <v>1</v>
      </c>
      <c r="O191" s="5">
        <f>Table24[[#This Row],[Age]]/80</f>
        <v>0.5</v>
      </c>
      <c r="P191" s="5">
        <f>LOG10(Table24[[#This Row],[Fare]]+1)</f>
        <v>1.2174839442139063</v>
      </c>
      <c r="Q191" s="3">
        <f>IF(OR(Table24[[#This Row],[Pclass]]=2, Table24[[#This Row],[Pclass]]=3), 0, IF(Table24[[#This Row],[Pclass]]=1, 1, ""))</f>
        <v>0</v>
      </c>
      <c r="R191" s="3">
        <f>IF(OR(Table24[[#This Row],[Pclass]]=1, Table24[[#This Row],[Pclass]]=3), 0, IF(Table24[[#This Row],[Pclass]]=2, 1, ""))</f>
        <v>0</v>
      </c>
      <c r="S191" s="3">
        <f>IF(OR(Table24[[#This Row],[Embarked]]="C", Table24[[#This Row],[Embarked]]="Q"), 0, IF(Table24[[#This Row],[Embarked]]="S", 1, ""))</f>
        <v>0</v>
      </c>
      <c r="T191" s="3">
        <f>IF(OR(Table24[[#This Row],[Embarked]]="S", Table24[[#This Row],[Embarked]]="Q"), 0, IF(Table24[[#This Row],[Embarked]]="C", 1, ""))</f>
        <v>0</v>
      </c>
      <c r="U191" s="3">
        <f>IF(Table24[[#This Row],[Sex]]="male", 1, 0)</f>
        <v>1</v>
      </c>
      <c r="V191" s="3">
        <v>1</v>
      </c>
      <c r="AI191">
        <f>SUMPRODUCT(Table24[[#This Row],[SibSp_1]:[Const]],$X$4:$AG$4)</f>
        <v>-0.72849160709210148</v>
      </c>
      <c r="AJ191">
        <f>SUMPRODUCT(Table24[[#This Row],[SibSp_1]:[Const]],$X$5:$AG$5)</f>
        <v>-8.4577436061046063E-2</v>
      </c>
      <c r="AK191">
        <f t="shared" si="69"/>
        <v>0</v>
      </c>
      <c r="AL191">
        <f t="shared" si="70"/>
        <v>0</v>
      </c>
      <c r="AM191">
        <f t="shared" si="71"/>
        <v>0</v>
      </c>
      <c r="AN191">
        <f>(AM191-Table24[[#This Row],[Survived]])^2</f>
        <v>0</v>
      </c>
    </row>
    <row r="192" spans="1:40" x14ac:dyDescent="0.25">
      <c r="A192">
        <v>190</v>
      </c>
      <c r="B192">
        <v>0</v>
      </c>
      <c r="C192">
        <v>3</v>
      </c>
      <c r="D192" t="s">
        <v>292</v>
      </c>
      <c r="E192" t="s">
        <v>13</v>
      </c>
      <c r="F192">
        <v>36</v>
      </c>
      <c r="G192">
        <v>0</v>
      </c>
      <c r="H192">
        <v>0</v>
      </c>
      <c r="I192">
        <v>349247</v>
      </c>
      <c r="J192">
        <v>7.8958000000000004</v>
      </c>
      <c r="L192" t="s">
        <v>15</v>
      </c>
      <c r="M192">
        <f>Table24[[#This Row],[SibSp]]</f>
        <v>0</v>
      </c>
      <c r="N192">
        <f>Table24[[#This Row],[Parch]]</f>
        <v>0</v>
      </c>
      <c r="O192" s="5">
        <f>Table24[[#This Row],[Age]]/80</f>
        <v>0.45</v>
      </c>
      <c r="P192" s="5">
        <f>LOG10(Table24[[#This Row],[Fare]]+1)</f>
        <v>0.94918501031343461</v>
      </c>
      <c r="Q192" s="3">
        <f>IF(OR(Table24[[#This Row],[Pclass]]=2, Table24[[#This Row],[Pclass]]=3), 0, IF(Table24[[#This Row],[Pclass]]=1, 1, ""))</f>
        <v>0</v>
      </c>
      <c r="R192" s="3">
        <f>IF(OR(Table24[[#This Row],[Pclass]]=1, Table24[[#This Row],[Pclass]]=3), 0, IF(Table24[[#This Row],[Pclass]]=2, 1, ""))</f>
        <v>0</v>
      </c>
      <c r="S192" s="3">
        <f>IF(OR(Table24[[#This Row],[Embarked]]="C", Table24[[#This Row],[Embarked]]="Q"), 0, IF(Table24[[#This Row],[Embarked]]="S", 1, ""))</f>
        <v>1</v>
      </c>
      <c r="T192" s="3">
        <f>IF(OR(Table24[[#This Row],[Embarked]]="S", Table24[[#This Row],[Embarked]]="Q"), 0, IF(Table24[[#This Row],[Embarked]]="C", 1, ""))</f>
        <v>0</v>
      </c>
      <c r="U192" s="3">
        <f>IF(Table24[[#This Row],[Sex]]="male", 1, 0)</f>
        <v>1</v>
      </c>
      <c r="V192" s="3">
        <v>1</v>
      </c>
      <c r="AI192">
        <f>SUMPRODUCT(Table24[[#This Row],[SibSp_1]:[Const]],$X$4:$AG$4)</f>
        <v>-1.4847232090702192</v>
      </c>
      <c r="AJ192">
        <f>SUMPRODUCT(Table24[[#This Row],[SibSp_1]:[Const]],$X$5:$AG$5)</f>
        <v>2.897743292954913E-2</v>
      </c>
      <c r="AK192">
        <f t="shared" si="69"/>
        <v>0</v>
      </c>
      <c r="AL192">
        <f t="shared" si="70"/>
        <v>2.897743292954913E-2</v>
      </c>
      <c r="AM192">
        <f t="shared" si="71"/>
        <v>2.897743292954913E-2</v>
      </c>
      <c r="AN192">
        <f>(AM192-Table24[[#This Row],[Survived]])^2</f>
        <v>8.396916191865183E-4</v>
      </c>
    </row>
    <row r="193" spans="1:40" x14ac:dyDescent="0.25">
      <c r="A193">
        <v>191</v>
      </c>
      <c r="B193">
        <v>1</v>
      </c>
      <c r="C193">
        <v>2</v>
      </c>
      <c r="D193" t="s">
        <v>293</v>
      </c>
      <c r="E193" t="s">
        <v>17</v>
      </c>
      <c r="F193">
        <v>32</v>
      </c>
      <c r="G193">
        <v>0</v>
      </c>
      <c r="H193">
        <v>0</v>
      </c>
      <c r="I193">
        <v>234604</v>
      </c>
      <c r="J193">
        <v>13</v>
      </c>
      <c r="L193" t="s">
        <v>15</v>
      </c>
      <c r="M193">
        <f>Table24[[#This Row],[SibSp]]</f>
        <v>0</v>
      </c>
      <c r="N193">
        <f>Table24[[#This Row],[Parch]]</f>
        <v>0</v>
      </c>
      <c r="O193" s="5">
        <f>Table24[[#This Row],[Age]]/80</f>
        <v>0.4</v>
      </c>
      <c r="P193" s="5">
        <f>LOG10(Table24[[#This Row],[Fare]]+1)</f>
        <v>1.146128035678238</v>
      </c>
      <c r="Q193" s="3">
        <f>IF(OR(Table24[[#This Row],[Pclass]]=2, Table24[[#This Row],[Pclass]]=3), 0, IF(Table24[[#This Row],[Pclass]]=1, 1, ""))</f>
        <v>0</v>
      </c>
      <c r="R193" s="3">
        <f>IF(OR(Table24[[#This Row],[Pclass]]=1, Table24[[#This Row],[Pclass]]=3), 0, IF(Table24[[#This Row],[Pclass]]=2, 1, ""))</f>
        <v>1</v>
      </c>
      <c r="S193" s="3">
        <f>IF(OR(Table24[[#This Row],[Embarked]]="C", Table24[[#This Row],[Embarked]]="Q"), 0, IF(Table24[[#This Row],[Embarked]]="S", 1, ""))</f>
        <v>1</v>
      </c>
      <c r="T193" s="3">
        <f>IF(OR(Table24[[#This Row],[Embarked]]="S", Table24[[#This Row],[Embarked]]="Q"), 0, IF(Table24[[#This Row],[Embarked]]="C", 1, ""))</f>
        <v>0</v>
      </c>
      <c r="U193" s="3">
        <f>IF(Table24[[#This Row],[Sex]]="male", 1, 0)</f>
        <v>0</v>
      </c>
      <c r="V193" s="3">
        <v>1</v>
      </c>
      <c r="AI193">
        <f>SUMPRODUCT(Table24[[#This Row],[SibSp_1]:[Const]],$X$4:$AG$4)</f>
        <v>-1.8102320072359692</v>
      </c>
      <c r="AJ193">
        <f>SUMPRODUCT(Table24[[#This Row],[SibSp_1]:[Const]],$X$5:$AG$5)</f>
        <v>0.77766852836378819</v>
      </c>
      <c r="AK193">
        <f t="shared" si="69"/>
        <v>0</v>
      </c>
      <c r="AL193">
        <f t="shared" si="70"/>
        <v>0.77766852836378819</v>
      </c>
      <c r="AM193">
        <f t="shared" si="71"/>
        <v>0.77766852836378819</v>
      </c>
      <c r="AN193">
        <f>(AM193-Table24[[#This Row],[Survived]])^2</f>
        <v>4.9431283279923653E-2</v>
      </c>
    </row>
    <row r="194" spans="1:40" x14ac:dyDescent="0.25">
      <c r="A194">
        <v>192</v>
      </c>
      <c r="B194">
        <v>0</v>
      </c>
      <c r="C194">
        <v>2</v>
      </c>
      <c r="D194" t="s">
        <v>294</v>
      </c>
      <c r="E194" t="s">
        <v>13</v>
      </c>
      <c r="F194">
        <v>19</v>
      </c>
      <c r="G194">
        <v>0</v>
      </c>
      <c r="H194">
        <v>0</v>
      </c>
      <c r="I194">
        <v>28424</v>
      </c>
      <c r="J194">
        <v>13</v>
      </c>
      <c r="L194" t="s">
        <v>15</v>
      </c>
      <c r="M194">
        <f>Table24[[#This Row],[SibSp]]</f>
        <v>0</v>
      </c>
      <c r="N194">
        <f>Table24[[#This Row],[Parch]]</f>
        <v>0</v>
      </c>
      <c r="O194" s="5">
        <f>Table24[[#This Row],[Age]]/80</f>
        <v>0.23749999999999999</v>
      </c>
      <c r="P194" s="5">
        <f>LOG10(Table24[[#This Row],[Fare]]+1)</f>
        <v>1.146128035678238</v>
      </c>
      <c r="Q194" s="3">
        <f>IF(OR(Table24[[#This Row],[Pclass]]=2, Table24[[#This Row],[Pclass]]=3), 0, IF(Table24[[#This Row],[Pclass]]=1, 1, ""))</f>
        <v>0</v>
      </c>
      <c r="R194" s="3">
        <f>IF(OR(Table24[[#This Row],[Pclass]]=1, Table24[[#This Row],[Pclass]]=3), 0, IF(Table24[[#This Row],[Pclass]]=2, 1, ""))</f>
        <v>1</v>
      </c>
      <c r="S194" s="3">
        <f>IF(OR(Table24[[#This Row],[Embarked]]="C", Table24[[#This Row],[Embarked]]="Q"), 0, IF(Table24[[#This Row],[Embarked]]="S", 1, ""))</f>
        <v>1</v>
      </c>
      <c r="T194" s="3">
        <f>IF(OR(Table24[[#This Row],[Embarked]]="S", Table24[[#This Row],[Embarked]]="Q"), 0, IF(Table24[[#This Row],[Embarked]]="C", 1, ""))</f>
        <v>0</v>
      </c>
      <c r="U194" s="3">
        <f>IF(Table24[[#This Row],[Sex]]="male", 1, 0)</f>
        <v>1</v>
      </c>
      <c r="V194" s="3">
        <v>1</v>
      </c>
      <c r="AI194">
        <f>SUMPRODUCT(Table24[[#This Row],[SibSp_1]:[Const]],$X$4:$AG$4)</f>
        <v>-1.7235824594106357</v>
      </c>
      <c r="AJ194">
        <f>SUMPRODUCT(Table24[[#This Row],[SibSp_1]:[Const]],$X$5:$AG$5)</f>
        <v>0.37430737885680998</v>
      </c>
      <c r="AK194">
        <f t="shared" si="69"/>
        <v>0</v>
      </c>
      <c r="AL194">
        <f t="shared" si="70"/>
        <v>0.37430737885680998</v>
      </c>
      <c r="AM194">
        <f t="shared" si="71"/>
        <v>0.37430737885680998</v>
      </c>
      <c r="AN194">
        <f>(AM194-Table24[[#This Row],[Survived]])^2</f>
        <v>0.14010601386665547</v>
      </c>
    </row>
    <row r="195" spans="1:40" x14ac:dyDescent="0.25">
      <c r="A195">
        <v>193</v>
      </c>
      <c r="B195">
        <v>1</v>
      </c>
      <c r="C195">
        <v>3</v>
      </c>
      <c r="D195" t="s">
        <v>295</v>
      </c>
      <c r="E195" t="s">
        <v>17</v>
      </c>
      <c r="F195">
        <v>19</v>
      </c>
      <c r="G195">
        <v>1</v>
      </c>
      <c r="H195">
        <v>0</v>
      </c>
      <c r="I195">
        <v>350046</v>
      </c>
      <c r="J195">
        <v>7.8541999999999996</v>
      </c>
      <c r="L195" t="s">
        <v>15</v>
      </c>
      <c r="M195">
        <f>Table24[[#This Row],[SibSp]]</f>
        <v>1</v>
      </c>
      <c r="N195">
        <f>Table24[[#This Row],[Parch]]</f>
        <v>0</v>
      </c>
      <c r="O195" s="5">
        <f>Table24[[#This Row],[Age]]/80</f>
        <v>0.23749999999999999</v>
      </c>
      <c r="P195" s="5">
        <f>LOG10(Table24[[#This Row],[Fare]]+1)</f>
        <v>0.94714932766263737</v>
      </c>
      <c r="Q195" s="3">
        <f>IF(OR(Table24[[#This Row],[Pclass]]=2, Table24[[#This Row],[Pclass]]=3), 0, IF(Table24[[#This Row],[Pclass]]=1, 1, ""))</f>
        <v>0</v>
      </c>
      <c r="R195" s="3">
        <f>IF(OR(Table24[[#This Row],[Pclass]]=1, Table24[[#This Row],[Pclass]]=3), 0, IF(Table24[[#This Row],[Pclass]]=2, 1, ""))</f>
        <v>0</v>
      </c>
      <c r="S195" s="3">
        <f>IF(OR(Table24[[#This Row],[Embarked]]="C", Table24[[#This Row],[Embarked]]="Q"), 0, IF(Table24[[#This Row],[Embarked]]="S", 1, ""))</f>
        <v>1</v>
      </c>
      <c r="T195" s="3">
        <f>IF(OR(Table24[[#This Row],[Embarked]]="S", Table24[[#This Row],[Embarked]]="Q"), 0, IF(Table24[[#This Row],[Embarked]]="C", 1, ""))</f>
        <v>0</v>
      </c>
      <c r="U195" s="3">
        <f>IF(Table24[[#This Row],[Sex]]="male", 1, 0)</f>
        <v>0</v>
      </c>
      <c r="V195" s="3">
        <v>1</v>
      </c>
      <c r="AI195">
        <f>SUMPRODUCT(Table24[[#This Row],[SibSp_1]:[Const]],$X$4:$AG$4)</f>
        <v>-1.2568551701859134</v>
      </c>
      <c r="AJ195">
        <f>SUMPRODUCT(Table24[[#This Row],[SibSp_1]:[Const]],$X$5:$AG$5)</f>
        <v>0.57001982077368996</v>
      </c>
      <c r="AK195">
        <f t="shared" si="69"/>
        <v>0</v>
      </c>
      <c r="AL195">
        <f t="shared" si="70"/>
        <v>0.57001982077368996</v>
      </c>
      <c r="AM195">
        <f t="shared" si="71"/>
        <v>0.57001982077368996</v>
      </c>
      <c r="AN195">
        <f>(AM195-Table24[[#This Row],[Survived]])^2</f>
        <v>0.18488295452748971</v>
      </c>
    </row>
    <row r="196" spans="1:40" x14ac:dyDescent="0.25">
      <c r="A196">
        <v>194</v>
      </c>
      <c r="B196">
        <v>1</v>
      </c>
      <c r="C196">
        <v>2</v>
      </c>
      <c r="D196" t="s">
        <v>296</v>
      </c>
      <c r="E196" t="s">
        <v>13</v>
      </c>
      <c r="F196">
        <v>3</v>
      </c>
      <c r="G196">
        <v>1</v>
      </c>
      <c r="H196">
        <v>1</v>
      </c>
      <c r="I196">
        <v>230080</v>
      </c>
      <c r="J196">
        <v>26</v>
      </c>
      <c r="K196" t="s">
        <v>231</v>
      </c>
      <c r="L196" t="s">
        <v>15</v>
      </c>
      <c r="M196">
        <f>Table24[[#This Row],[SibSp]]</f>
        <v>1</v>
      </c>
      <c r="N196">
        <f>Table24[[#This Row],[Parch]]</f>
        <v>1</v>
      </c>
      <c r="O196" s="5">
        <f>Table24[[#This Row],[Age]]/80</f>
        <v>3.7499999999999999E-2</v>
      </c>
      <c r="P196" s="5">
        <f>LOG10(Table24[[#This Row],[Fare]]+1)</f>
        <v>1.4313637641589874</v>
      </c>
      <c r="Q196" s="3">
        <f>IF(OR(Table24[[#This Row],[Pclass]]=2, Table24[[#This Row],[Pclass]]=3), 0, IF(Table24[[#This Row],[Pclass]]=1, 1, ""))</f>
        <v>0</v>
      </c>
      <c r="R196" s="3">
        <f>IF(OR(Table24[[#This Row],[Pclass]]=1, Table24[[#This Row],[Pclass]]=3), 0, IF(Table24[[#This Row],[Pclass]]=2, 1, ""))</f>
        <v>1</v>
      </c>
      <c r="S196" s="3">
        <f>IF(OR(Table24[[#This Row],[Embarked]]="C", Table24[[#This Row],[Embarked]]="Q"), 0, IF(Table24[[#This Row],[Embarked]]="S", 1, ""))</f>
        <v>1</v>
      </c>
      <c r="T196" s="3">
        <f>IF(OR(Table24[[#This Row],[Embarked]]="S", Table24[[#This Row],[Embarked]]="Q"), 0, IF(Table24[[#This Row],[Embarked]]="C", 1, ""))</f>
        <v>0</v>
      </c>
      <c r="U196" s="3">
        <f>IF(Table24[[#This Row],[Sex]]="male", 1, 0)</f>
        <v>1</v>
      </c>
      <c r="V196" s="3">
        <v>1</v>
      </c>
      <c r="AI196">
        <f>SUMPRODUCT(Table24[[#This Row],[SibSp_1]:[Const]],$X$4:$AG$4)</f>
        <v>-1.6983971472221104</v>
      </c>
      <c r="AJ196">
        <f>SUMPRODUCT(Table24[[#This Row],[SibSp_1]:[Const]],$X$5:$AG$5)</f>
        <v>0.42163426797724413</v>
      </c>
      <c r="AK196">
        <f t="shared" si="69"/>
        <v>0</v>
      </c>
      <c r="AL196">
        <f t="shared" si="70"/>
        <v>0.42163426797724413</v>
      </c>
      <c r="AM196">
        <f t="shared" si="71"/>
        <v>0.42163426797724413</v>
      </c>
      <c r="AN196">
        <f>(AM196-Table24[[#This Row],[Survived]])^2</f>
        <v>0.33450691997821824</v>
      </c>
    </row>
    <row r="197" spans="1:40" x14ac:dyDescent="0.25">
      <c r="A197">
        <v>195</v>
      </c>
      <c r="B197">
        <v>1</v>
      </c>
      <c r="C197">
        <v>1</v>
      </c>
      <c r="D197" t="s">
        <v>297</v>
      </c>
      <c r="E197" t="s">
        <v>17</v>
      </c>
      <c r="F197">
        <v>44</v>
      </c>
      <c r="G197">
        <v>0</v>
      </c>
      <c r="H197">
        <v>0</v>
      </c>
      <c r="I197" t="s">
        <v>298</v>
      </c>
      <c r="J197">
        <v>27.720800000000001</v>
      </c>
      <c r="K197" t="s">
        <v>299</v>
      </c>
      <c r="L197" t="s">
        <v>20</v>
      </c>
      <c r="M197">
        <f>Table24[[#This Row],[SibSp]]</f>
        <v>0</v>
      </c>
      <c r="N197">
        <f>Table24[[#This Row],[Parch]]</f>
        <v>0</v>
      </c>
      <c r="O197" s="5">
        <f>Table24[[#This Row],[Age]]/80</f>
        <v>0.55000000000000004</v>
      </c>
      <c r="P197" s="5">
        <f>LOG10(Table24[[#This Row],[Fare]]+1)</f>
        <v>1.4581965327411079</v>
      </c>
      <c r="Q197" s="3">
        <f>IF(OR(Table24[[#This Row],[Pclass]]=2, Table24[[#This Row],[Pclass]]=3), 0, IF(Table24[[#This Row],[Pclass]]=1, 1, ""))</f>
        <v>1</v>
      </c>
      <c r="R197" s="3">
        <f>IF(OR(Table24[[#This Row],[Pclass]]=1, Table24[[#This Row],[Pclass]]=3), 0, IF(Table24[[#This Row],[Pclass]]=2, 1, ""))</f>
        <v>0</v>
      </c>
      <c r="S197" s="3">
        <f>IF(OR(Table24[[#This Row],[Embarked]]="C", Table24[[#This Row],[Embarked]]="Q"), 0, IF(Table24[[#This Row],[Embarked]]="S", 1, ""))</f>
        <v>0</v>
      </c>
      <c r="T197" s="3">
        <f>IF(OR(Table24[[#This Row],[Embarked]]="S", Table24[[#This Row],[Embarked]]="Q"), 0, IF(Table24[[#This Row],[Embarked]]="C", 1, ""))</f>
        <v>1</v>
      </c>
      <c r="U197" s="3">
        <f>IF(Table24[[#This Row],[Sex]]="male", 1, 0)</f>
        <v>0</v>
      </c>
      <c r="V197" s="3">
        <v>1</v>
      </c>
      <c r="AI197">
        <f>SUMPRODUCT(Table24[[#This Row],[SibSp_1]:[Const]],$X$4:$AG$4)</f>
        <v>4.7183427119120491E-2</v>
      </c>
      <c r="AJ197">
        <f>SUMPRODUCT(Table24[[#This Row],[SibSp_1]:[Const]],$X$5:$AG$5)</f>
        <v>0.86742805084883545</v>
      </c>
      <c r="AK197">
        <f t="shared" si="69"/>
        <v>4.7183427119120491E-2</v>
      </c>
      <c r="AL197">
        <f t="shared" si="70"/>
        <v>0.86742805084883545</v>
      </c>
      <c r="AM197">
        <f t="shared" si="71"/>
        <v>0.91461147796795594</v>
      </c>
      <c r="AN197">
        <f>(AM197-Table24[[#This Row],[Survived]])^2</f>
        <v>7.2911996948168733E-3</v>
      </c>
    </row>
    <row r="198" spans="1:40" x14ac:dyDescent="0.25">
      <c r="A198">
        <v>196</v>
      </c>
      <c r="B198">
        <v>1</v>
      </c>
      <c r="C198">
        <v>1</v>
      </c>
      <c r="D198" t="s">
        <v>300</v>
      </c>
      <c r="E198" t="s">
        <v>17</v>
      </c>
      <c r="F198">
        <v>58</v>
      </c>
      <c r="G198">
        <v>0</v>
      </c>
      <c r="H198">
        <v>0</v>
      </c>
      <c r="I198" t="s">
        <v>63</v>
      </c>
      <c r="J198">
        <v>146.52080000000001</v>
      </c>
      <c r="K198" t="s">
        <v>301</v>
      </c>
      <c r="L198" t="s">
        <v>20</v>
      </c>
      <c r="M198">
        <f>Table24[[#This Row],[SibSp]]</f>
        <v>0</v>
      </c>
      <c r="N198">
        <f>Table24[[#This Row],[Parch]]</f>
        <v>0</v>
      </c>
      <c r="O198" s="5">
        <f>Table24[[#This Row],[Age]]/80</f>
        <v>0.72499999999999998</v>
      </c>
      <c r="P198" s="5">
        <f>LOG10(Table24[[#This Row],[Fare]]+1)</f>
        <v>2.1688532588793175</v>
      </c>
      <c r="Q198" s="3">
        <f>IF(OR(Table24[[#This Row],[Pclass]]=2, Table24[[#This Row],[Pclass]]=3), 0, IF(Table24[[#This Row],[Pclass]]=1, 1, ""))</f>
        <v>1</v>
      </c>
      <c r="R198" s="3">
        <f>IF(OR(Table24[[#This Row],[Pclass]]=1, Table24[[#This Row],[Pclass]]=3), 0, IF(Table24[[#This Row],[Pclass]]=2, 1, ""))</f>
        <v>0</v>
      </c>
      <c r="S198" s="3">
        <f>IF(OR(Table24[[#This Row],[Embarked]]="C", Table24[[#This Row],[Embarked]]="Q"), 0, IF(Table24[[#This Row],[Embarked]]="S", 1, ""))</f>
        <v>0</v>
      </c>
      <c r="T198" s="3">
        <f>IF(OR(Table24[[#This Row],[Embarked]]="S", Table24[[#This Row],[Embarked]]="Q"), 0, IF(Table24[[#This Row],[Embarked]]="C", 1, ""))</f>
        <v>1</v>
      </c>
      <c r="U198" s="3">
        <f>IF(Table24[[#This Row],[Sex]]="male", 1, 0)</f>
        <v>0</v>
      </c>
      <c r="V198" s="3">
        <v>1</v>
      </c>
      <c r="AI198">
        <f>SUMPRODUCT(Table24[[#This Row],[SibSp_1]:[Const]],$X$4:$AG$4)</f>
        <v>-0.38881752303801315</v>
      </c>
      <c r="AJ198">
        <f>SUMPRODUCT(Table24[[#This Row],[SibSp_1]:[Const]],$X$5:$AG$5)</f>
        <v>0.83001563362269049</v>
      </c>
      <c r="AK198">
        <f t="shared" si="69"/>
        <v>0</v>
      </c>
      <c r="AL198">
        <f t="shared" si="70"/>
        <v>0.83001563362269049</v>
      </c>
      <c r="AM198">
        <f t="shared" si="71"/>
        <v>0.83001563362269049</v>
      </c>
      <c r="AN198">
        <f>(AM198-Table24[[#This Row],[Survived]])^2</f>
        <v>2.8894684812695394E-2</v>
      </c>
    </row>
    <row r="199" spans="1:40" hidden="1" x14ac:dyDescent="0.25">
      <c r="A199">
        <v>197</v>
      </c>
      <c r="B199">
        <v>0</v>
      </c>
      <c r="C199">
        <v>3</v>
      </c>
      <c r="D199" t="s">
        <v>302</v>
      </c>
      <c r="E199" t="s">
        <v>13</v>
      </c>
      <c r="G199">
        <v>0</v>
      </c>
      <c r="H199">
        <v>0</v>
      </c>
      <c r="I199">
        <v>368703</v>
      </c>
      <c r="J199">
        <v>7.75</v>
      </c>
      <c r="L199" t="s">
        <v>27</v>
      </c>
      <c r="M199">
        <f>Table24[[#This Row],[SibSp]]</f>
        <v>0</v>
      </c>
      <c r="N199">
        <f>Table24[[#This Row],[Parch]]</f>
        <v>0</v>
      </c>
      <c r="O199">
        <f>Table24[[#This Row],[Age]]/80</f>
        <v>0</v>
      </c>
      <c r="P199" s="3">
        <f>LOG10(Table24[[#This Row],[Fare]]+1)</f>
        <v>0.94200805302231327</v>
      </c>
      <c r="Q199" s="3">
        <f>IF(OR(Table24[[#This Row],[Pclass]]=2, Table24[[#This Row],[Pclass]]=3), 0, IF(Table24[[#This Row],[Pclass]]=1, 1, ""))</f>
        <v>0</v>
      </c>
      <c r="R199" s="3">
        <f>IF(OR(Table24[[#This Row],[Pclass]]=1, Table24[[#This Row],[Pclass]]=3), 0, IF(Table24[[#This Row],[Pclass]]=2, 1, ""))</f>
        <v>0</v>
      </c>
      <c r="S199" s="3">
        <f>IF(OR(Table24[[#This Row],[Embarked]]="C", Table24[[#This Row],[Embarked]]="Q"), 0, IF(Table24[[#This Row],[Embarked]]="S", 1, ""))</f>
        <v>0</v>
      </c>
      <c r="T199" s="3">
        <f>IF(OR(Table24[[#This Row],[Embarked]]="S", Table24[[#This Row],[Embarked]]="Q"), 0, IF(Table24[[#This Row],[Embarked]]="C", 1, ""))</f>
        <v>0</v>
      </c>
      <c r="U199" s="3">
        <f>IF(Table24[[#This Row],[Sex]]="male", 1, 0)</f>
        <v>1</v>
      </c>
      <c r="V199" s="3"/>
      <c r="AI199">
        <f>SUMPRODUCT(Table24[[#This Row],[SibSp_1]:[Const]],$X$4:$AG$4)</f>
        <v>-0.49697143895696583</v>
      </c>
      <c r="AN199">
        <f>(AI199-Table24[[#This Row],[Survived]])^2</f>
        <v>0.24698061113895722</v>
      </c>
    </row>
    <row r="200" spans="1:40" x14ac:dyDescent="0.25">
      <c r="A200">
        <v>198</v>
      </c>
      <c r="B200">
        <v>0</v>
      </c>
      <c r="C200">
        <v>3</v>
      </c>
      <c r="D200" t="s">
        <v>303</v>
      </c>
      <c r="E200" t="s">
        <v>13</v>
      </c>
      <c r="F200">
        <v>42</v>
      </c>
      <c r="G200">
        <v>0</v>
      </c>
      <c r="H200">
        <v>1</v>
      </c>
      <c r="I200">
        <v>4579</v>
      </c>
      <c r="J200">
        <v>8.4041999999999994</v>
      </c>
      <c r="L200" t="s">
        <v>15</v>
      </c>
      <c r="M200">
        <f>Table24[[#This Row],[SibSp]]</f>
        <v>0</v>
      </c>
      <c r="N200">
        <f>Table24[[#This Row],[Parch]]</f>
        <v>1</v>
      </c>
      <c r="O200" s="5">
        <f>Table24[[#This Row],[Age]]/80</f>
        <v>0.52500000000000002</v>
      </c>
      <c r="P200" s="5">
        <f>LOG10(Table24[[#This Row],[Fare]]+1)</f>
        <v>0.97332185673243765</v>
      </c>
      <c r="Q200" s="3">
        <f>IF(OR(Table24[[#This Row],[Pclass]]=2, Table24[[#This Row],[Pclass]]=3), 0, IF(Table24[[#This Row],[Pclass]]=1, 1, ""))</f>
        <v>0</v>
      </c>
      <c r="R200" s="3">
        <f>IF(OR(Table24[[#This Row],[Pclass]]=1, Table24[[#This Row],[Pclass]]=3), 0, IF(Table24[[#This Row],[Pclass]]=2, 1, ""))</f>
        <v>0</v>
      </c>
      <c r="S200" s="3">
        <f>IF(OR(Table24[[#This Row],[Embarked]]="C", Table24[[#This Row],[Embarked]]="Q"), 0, IF(Table24[[#This Row],[Embarked]]="S", 1, ""))</f>
        <v>1</v>
      </c>
      <c r="T200" s="3">
        <f>IF(OR(Table24[[#This Row],[Embarked]]="S", Table24[[#This Row],[Embarked]]="Q"), 0, IF(Table24[[#This Row],[Embarked]]="C", 1, ""))</f>
        <v>0</v>
      </c>
      <c r="U200" s="3">
        <f>IF(Table24[[#This Row],[Sex]]="male", 1, 0)</f>
        <v>1</v>
      </c>
      <c r="V200" s="3">
        <v>1</v>
      </c>
      <c r="AI200">
        <f>SUMPRODUCT(Table24[[#This Row],[SibSp_1]:[Const]],$X$4:$AG$4)</f>
        <v>-1.6154967119261689</v>
      </c>
      <c r="AJ200">
        <f>SUMPRODUCT(Table24[[#This Row],[SibSp_1]:[Const]],$X$5:$AG$5)</f>
        <v>-2.6964062901271957E-2</v>
      </c>
      <c r="AK200">
        <f>IF(AI200&lt;0,0,AI200)</f>
        <v>0</v>
      </c>
      <c r="AL200">
        <f>IF(AJ200&lt;0,0,AJ200)</f>
        <v>0</v>
      </c>
      <c r="AM200">
        <f>AK200+AL200</f>
        <v>0</v>
      </c>
      <c r="AN200">
        <f>(AM200-Table24[[#This Row],[Survived]])^2</f>
        <v>0</v>
      </c>
    </row>
    <row r="201" spans="1:40" hidden="1" x14ac:dyDescent="0.25">
      <c r="A201">
        <v>199</v>
      </c>
      <c r="B201">
        <v>1</v>
      </c>
      <c r="C201">
        <v>3</v>
      </c>
      <c r="D201" t="s">
        <v>304</v>
      </c>
      <c r="E201" t="s">
        <v>17</v>
      </c>
      <c r="G201">
        <v>0</v>
      </c>
      <c r="H201">
        <v>0</v>
      </c>
      <c r="I201">
        <v>370370</v>
      </c>
      <c r="J201">
        <v>7.75</v>
      </c>
      <c r="L201" t="s">
        <v>27</v>
      </c>
      <c r="M201">
        <f>Table24[[#This Row],[SibSp]]</f>
        <v>0</v>
      </c>
      <c r="N201">
        <f>Table24[[#This Row],[Parch]]</f>
        <v>0</v>
      </c>
      <c r="O201">
        <f>Table24[[#This Row],[Age]]/80</f>
        <v>0</v>
      </c>
      <c r="P201" s="3">
        <f>LOG10(Table24[[#This Row],[Fare]]+1)</f>
        <v>0.94200805302231327</v>
      </c>
      <c r="Q201" s="3">
        <f>IF(OR(Table24[[#This Row],[Pclass]]=2, Table24[[#This Row],[Pclass]]=3), 0, IF(Table24[[#This Row],[Pclass]]=1, 1, ""))</f>
        <v>0</v>
      </c>
      <c r="R201" s="3">
        <f>IF(OR(Table24[[#This Row],[Pclass]]=1, Table24[[#This Row],[Pclass]]=3), 0, IF(Table24[[#This Row],[Pclass]]=2, 1, ""))</f>
        <v>0</v>
      </c>
      <c r="S201" s="3">
        <f>IF(OR(Table24[[#This Row],[Embarked]]="C", Table24[[#This Row],[Embarked]]="Q"), 0, IF(Table24[[#This Row],[Embarked]]="S", 1, ""))</f>
        <v>0</v>
      </c>
      <c r="T201" s="3">
        <f>IF(OR(Table24[[#This Row],[Embarked]]="S", Table24[[#This Row],[Embarked]]="Q"), 0, IF(Table24[[#This Row],[Embarked]]="C", 1, ""))</f>
        <v>0</v>
      </c>
      <c r="U201" s="3">
        <f>IF(Table24[[#This Row],[Sex]]="male", 1, 0)</f>
        <v>0</v>
      </c>
      <c r="V201" s="3"/>
      <c r="AI201">
        <f>SUMPRODUCT(Table24[[#This Row],[SibSp_1]:[Const]],$X$4:$AG$4)</f>
        <v>-0.59691129086936023</v>
      </c>
      <c r="AN201">
        <f>(AI201-Table24[[#This Row],[Survived]])^2</f>
        <v>2.5501256709060462</v>
      </c>
    </row>
    <row r="202" spans="1:40" x14ac:dyDescent="0.25">
      <c r="A202">
        <v>200</v>
      </c>
      <c r="B202">
        <v>0</v>
      </c>
      <c r="C202">
        <v>2</v>
      </c>
      <c r="D202" t="s">
        <v>305</v>
      </c>
      <c r="E202" t="s">
        <v>17</v>
      </c>
      <c r="F202">
        <v>24</v>
      </c>
      <c r="G202">
        <v>0</v>
      </c>
      <c r="H202">
        <v>0</v>
      </c>
      <c r="I202">
        <v>248747</v>
      </c>
      <c r="J202">
        <v>13</v>
      </c>
      <c r="L202" t="s">
        <v>15</v>
      </c>
      <c r="M202">
        <f>Table24[[#This Row],[SibSp]]</f>
        <v>0</v>
      </c>
      <c r="N202">
        <f>Table24[[#This Row],[Parch]]</f>
        <v>0</v>
      </c>
      <c r="O202" s="5">
        <f>Table24[[#This Row],[Age]]/80</f>
        <v>0.3</v>
      </c>
      <c r="P202" s="5">
        <f>LOG10(Table24[[#This Row],[Fare]]+1)</f>
        <v>1.146128035678238</v>
      </c>
      <c r="Q202" s="3">
        <f>IF(OR(Table24[[#This Row],[Pclass]]=2, Table24[[#This Row],[Pclass]]=3), 0, IF(Table24[[#This Row],[Pclass]]=1, 1, ""))</f>
        <v>0</v>
      </c>
      <c r="R202" s="3">
        <f>IF(OR(Table24[[#This Row],[Pclass]]=1, Table24[[#This Row],[Pclass]]=3), 0, IF(Table24[[#This Row],[Pclass]]=2, 1, ""))</f>
        <v>1</v>
      </c>
      <c r="S202" s="3">
        <f>IF(OR(Table24[[#This Row],[Embarked]]="C", Table24[[#This Row],[Embarked]]="Q"), 0, IF(Table24[[#This Row],[Embarked]]="S", 1, ""))</f>
        <v>1</v>
      </c>
      <c r="T202" s="3">
        <f>IF(OR(Table24[[#This Row],[Embarked]]="S", Table24[[#This Row],[Embarked]]="Q"), 0, IF(Table24[[#This Row],[Embarked]]="C", 1, ""))</f>
        <v>0</v>
      </c>
      <c r="U202" s="3">
        <f>IF(Table24[[#This Row],[Sex]]="male", 1, 0)</f>
        <v>0</v>
      </c>
      <c r="V202" s="3">
        <v>1</v>
      </c>
      <c r="AI202">
        <f>SUMPRODUCT(Table24[[#This Row],[SibSp_1]:[Const]],$X$4:$AG$4)</f>
        <v>-1.8184106559049298</v>
      </c>
      <c r="AJ202">
        <f>SUMPRODUCT(Table24[[#This Row],[SibSp_1]:[Const]],$X$5:$AG$5)</f>
        <v>0.83607342624820613</v>
      </c>
      <c r="AK202">
        <f t="shared" ref="AK202:AK203" si="72">IF(AI202&lt;0,0,AI202)</f>
        <v>0</v>
      </c>
      <c r="AL202">
        <f t="shared" ref="AL202:AL203" si="73">IF(AJ202&lt;0,0,AJ202)</f>
        <v>0.83607342624820613</v>
      </c>
      <c r="AM202">
        <f t="shared" ref="AM202:AM203" si="74">AK202+AL202</f>
        <v>0.83607342624820613</v>
      </c>
      <c r="AN202">
        <f>(AM202-Table24[[#This Row],[Survived]])^2</f>
        <v>0.69901877407841462</v>
      </c>
    </row>
    <row r="203" spans="1:40" x14ac:dyDescent="0.25">
      <c r="A203">
        <v>201</v>
      </c>
      <c r="B203">
        <v>0</v>
      </c>
      <c r="C203">
        <v>3</v>
      </c>
      <c r="D203" t="s">
        <v>306</v>
      </c>
      <c r="E203" t="s">
        <v>13</v>
      </c>
      <c r="F203">
        <v>28</v>
      </c>
      <c r="G203">
        <v>0</v>
      </c>
      <c r="H203">
        <v>0</v>
      </c>
      <c r="I203">
        <v>345770</v>
      </c>
      <c r="J203">
        <v>9.5</v>
      </c>
      <c r="L203" t="s">
        <v>15</v>
      </c>
      <c r="M203">
        <f>Table24[[#This Row],[SibSp]]</f>
        <v>0</v>
      </c>
      <c r="N203">
        <f>Table24[[#This Row],[Parch]]</f>
        <v>0</v>
      </c>
      <c r="O203" s="5">
        <f>Table24[[#This Row],[Age]]/80</f>
        <v>0.35</v>
      </c>
      <c r="P203" s="5">
        <f>LOG10(Table24[[#This Row],[Fare]]+1)</f>
        <v>1.0211892990699381</v>
      </c>
      <c r="Q203" s="3">
        <f>IF(OR(Table24[[#This Row],[Pclass]]=2, Table24[[#This Row],[Pclass]]=3), 0, IF(Table24[[#This Row],[Pclass]]=1, 1, ""))</f>
        <v>0</v>
      </c>
      <c r="R203" s="3">
        <f>IF(OR(Table24[[#This Row],[Pclass]]=1, Table24[[#This Row],[Pclass]]=3), 0, IF(Table24[[#This Row],[Pclass]]=2, 1, ""))</f>
        <v>0</v>
      </c>
      <c r="S203" s="3">
        <f>IF(OR(Table24[[#This Row],[Embarked]]="C", Table24[[#This Row],[Embarked]]="Q"), 0, IF(Table24[[#This Row],[Embarked]]="S", 1, ""))</f>
        <v>1</v>
      </c>
      <c r="T203" s="3">
        <f>IF(OR(Table24[[#This Row],[Embarked]]="S", Table24[[#This Row],[Embarked]]="Q"), 0, IF(Table24[[#This Row],[Embarked]]="C", 1, ""))</f>
        <v>0</v>
      </c>
      <c r="U203" s="3">
        <f>IF(Table24[[#This Row],[Sex]]="male", 1, 0)</f>
        <v>1</v>
      </c>
      <c r="V203" s="3">
        <v>1</v>
      </c>
      <c r="AI203">
        <f>SUMPRODUCT(Table24[[#This Row],[SibSp_1]:[Const]],$X$4:$AG$4)</f>
        <v>-1.5385279782504409</v>
      </c>
      <c r="AJ203">
        <f>SUMPRODUCT(Table24[[#This Row],[SibSp_1]:[Const]],$X$5:$AG$5)</f>
        <v>9.3947527225228478E-2</v>
      </c>
      <c r="AK203">
        <f t="shared" si="72"/>
        <v>0</v>
      </c>
      <c r="AL203">
        <f t="shared" si="73"/>
        <v>9.3947527225228478E-2</v>
      </c>
      <c r="AM203">
        <f t="shared" si="74"/>
        <v>9.3947527225228478E-2</v>
      </c>
      <c r="AN203">
        <f>(AM203-Table24[[#This Row],[Survived]])^2</f>
        <v>8.8261378717350465E-3</v>
      </c>
    </row>
    <row r="204" spans="1:40" hidden="1" x14ac:dyDescent="0.25">
      <c r="A204">
        <v>202</v>
      </c>
      <c r="B204">
        <v>0</v>
      </c>
      <c r="C204">
        <v>3</v>
      </c>
      <c r="D204" t="s">
        <v>307</v>
      </c>
      <c r="E204" t="s">
        <v>13</v>
      </c>
      <c r="G204">
        <v>8</v>
      </c>
      <c r="H204">
        <v>2</v>
      </c>
      <c r="I204" t="s">
        <v>250</v>
      </c>
      <c r="J204">
        <v>69.55</v>
      </c>
      <c r="L204" t="s">
        <v>15</v>
      </c>
      <c r="M204">
        <f>Table24[[#This Row],[SibSp]]</f>
        <v>8</v>
      </c>
      <c r="N204">
        <f>Table24[[#This Row],[Parch]]</f>
        <v>2</v>
      </c>
      <c r="O204">
        <f>Table24[[#This Row],[Age]]/80</f>
        <v>0</v>
      </c>
      <c r="P204" s="3">
        <f>LOG10(Table24[[#This Row],[Fare]]+1)</f>
        <v>1.8484970180903666</v>
      </c>
      <c r="Q204" s="3">
        <f>IF(OR(Table24[[#This Row],[Pclass]]=2, Table24[[#This Row],[Pclass]]=3), 0, IF(Table24[[#This Row],[Pclass]]=1, 1, ""))</f>
        <v>0</v>
      </c>
      <c r="R204" s="3">
        <f>IF(OR(Table24[[#This Row],[Pclass]]=1, Table24[[#This Row],[Pclass]]=3), 0, IF(Table24[[#This Row],[Pclass]]=2, 1, ""))</f>
        <v>0</v>
      </c>
      <c r="S204" s="3">
        <f>IF(OR(Table24[[#This Row],[Embarked]]="C", Table24[[#This Row],[Embarked]]="Q"), 0, IF(Table24[[#This Row],[Embarked]]="S", 1, ""))</f>
        <v>1</v>
      </c>
      <c r="T204" s="3">
        <f>IF(OR(Table24[[#This Row],[Embarked]]="S", Table24[[#This Row],[Embarked]]="Q"), 0, IF(Table24[[#This Row],[Embarked]]="C", 1, ""))</f>
        <v>0</v>
      </c>
      <c r="U204" s="3">
        <f>IF(Table24[[#This Row],[Sex]]="male", 1, 0)</f>
        <v>1</v>
      </c>
      <c r="V204" s="3"/>
      <c r="AI204">
        <f>SUMPRODUCT(Table24[[#This Row],[SibSp_1]:[Const]],$X$4:$AG$4)</f>
        <v>0.73671149713625472</v>
      </c>
      <c r="AN204">
        <f>(AI204-Table24[[#This Row],[Survived]])^2</f>
        <v>0.54274383001274185</v>
      </c>
    </row>
    <row r="205" spans="1:40" x14ac:dyDescent="0.25">
      <c r="A205">
        <v>203</v>
      </c>
      <c r="B205">
        <v>0</v>
      </c>
      <c r="C205">
        <v>3</v>
      </c>
      <c r="D205" t="s">
        <v>308</v>
      </c>
      <c r="E205" t="s">
        <v>13</v>
      </c>
      <c r="F205">
        <v>34</v>
      </c>
      <c r="G205">
        <v>0</v>
      </c>
      <c r="H205">
        <v>0</v>
      </c>
      <c r="I205">
        <v>3101264</v>
      </c>
      <c r="J205">
        <v>6.4958</v>
      </c>
      <c r="L205" t="s">
        <v>15</v>
      </c>
      <c r="M205">
        <f>Table24[[#This Row],[SibSp]]</f>
        <v>0</v>
      </c>
      <c r="N205">
        <f>Table24[[#This Row],[Parch]]</f>
        <v>0</v>
      </c>
      <c r="O205" s="5">
        <f>Table24[[#This Row],[Age]]/80</f>
        <v>0.42499999999999999</v>
      </c>
      <c r="P205" s="5">
        <f>LOG10(Table24[[#This Row],[Fare]]+1)</f>
        <v>0.87481799035902574</v>
      </c>
      <c r="Q205" s="3">
        <f>IF(OR(Table24[[#This Row],[Pclass]]=2, Table24[[#This Row],[Pclass]]=3), 0, IF(Table24[[#This Row],[Pclass]]=1, 1, ""))</f>
        <v>0</v>
      </c>
      <c r="R205" s="3">
        <f>IF(OR(Table24[[#This Row],[Pclass]]=1, Table24[[#This Row],[Pclass]]=3), 0, IF(Table24[[#This Row],[Pclass]]=2, 1, ""))</f>
        <v>0</v>
      </c>
      <c r="S205" s="3">
        <f>IF(OR(Table24[[#This Row],[Embarked]]="C", Table24[[#This Row],[Embarked]]="Q"), 0, IF(Table24[[#This Row],[Embarked]]="S", 1, ""))</f>
        <v>1</v>
      </c>
      <c r="T205" s="3">
        <f>IF(OR(Table24[[#This Row],[Embarked]]="S", Table24[[#This Row],[Embarked]]="Q"), 0, IF(Table24[[#This Row],[Embarked]]="C", 1, ""))</f>
        <v>0</v>
      </c>
      <c r="U205" s="3">
        <f>IF(Table24[[#This Row],[Sex]]="male", 1, 0)</f>
        <v>1</v>
      </c>
      <c r="V205" s="3">
        <v>1</v>
      </c>
      <c r="AI205">
        <f>SUMPRODUCT(Table24[[#This Row],[SibSp_1]:[Const]],$X$4:$AG$4)</f>
        <v>-1.4396445863178959</v>
      </c>
      <c r="AJ205">
        <f>SUMPRODUCT(Table24[[#This Row],[SibSp_1]:[Const]],$X$5:$AG$5)</f>
        <v>3.6798032233006372E-2</v>
      </c>
      <c r="AK205">
        <f t="shared" ref="AK205:AK216" si="75">IF(AI205&lt;0,0,AI205)</f>
        <v>0</v>
      </c>
      <c r="AL205">
        <f t="shared" ref="AL205:AL216" si="76">IF(AJ205&lt;0,0,AJ205)</f>
        <v>3.6798032233006372E-2</v>
      </c>
      <c r="AM205">
        <f t="shared" ref="AM205:AM216" si="77">AK205+AL205</f>
        <v>3.6798032233006372E-2</v>
      </c>
      <c r="AN205">
        <f>(AM205-Table24[[#This Row],[Survived]])^2</f>
        <v>1.3540951762213759E-3</v>
      </c>
    </row>
    <row r="206" spans="1:40" x14ac:dyDescent="0.25">
      <c r="A206">
        <v>204</v>
      </c>
      <c r="B206">
        <v>0</v>
      </c>
      <c r="C206">
        <v>3</v>
      </c>
      <c r="D206" t="s">
        <v>309</v>
      </c>
      <c r="E206" t="s">
        <v>13</v>
      </c>
      <c r="F206">
        <v>45.5</v>
      </c>
      <c r="G206">
        <v>0</v>
      </c>
      <c r="H206">
        <v>0</v>
      </c>
      <c r="I206">
        <v>2628</v>
      </c>
      <c r="J206">
        <v>7.2249999999999996</v>
      </c>
      <c r="L206" t="s">
        <v>20</v>
      </c>
      <c r="M206">
        <f>Table24[[#This Row],[SibSp]]</f>
        <v>0</v>
      </c>
      <c r="N206">
        <f>Table24[[#This Row],[Parch]]</f>
        <v>0</v>
      </c>
      <c r="O206" s="5">
        <f>Table24[[#This Row],[Age]]/80</f>
        <v>0.56874999999999998</v>
      </c>
      <c r="P206" s="5">
        <f>LOG10(Table24[[#This Row],[Fare]]+1)</f>
        <v>0.91513590662201194</v>
      </c>
      <c r="Q206" s="3">
        <f>IF(OR(Table24[[#This Row],[Pclass]]=2, Table24[[#This Row],[Pclass]]=3), 0, IF(Table24[[#This Row],[Pclass]]=1, 1, ""))</f>
        <v>0</v>
      </c>
      <c r="R206" s="3">
        <f>IF(OR(Table24[[#This Row],[Pclass]]=1, Table24[[#This Row],[Pclass]]=3), 0, IF(Table24[[#This Row],[Pclass]]=2, 1, ""))</f>
        <v>0</v>
      </c>
      <c r="S206" s="3">
        <f>IF(OR(Table24[[#This Row],[Embarked]]="C", Table24[[#This Row],[Embarked]]="Q"), 0, IF(Table24[[#This Row],[Embarked]]="S", 1, ""))</f>
        <v>0</v>
      </c>
      <c r="T206" s="3">
        <f>IF(OR(Table24[[#This Row],[Embarked]]="S", Table24[[#This Row],[Embarked]]="Q"), 0, IF(Table24[[#This Row],[Embarked]]="C", 1, ""))</f>
        <v>1</v>
      </c>
      <c r="U206" s="3">
        <f>IF(Table24[[#This Row],[Sex]]="male", 1, 0)</f>
        <v>1</v>
      </c>
      <c r="V206" s="3">
        <v>1</v>
      </c>
      <c r="AI206">
        <f>SUMPRODUCT(Table24[[#This Row],[SibSp_1]:[Const]],$X$4:$AG$4)</f>
        <v>9.9779817210916721E-2</v>
      </c>
      <c r="AJ206">
        <f>SUMPRODUCT(Table24[[#This Row],[SibSp_1]:[Const]],$X$5:$AG$5)</f>
        <v>-4.645719491089817E-2</v>
      </c>
      <c r="AK206">
        <f t="shared" si="75"/>
        <v>9.9779817210916721E-2</v>
      </c>
      <c r="AL206">
        <f t="shared" si="76"/>
        <v>0</v>
      </c>
      <c r="AM206">
        <f t="shared" si="77"/>
        <v>9.9779817210916721E-2</v>
      </c>
      <c r="AN206">
        <f>(AM206-Table24[[#This Row],[Survived]])^2</f>
        <v>9.9560119226439533E-3</v>
      </c>
    </row>
    <row r="207" spans="1:40" x14ac:dyDescent="0.25">
      <c r="A207">
        <v>205</v>
      </c>
      <c r="B207">
        <v>1</v>
      </c>
      <c r="C207">
        <v>3</v>
      </c>
      <c r="D207" t="s">
        <v>310</v>
      </c>
      <c r="E207" t="s">
        <v>13</v>
      </c>
      <c r="F207">
        <v>18</v>
      </c>
      <c r="G207">
        <v>0</v>
      </c>
      <c r="H207">
        <v>0</v>
      </c>
      <c r="I207" t="s">
        <v>311</v>
      </c>
      <c r="J207">
        <v>8.0500000000000007</v>
      </c>
      <c r="L207" t="s">
        <v>15</v>
      </c>
      <c r="M207">
        <f>Table24[[#This Row],[SibSp]]</f>
        <v>0</v>
      </c>
      <c r="N207">
        <f>Table24[[#This Row],[Parch]]</f>
        <v>0</v>
      </c>
      <c r="O207" s="5">
        <f>Table24[[#This Row],[Age]]/80</f>
        <v>0.22500000000000001</v>
      </c>
      <c r="P207" s="5">
        <f>LOG10(Table24[[#This Row],[Fare]]+1)</f>
        <v>0.9566485792052033</v>
      </c>
      <c r="Q207" s="3">
        <f>IF(OR(Table24[[#This Row],[Pclass]]=2, Table24[[#This Row],[Pclass]]=3), 0, IF(Table24[[#This Row],[Pclass]]=1, 1, ""))</f>
        <v>0</v>
      </c>
      <c r="R207" s="3">
        <f>IF(OR(Table24[[#This Row],[Pclass]]=1, Table24[[#This Row],[Pclass]]=3), 0, IF(Table24[[#This Row],[Pclass]]=2, 1, ""))</f>
        <v>0</v>
      </c>
      <c r="S207" s="3">
        <f>IF(OR(Table24[[#This Row],[Embarked]]="C", Table24[[#This Row],[Embarked]]="Q"), 0, IF(Table24[[#This Row],[Embarked]]="S", 1, ""))</f>
        <v>1</v>
      </c>
      <c r="T207" s="3">
        <f>IF(OR(Table24[[#This Row],[Embarked]]="S", Table24[[#This Row],[Embarked]]="Q"), 0, IF(Table24[[#This Row],[Embarked]]="C", 1, ""))</f>
        <v>0</v>
      </c>
      <c r="U207" s="3">
        <f>IF(Table24[[#This Row],[Sex]]="male", 1, 0)</f>
        <v>1</v>
      </c>
      <c r="V207" s="3">
        <v>1</v>
      </c>
      <c r="AI207">
        <f>SUMPRODUCT(Table24[[#This Row],[SibSp_1]:[Const]],$X$4:$AG$4)</f>
        <v>-1.5078545215011698</v>
      </c>
      <c r="AJ207">
        <f>SUMPRODUCT(Table24[[#This Row],[SibSp_1]:[Const]],$X$5:$AG$5)</f>
        <v>0.16106896535216142</v>
      </c>
      <c r="AK207">
        <f t="shared" si="75"/>
        <v>0</v>
      </c>
      <c r="AL207">
        <f t="shared" si="76"/>
        <v>0.16106896535216142</v>
      </c>
      <c r="AM207">
        <f t="shared" si="77"/>
        <v>0.16106896535216142</v>
      </c>
      <c r="AN207">
        <f>(AM207-Table24[[#This Row],[Survived]])^2</f>
        <v>0.70380528089529293</v>
      </c>
    </row>
    <row r="208" spans="1:40" x14ac:dyDescent="0.25">
      <c r="A208">
        <v>206</v>
      </c>
      <c r="B208">
        <v>0</v>
      </c>
      <c r="C208">
        <v>3</v>
      </c>
      <c r="D208" t="s">
        <v>312</v>
      </c>
      <c r="E208" t="s">
        <v>17</v>
      </c>
      <c r="F208">
        <v>2</v>
      </c>
      <c r="G208">
        <v>0</v>
      </c>
      <c r="H208">
        <v>1</v>
      </c>
      <c r="I208">
        <v>347054</v>
      </c>
      <c r="J208">
        <v>10.4625</v>
      </c>
      <c r="K208" t="s">
        <v>35</v>
      </c>
      <c r="L208" t="s">
        <v>15</v>
      </c>
      <c r="M208">
        <f>Table24[[#This Row],[SibSp]]</f>
        <v>0</v>
      </c>
      <c r="N208">
        <f>Table24[[#This Row],[Parch]]</f>
        <v>1</v>
      </c>
      <c r="O208" s="5">
        <f>Table24[[#This Row],[Age]]/80</f>
        <v>2.5000000000000001E-2</v>
      </c>
      <c r="P208" s="5">
        <f>LOG10(Table24[[#This Row],[Fare]]+1)</f>
        <v>1.0592793486780776</v>
      </c>
      <c r="Q208" s="3">
        <f>IF(OR(Table24[[#This Row],[Pclass]]=2, Table24[[#This Row],[Pclass]]=3), 0, IF(Table24[[#This Row],[Pclass]]=1, 1, ""))</f>
        <v>0</v>
      </c>
      <c r="R208" s="3">
        <f>IF(OR(Table24[[#This Row],[Pclass]]=1, Table24[[#This Row],[Pclass]]=3), 0, IF(Table24[[#This Row],[Pclass]]=2, 1, ""))</f>
        <v>0</v>
      </c>
      <c r="S208" s="3">
        <f>IF(OR(Table24[[#This Row],[Embarked]]="C", Table24[[#This Row],[Embarked]]="Q"), 0, IF(Table24[[#This Row],[Embarked]]="S", 1, ""))</f>
        <v>1</v>
      </c>
      <c r="T208" s="3">
        <f>IF(OR(Table24[[#This Row],[Embarked]]="S", Table24[[#This Row],[Embarked]]="Q"), 0, IF(Table24[[#This Row],[Embarked]]="C", 1, ""))</f>
        <v>0</v>
      </c>
      <c r="U208" s="3">
        <f>IF(Table24[[#This Row],[Sex]]="male", 1, 0)</f>
        <v>0</v>
      </c>
      <c r="V208" s="3">
        <v>1</v>
      </c>
      <c r="AI208">
        <f>SUMPRODUCT(Table24[[#This Row],[SibSp_1]:[Const]],$X$4:$AG$4)</f>
        <v>-1.8107974917350496</v>
      </c>
      <c r="AJ208">
        <f>SUMPRODUCT(Table24[[#This Row],[SibSp_1]:[Const]],$X$5:$AG$5)</f>
        <v>0.7711669546019001</v>
      </c>
      <c r="AK208">
        <f t="shared" si="75"/>
        <v>0</v>
      </c>
      <c r="AL208">
        <f t="shared" si="76"/>
        <v>0.7711669546019001</v>
      </c>
      <c r="AM208">
        <f t="shared" si="77"/>
        <v>0.7711669546019001</v>
      </c>
      <c r="AN208">
        <f>(AM208-Table24[[#This Row],[Survived]])^2</f>
        <v>0.59469847186996905</v>
      </c>
    </row>
    <row r="209" spans="1:40" x14ac:dyDescent="0.25">
      <c r="A209">
        <v>207</v>
      </c>
      <c r="B209">
        <v>0</v>
      </c>
      <c r="C209">
        <v>3</v>
      </c>
      <c r="D209" t="s">
        <v>313</v>
      </c>
      <c r="E209" t="s">
        <v>13</v>
      </c>
      <c r="F209">
        <v>32</v>
      </c>
      <c r="G209">
        <v>1</v>
      </c>
      <c r="H209">
        <v>0</v>
      </c>
      <c r="I209">
        <v>3101278</v>
      </c>
      <c r="J209">
        <v>15.85</v>
      </c>
      <c r="L209" t="s">
        <v>15</v>
      </c>
      <c r="M209">
        <f>Table24[[#This Row],[SibSp]]</f>
        <v>1</v>
      </c>
      <c r="N209">
        <f>Table24[[#This Row],[Parch]]</f>
        <v>0</v>
      </c>
      <c r="O209" s="5">
        <f>Table24[[#This Row],[Age]]/80</f>
        <v>0.4</v>
      </c>
      <c r="P209" s="5">
        <f>LOG10(Table24[[#This Row],[Fare]]+1)</f>
        <v>1.2265999052073575</v>
      </c>
      <c r="Q209" s="3">
        <f>IF(OR(Table24[[#This Row],[Pclass]]=2, Table24[[#This Row],[Pclass]]=3), 0, IF(Table24[[#This Row],[Pclass]]=1, 1, ""))</f>
        <v>0</v>
      </c>
      <c r="R209" s="3">
        <f>IF(OR(Table24[[#This Row],[Pclass]]=1, Table24[[#This Row],[Pclass]]=3), 0, IF(Table24[[#This Row],[Pclass]]=2, 1, ""))</f>
        <v>0</v>
      </c>
      <c r="S209" s="3">
        <f>IF(OR(Table24[[#This Row],[Embarked]]="C", Table24[[#This Row],[Embarked]]="Q"), 0, IF(Table24[[#This Row],[Embarked]]="S", 1, ""))</f>
        <v>1</v>
      </c>
      <c r="T209" s="3">
        <f>IF(OR(Table24[[#This Row],[Embarked]]="S", Table24[[#This Row],[Embarked]]="Q"), 0, IF(Table24[[#This Row],[Embarked]]="C", 1, ""))</f>
        <v>0</v>
      </c>
      <c r="U209" s="3">
        <f>IF(Table24[[#This Row],[Sex]]="male", 1, 0)</f>
        <v>1</v>
      </c>
      <c r="V209" s="3">
        <v>1</v>
      </c>
      <c r="AI209">
        <f>SUMPRODUCT(Table24[[#This Row],[SibSp_1]:[Const]],$X$4:$AG$4)</f>
        <v>-1.3207012126767232</v>
      </c>
      <c r="AJ209">
        <f>SUMPRODUCT(Table24[[#This Row],[SibSp_1]:[Const]],$X$5:$AG$5)</f>
        <v>2.322456650373228E-3</v>
      </c>
      <c r="AK209">
        <f t="shared" si="75"/>
        <v>0</v>
      </c>
      <c r="AL209">
        <f t="shared" si="76"/>
        <v>2.322456650373228E-3</v>
      </c>
      <c r="AM209">
        <f t="shared" si="77"/>
        <v>2.322456650373228E-3</v>
      </c>
      <c r="AN209">
        <f>(AM209-Table24[[#This Row],[Survived]])^2</f>
        <v>5.3938048928628347E-6</v>
      </c>
    </row>
    <row r="210" spans="1:40" x14ac:dyDescent="0.25">
      <c r="A210">
        <v>208</v>
      </c>
      <c r="B210">
        <v>1</v>
      </c>
      <c r="C210">
        <v>3</v>
      </c>
      <c r="D210" t="s">
        <v>314</v>
      </c>
      <c r="E210" t="s">
        <v>13</v>
      </c>
      <c r="F210">
        <v>26</v>
      </c>
      <c r="G210">
        <v>0</v>
      </c>
      <c r="H210">
        <v>0</v>
      </c>
      <c r="I210">
        <v>2699</v>
      </c>
      <c r="J210">
        <v>18.787500000000001</v>
      </c>
      <c r="L210" t="s">
        <v>20</v>
      </c>
      <c r="M210">
        <f>Table24[[#This Row],[SibSp]]</f>
        <v>0</v>
      </c>
      <c r="N210">
        <f>Table24[[#This Row],[Parch]]</f>
        <v>0</v>
      </c>
      <c r="O210" s="5">
        <f>Table24[[#This Row],[Age]]/80</f>
        <v>0.32500000000000001</v>
      </c>
      <c r="P210" s="5">
        <f>LOG10(Table24[[#This Row],[Fare]]+1)</f>
        <v>1.2963909278704124</v>
      </c>
      <c r="Q210" s="3">
        <f>IF(OR(Table24[[#This Row],[Pclass]]=2, Table24[[#This Row],[Pclass]]=3), 0, IF(Table24[[#This Row],[Pclass]]=1, 1, ""))</f>
        <v>0</v>
      </c>
      <c r="R210" s="3">
        <f>IF(OR(Table24[[#This Row],[Pclass]]=1, Table24[[#This Row],[Pclass]]=3), 0, IF(Table24[[#This Row],[Pclass]]=2, 1, ""))</f>
        <v>0</v>
      </c>
      <c r="S210" s="3">
        <f>IF(OR(Table24[[#This Row],[Embarked]]="C", Table24[[#This Row],[Embarked]]="Q"), 0, IF(Table24[[#This Row],[Embarked]]="S", 1, ""))</f>
        <v>0</v>
      </c>
      <c r="T210" s="3">
        <f>IF(OR(Table24[[#This Row],[Embarked]]="S", Table24[[#This Row],[Embarked]]="Q"), 0, IF(Table24[[#This Row],[Embarked]]="C", 1, ""))</f>
        <v>1</v>
      </c>
      <c r="U210" s="3">
        <f>IF(Table24[[#This Row],[Sex]]="male", 1, 0)</f>
        <v>1</v>
      </c>
      <c r="V210" s="3">
        <v>1</v>
      </c>
      <c r="AI210">
        <f>SUMPRODUCT(Table24[[#This Row],[SibSp_1]:[Const]],$X$4:$AG$4)</f>
        <v>-0.16174107564037069</v>
      </c>
      <c r="AJ210">
        <f>SUMPRODUCT(Table24[[#This Row],[SibSp_1]:[Const]],$X$5:$AG$5)</f>
        <v>0.13066675773044778</v>
      </c>
      <c r="AK210">
        <f t="shared" si="75"/>
        <v>0</v>
      </c>
      <c r="AL210">
        <f t="shared" si="76"/>
        <v>0.13066675773044778</v>
      </c>
      <c r="AM210">
        <f t="shared" si="77"/>
        <v>0.13066675773044778</v>
      </c>
      <c r="AN210">
        <f>(AM210-Table24[[#This Row],[Survived]])^2</f>
        <v>0.75574028611489197</v>
      </c>
    </row>
    <row r="211" spans="1:40" x14ac:dyDescent="0.25">
      <c r="A211">
        <v>209</v>
      </c>
      <c r="B211">
        <v>1</v>
      </c>
      <c r="C211">
        <v>3</v>
      </c>
      <c r="D211" t="s">
        <v>315</v>
      </c>
      <c r="E211" t="s">
        <v>17</v>
      </c>
      <c r="F211">
        <v>16</v>
      </c>
      <c r="G211">
        <v>0</v>
      </c>
      <c r="H211">
        <v>0</v>
      </c>
      <c r="I211">
        <v>367231</v>
      </c>
      <c r="J211">
        <v>7.75</v>
      </c>
      <c r="L211" t="s">
        <v>27</v>
      </c>
      <c r="M211">
        <f>Table24[[#This Row],[SibSp]]</f>
        <v>0</v>
      </c>
      <c r="N211">
        <f>Table24[[#This Row],[Parch]]</f>
        <v>0</v>
      </c>
      <c r="O211" s="5">
        <f>Table24[[#This Row],[Age]]/80</f>
        <v>0.2</v>
      </c>
      <c r="P211" s="5">
        <f>LOG10(Table24[[#This Row],[Fare]]+1)</f>
        <v>0.94200805302231327</v>
      </c>
      <c r="Q211" s="3">
        <f>IF(OR(Table24[[#This Row],[Pclass]]=2, Table24[[#This Row],[Pclass]]=3), 0, IF(Table24[[#This Row],[Pclass]]=1, 1, ""))</f>
        <v>0</v>
      </c>
      <c r="R211" s="3">
        <f>IF(OR(Table24[[#This Row],[Pclass]]=1, Table24[[#This Row],[Pclass]]=3), 0, IF(Table24[[#This Row],[Pclass]]=2, 1, ""))</f>
        <v>0</v>
      </c>
      <c r="S211" s="3">
        <f>IF(OR(Table24[[#This Row],[Embarked]]="C", Table24[[#This Row],[Embarked]]="Q"), 0, IF(Table24[[#This Row],[Embarked]]="S", 1, ""))</f>
        <v>0</v>
      </c>
      <c r="T211" s="3">
        <f>IF(OR(Table24[[#This Row],[Embarked]]="S", Table24[[#This Row],[Embarked]]="Q"), 0, IF(Table24[[#This Row],[Embarked]]="C", 1, ""))</f>
        <v>0</v>
      </c>
      <c r="U211" s="3">
        <f>IF(Table24[[#This Row],[Sex]]="male", 1, 0)</f>
        <v>0</v>
      </c>
      <c r="V211" s="3">
        <v>1</v>
      </c>
      <c r="AI211">
        <f>SUMPRODUCT(Table24[[#This Row],[SibSp_1]:[Const]],$X$4:$AG$4)</f>
        <v>-0.90069441716182963</v>
      </c>
      <c r="AJ211">
        <f>SUMPRODUCT(Table24[[#This Row],[SibSp_1]:[Const]],$X$5:$AG$5)</f>
        <v>0.65927915381340951</v>
      </c>
      <c r="AK211">
        <f t="shared" si="75"/>
        <v>0</v>
      </c>
      <c r="AL211">
        <f t="shared" si="76"/>
        <v>0.65927915381340951</v>
      </c>
      <c r="AM211">
        <f t="shared" si="77"/>
        <v>0.65927915381340951</v>
      </c>
      <c r="AN211">
        <f>(AM211-Table24[[#This Row],[Survived]])^2</f>
        <v>0.11609069502610625</v>
      </c>
    </row>
    <row r="212" spans="1:40" x14ac:dyDescent="0.25">
      <c r="A212">
        <v>210</v>
      </c>
      <c r="B212">
        <v>1</v>
      </c>
      <c r="C212">
        <v>1</v>
      </c>
      <c r="D212" t="s">
        <v>316</v>
      </c>
      <c r="E212" t="s">
        <v>13</v>
      </c>
      <c r="F212">
        <v>40</v>
      </c>
      <c r="G212">
        <v>0</v>
      </c>
      <c r="H212">
        <v>0</v>
      </c>
      <c r="I212">
        <v>112277</v>
      </c>
      <c r="J212">
        <v>31</v>
      </c>
      <c r="K212" t="s">
        <v>317</v>
      </c>
      <c r="L212" t="s">
        <v>20</v>
      </c>
      <c r="M212">
        <f>Table24[[#This Row],[SibSp]]</f>
        <v>0</v>
      </c>
      <c r="N212">
        <f>Table24[[#This Row],[Parch]]</f>
        <v>0</v>
      </c>
      <c r="O212" s="5">
        <f>Table24[[#This Row],[Age]]/80</f>
        <v>0.5</v>
      </c>
      <c r="P212" s="5">
        <f>LOG10(Table24[[#This Row],[Fare]]+1)</f>
        <v>1.505149978319906</v>
      </c>
      <c r="Q212" s="3">
        <f>IF(OR(Table24[[#This Row],[Pclass]]=2, Table24[[#This Row],[Pclass]]=3), 0, IF(Table24[[#This Row],[Pclass]]=1, 1, ""))</f>
        <v>1</v>
      </c>
      <c r="R212" s="3">
        <f>IF(OR(Table24[[#This Row],[Pclass]]=1, Table24[[#This Row],[Pclass]]=3), 0, IF(Table24[[#This Row],[Pclass]]=2, 1, ""))</f>
        <v>0</v>
      </c>
      <c r="S212" s="3">
        <f>IF(OR(Table24[[#This Row],[Embarked]]="C", Table24[[#This Row],[Embarked]]="Q"), 0, IF(Table24[[#This Row],[Embarked]]="S", 1, ""))</f>
        <v>0</v>
      </c>
      <c r="T212" s="3">
        <f>IF(OR(Table24[[#This Row],[Embarked]]="S", Table24[[#This Row],[Embarked]]="Q"), 0, IF(Table24[[#This Row],[Embarked]]="C", 1, ""))</f>
        <v>1</v>
      </c>
      <c r="U212" s="3">
        <f>IF(Table24[[#This Row],[Sex]]="male", 1, 0)</f>
        <v>1</v>
      </c>
      <c r="V212" s="3">
        <v>1</v>
      </c>
      <c r="AI212">
        <f>SUMPRODUCT(Table24[[#This Row],[SibSp_1]:[Const]],$X$4:$AG$4)</f>
        <v>0.11328151073301179</v>
      </c>
      <c r="AJ212">
        <f>SUMPRODUCT(Table24[[#This Row],[SibSp_1]:[Const]],$X$5:$AG$5)</f>
        <v>0.40264250555179493</v>
      </c>
      <c r="AK212">
        <f t="shared" si="75"/>
        <v>0.11328151073301179</v>
      </c>
      <c r="AL212">
        <f t="shared" si="76"/>
        <v>0.40264250555179493</v>
      </c>
      <c r="AM212">
        <f t="shared" si="77"/>
        <v>0.51592401628480666</v>
      </c>
      <c r="AN212">
        <f>(AM212-Table24[[#This Row],[Survived]])^2</f>
        <v>0.23432955800983213</v>
      </c>
    </row>
    <row r="213" spans="1:40" x14ac:dyDescent="0.25">
      <c r="A213">
        <v>211</v>
      </c>
      <c r="B213">
        <v>0</v>
      </c>
      <c r="C213">
        <v>3</v>
      </c>
      <c r="D213" t="s">
        <v>318</v>
      </c>
      <c r="E213" t="s">
        <v>13</v>
      </c>
      <c r="F213">
        <v>24</v>
      </c>
      <c r="G213">
        <v>0</v>
      </c>
      <c r="H213">
        <v>0</v>
      </c>
      <c r="I213" t="s">
        <v>319</v>
      </c>
      <c r="J213">
        <v>7.05</v>
      </c>
      <c r="L213" t="s">
        <v>15</v>
      </c>
      <c r="M213">
        <f>Table24[[#This Row],[SibSp]]</f>
        <v>0</v>
      </c>
      <c r="N213">
        <f>Table24[[#This Row],[Parch]]</f>
        <v>0</v>
      </c>
      <c r="O213" s="5">
        <f>Table24[[#This Row],[Age]]/80</f>
        <v>0.3</v>
      </c>
      <c r="P213" s="5">
        <f>LOG10(Table24[[#This Row],[Fare]]+1)</f>
        <v>0.90579588036786851</v>
      </c>
      <c r="Q213" s="3">
        <f>IF(OR(Table24[[#This Row],[Pclass]]=2, Table24[[#This Row],[Pclass]]=3), 0, IF(Table24[[#This Row],[Pclass]]=1, 1, ""))</f>
        <v>0</v>
      </c>
      <c r="R213" s="3">
        <f>IF(OR(Table24[[#This Row],[Pclass]]=1, Table24[[#This Row],[Pclass]]=3), 0, IF(Table24[[#This Row],[Pclass]]=2, 1, ""))</f>
        <v>0</v>
      </c>
      <c r="S213" s="3">
        <f>IF(OR(Table24[[#This Row],[Embarked]]="C", Table24[[#This Row],[Embarked]]="Q"), 0, IF(Table24[[#This Row],[Embarked]]="S", 1, ""))</f>
        <v>1</v>
      </c>
      <c r="T213" s="3">
        <f>IF(OR(Table24[[#This Row],[Embarked]]="S", Table24[[#This Row],[Embarked]]="Q"), 0, IF(Table24[[#This Row],[Embarked]]="C", 1, ""))</f>
        <v>0</v>
      </c>
      <c r="U213" s="3">
        <f>IF(Table24[[#This Row],[Sex]]="male", 1, 0)</f>
        <v>1</v>
      </c>
      <c r="V213" s="3">
        <v>1</v>
      </c>
      <c r="AI213">
        <f>SUMPRODUCT(Table24[[#This Row],[SibSp_1]:[Const]],$X$4:$AG$4)</f>
        <v>-1.4694972965570647</v>
      </c>
      <c r="AJ213">
        <f>SUMPRODUCT(Table24[[#This Row],[SibSp_1]:[Const]],$X$5:$AG$5)</f>
        <v>0.11262865207092521</v>
      </c>
      <c r="AK213">
        <f t="shared" si="75"/>
        <v>0</v>
      </c>
      <c r="AL213">
        <f t="shared" si="76"/>
        <v>0.11262865207092521</v>
      </c>
      <c r="AM213">
        <f t="shared" si="77"/>
        <v>0.11262865207092521</v>
      </c>
      <c r="AN213">
        <f>(AM213-Table24[[#This Row],[Survived]])^2</f>
        <v>1.2685213267313524E-2</v>
      </c>
    </row>
    <row r="214" spans="1:40" x14ac:dyDescent="0.25">
      <c r="A214">
        <v>212</v>
      </c>
      <c r="B214">
        <v>1</v>
      </c>
      <c r="C214">
        <v>2</v>
      </c>
      <c r="D214" t="s">
        <v>320</v>
      </c>
      <c r="E214" t="s">
        <v>17</v>
      </c>
      <c r="F214">
        <v>35</v>
      </c>
      <c r="G214">
        <v>0</v>
      </c>
      <c r="H214">
        <v>0</v>
      </c>
      <c r="I214" t="s">
        <v>321</v>
      </c>
      <c r="J214">
        <v>21</v>
      </c>
      <c r="L214" t="s">
        <v>15</v>
      </c>
      <c r="M214">
        <f>Table24[[#This Row],[SibSp]]</f>
        <v>0</v>
      </c>
      <c r="N214">
        <f>Table24[[#This Row],[Parch]]</f>
        <v>0</v>
      </c>
      <c r="O214" s="5">
        <f>Table24[[#This Row],[Age]]/80</f>
        <v>0.4375</v>
      </c>
      <c r="P214" s="5">
        <f>LOG10(Table24[[#This Row],[Fare]]+1)</f>
        <v>1.3424226808222062</v>
      </c>
      <c r="Q214" s="3">
        <f>IF(OR(Table24[[#This Row],[Pclass]]=2, Table24[[#This Row],[Pclass]]=3), 0, IF(Table24[[#This Row],[Pclass]]=1, 1, ""))</f>
        <v>0</v>
      </c>
      <c r="R214" s="3">
        <f>IF(OR(Table24[[#This Row],[Pclass]]=1, Table24[[#This Row],[Pclass]]=3), 0, IF(Table24[[#This Row],[Pclass]]=2, 1, ""))</f>
        <v>1</v>
      </c>
      <c r="S214" s="3">
        <f>IF(OR(Table24[[#This Row],[Embarked]]="C", Table24[[#This Row],[Embarked]]="Q"), 0, IF(Table24[[#This Row],[Embarked]]="S", 1, ""))</f>
        <v>1</v>
      </c>
      <c r="T214" s="3">
        <f>IF(OR(Table24[[#This Row],[Embarked]]="S", Table24[[#This Row],[Embarked]]="Q"), 0, IF(Table24[[#This Row],[Embarked]]="C", 1, ""))</f>
        <v>0</v>
      </c>
      <c r="U214" s="3">
        <f>IF(Table24[[#This Row],[Sex]]="male", 1, 0)</f>
        <v>0</v>
      </c>
      <c r="V214" s="3">
        <v>1</v>
      </c>
      <c r="AI214">
        <f>SUMPRODUCT(Table24[[#This Row],[SibSp_1]:[Const]],$X$4:$AG$4)</f>
        <v>-1.9315487595886656</v>
      </c>
      <c r="AJ214">
        <f>SUMPRODUCT(Table24[[#This Row],[SibSp_1]:[Const]],$X$5:$AG$5)</f>
        <v>0.77366441583585444</v>
      </c>
      <c r="AK214">
        <f t="shared" si="75"/>
        <v>0</v>
      </c>
      <c r="AL214">
        <f t="shared" si="76"/>
        <v>0.77366441583585444</v>
      </c>
      <c r="AM214">
        <f t="shared" si="77"/>
        <v>0.77366441583585444</v>
      </c>
      <c r="AN214">
        <f>(AM214-Table24[[#This Row],[Survived]])^2</f>
        <v>5.1227796658925018E-2</v>
      </c>
    </row>
    <row r="215" spans="1:40" x14ac:dyDescent="0.25">
      <c r="A215">
        <v>213</v>
      </c>
      <c r="B215">
        <v>0</v>
      </c>
      <c r="C215">
        <v>3</v>
      </c>
      <c r="D215" t="s">
        <v>322</v>
      </c>
      <c r="E215" t="s">
        <v>13</v>
      </c>
      <c r="F215">
        <v>22</v>
      </c>
      <c r="G215">
        <v>0</v>
      </c>
      <c r="H215">
        <v>0</v>
      </c>
      <c r="I215" t="s">
        <v>323</v>
      </c>
      <c r="J215">
        <v>7.25</v>
      </c>
      <c r="L215" t="s">
        <v>15</v>
      </c>
      <c r="M215">
        <f>Table24[[#This Row],[SibSp]]</f>
        <v>0</v>
      </c>
      <c r="N215">
        <f>Table24[[#This Row],[Parch]]</f>
        <v>0</v>
      </c>
      <c r="O215" s="5">
        <f>Table24[[#This Row],[Age]]/80</f>
        <v>0.27500000000000002</v>
      </c>
      <c r="P215" s="5">
        <f>LOG10(Table24[[#This Row],[Fare]]+1)</f>
        <v>0.91645394854992512</v>
      </c>
      <c r="Q215" s="3">
        <f>IF(OR(Table24[[#This Row],[Pclass]]=2, Table24[[#This Row],[Pclass]]=3), 0, IF(Table24[[#This Row],[Pclass]]=1, 1, ""))</f>
        <v>0</v>
      </c>
      <c r="R215" s="3">
        <f>IF(OR(Table24[[#This Row],[Pclass]]=1, Table24[[#This Row],[Pclass]]=3), 0, IF(Table24[[#This Row],[Pclass]]=2, 1, ""))</f>
        <v>0</v>
      </c>
      <c r="S215" s="3">
        <f>IF(OR(Table24[[#This Row],[Embarked]]="C", Table24[[#This Row],[Embarked]]="Q"), 0, IF(Table24[[#This Row],[Embarked]]="S", 1, ""))</f>
        <v>1</v>
      </c>
      <c r="T215" s="3">
        <f>IF(OR(Table24[[#This Row],[Embarked]]="S", Table24[[#This Row],[Embarked]]="Q"), 0, IF(Table24[[#This Row],[Embarked]]="C", 1, ""))</f>
        <v>0</v>
      </c>
      <c r="U215" s="3">
        <f>IF(Table24[[#This Row],[Sex]]="male", 1, 0)</f>
        <v>1</v>
      </c>
      <c r="V215" s="3">
        <v>1</v>
      </c>
      <c r="AI215">
        <f>SUMPRODUCT(Table24[[#This Row],[SibSp_1]:[Const]],$X$4:$AG$4)</f>
        <v>-1.4782955328750924</v>
      </c>
      <c r="AJ215">
        <f>SUMPRODUCT(Table24[[#This Row],[SibSp_1]:[Const]],$X$5:$AG$5)</f>
        <v>0.12820165630943281</v>
      </c>
      <c r="AK215">
        <f t="shared" si="75"/>
        <v>0</v>
      </c>
      <c r="AL215">
        <f t="shared" si="76"/>
        <v>0.12820165630943281</v>
      </c>
      <c r="AM215">
        <f t="shared" si="77"/>
        <v>0.12820165630943281</v>
      </c>
      <c r="AN215">
        <f>(AM215-Table24[[#This Row],[Survived]])^2</f>
        <v>1.6435664680481934E-2</v>
      </c>
    </row>
    <row r="216" spans="1:40" x14ac:dyDescent="0.25">
      <c r="A216">
        <v>214</v>
      </c>
      <c r="B216">
        <v>0</v>
      </c>
      <c r="C216">
        <v>2</v>
      </c>
      <c r="D216" t="s">
        <v>324</v>
      </c>
      <c r="E216" t="s">
        <v>13</v>
      </c>
      <c r="F216">
        <v>30</v>
      </c>
      <c r="G216">
        <v>0</v>
      </c>
      <c r="H216">
        <v>0</v>
      </c>
      <c r="I216">
        <v>250646</v>
      </c>
      <c r="J216">
        <v>13</v>
      </c>
      <c r="L216" t="s">
        <v>15</v>
      </c>
      <c r="M216">
        <f>Table24[[#This Row],[SibSp]]</f>
        <v>0</v>
      </c>
      <c r="N216">
        <f>Table24[[#This Row],[Parch]]</f>
        <v>0</v>
      </c>
      <c r="O216" s="5">
        <f>Table24[[#This Row],[Age]]/80</f>
        <v>0.375</v>
      </c>
      <c r="P216" s="5">
        <f>LOG10(Table24[[#This Row],[Fare]]+1)</f>
        <v>1.146128035678238</v>
      </c>
      <c r="Q216" s="3">
        <f>IF(OR(Table24[[#This Row],[Pclass]]=2, Table24[[#This Row],[Pclass]]=3), 0, IF(Table24[[#This Row],[Pclass]]=1, 1, ""))</f>
        <v>0</v>
      </c>
      <c r="R216" s="3">
        <f>IF(OR(Table24[[#This Row],[Pclass]]=1, Table24[[#This Row],[Pclass]]=3), 0, IF(Table24[[#This Row],[Pclass]]=2, 1, ""))</f>
        <v>1</v>
      </c>
      <c r="S216" s="3">
        <f>IF(OR(Table24[[#This Row],[Embarked]]="C", Table24[[#This Row],[Embarked]]="Q"), 0, IF(Table24[[#This Row],[Embarked]]="S", 1, ""))</f>
        <v>1</v>
      </c>
      <c r="T216" s="3">
        <f>IF(OR(Table24[[#This Row],[Embarked]]="S", Table24[[#This Row],[Embarked]]="Q"), 0, IF(Table24[[#This Row],[Embarked]]="C", 1, ""))</f>
        <v>0</v>
      </c>
      <c r="U216" s="3">
        <f>IF(Table24[[#This Row],[Sex]]="male", 1, 0)</f>
        <v>1</v>
      </c>
      <c r="V216" s="3">
        <v>1</v>
      </c>
      <c r="AI216">
        <f>SUMPRODUCT(Table24[[#This Row],[SibSp_1]:[Const]],$X$4:$AG$4)</f>
        <v>-1.7123368174908151</v>
      </c>
      <c r="AJ216">
        <f>SUMPRODUCT(Table24[[#This Row],[SibSp_1]:[Const]],$X$5:$AG$5)</f>
        <v>0.29400064426573547</v>
      </c>
      <c r="AK216">
        <f t="shared" si="75"/>
        <v>0</v>
      </c>
      <c r="AL216">
        <f t="shared" si="76"/>
        <v>0.29400064426573547</v>
      </c>
      <c r="AM216">
        <f t="shared" si="77"/>
        <v>0.29400064426573547</v>
      </c>
      <c r="AN216">
        <f>(AM216-Table24[[#This Row],[Survived]])^2</f>
        <v>8.6436378828667532E-2</v>
      </c>
    </row>
    <row r="217" spans="1:40" hidden="1" x14ac:dyDescent="0.25">
      <c r="A217">
        <v>215</v>
      </c>
      <c r="B217">
        <v>0</v>
      </c>
      <c r="C217">
        <v>3</v>
      </c>
      <c r="D217" t="s">
        <v>325</v>
      </c>
      <c r="E217" t="s">
        <v>13</v>
      </c>
      <c r="G217">
        <v>1</v>
      </c>
      <c r="H217">
        <v>0</v>
      </c>
      <c r="I217">
        <v>367229</v>
      </c>
      <c r="J217">
        <v>7.75</v>
      </c>
      <c r="L217" t="s">
        <v>27</v>
      </c>
      <c r="M217">
        <f>Table24[[#This Row],[SibSp]]</f>
        <v>1</v>
      </c>
      <c r="N217">
        <f>Table24[[#This Row],[Parch]]</f>
        <v>0</v>
      </c>
      <c r="O217">
        <f>Table24[[#This Row],[Age]]/80</f>
        <v>0</v>
      </c>
      <c r="P217" s="3">
        <f>LOG10(Table24[[#This Row],[Fare]]+1)</f>
        <v>0.94200805302231327</v>
      </c>
      <c r="Q217" s="3">
        <f>IF(OR(Table24[[#This Row],[Pclass]]=2, Table24[[#This Row],[Pclass]]=3), 0, IF(Table24[[#This Row],[Pclass]]=1, 1, ""))</f>
        <v>0</v>
      </c>
      <c r="R217" s="3">
        <f>IF(OR(Table24[[#This Row],[Pclass]]=1, Table24[[#This Row],[Pclass]]=3), 0, IF(Table24[[#This Row],[Pclass]]=2, 1, ""))</f>
        <v>0</v>
      </c>
      <c r="S217" s="3">
        <f>IF(OR(Table24[[#This Row],[Embarked]]="C", Table24[[#This Row],[Embarked]]="Q"), 0, IF(Table24[[#This Row],[Embarked]]="S", 1, ""))</f>
        <v>0</v>
      </c>
      <c r="T217" s="3">
        <f>IF(OR(Table24[[#This Row],[Embarked]]="S", Table24[[#This Row],[Embarked]]="Q"), 0, IF(Table24[[#This Row],[Embarked]]="C", 1, ""))</f>
        <v>0</v>
      </c>
      <c r="U217" s="3">
        <f>IF(Table24[[#This Row],[Sex]]="male", 1, 0)</f>
        <v>1</v>
      </c>
      <c r="V217" s="3"/>
      <c r="AI217">
        <f>SUMPRODUCT(Table24[[#This Row],[SibSp_1]:[Const]],$X$4:$AG$4)</f>
        <v>-0.1530738470965525</v>
      </c>
      <c r="AN217">
        <f>(AI217-Table24[[#This Row],[Survived]])^2</f>
        <v>2.3431602664938735E-2</v>
      </c>
    </row>
    <row r="218" spans="1:40" x14ac:dyDescent="0.25">
      <c r="A218">
        <v>216</v>
      </c>
      <c r="B218">
        <v>1</v>
      </c>
      <c r="C218">
        <v>1</v>
      </c>
      <c r="D218" t="s">
        <v>326</v>
      </c>
      <c r="E218" t="s">
        <v>17</v>
      </c>
      <c r="F218">
        <v>31</v>
      </c>
      <c r="G218">
        <v>1</v>
      </c>
      <c r="H218">
        <v>0</v>
      </c>
      <c r="I218">
        <v>35273</v>
      </c>
      <c r="J218">
        <v>113.27500000000001</v>
      </c>
      <c r="K218" t="s">
        <v>327</v>
      </c>
      <c r="L218" t="s">
        <v>20</v>
      </c>
      <c r="M218">
        <f>Table24[[#This Row],[SibSp]]</f>
        <v>1</v>
      </c>
      <c r="N218">
        <f>Table24[[#This Row],[Parch]]</f>
        <v>0</v>
      </c>
      <c r="O218" s="5">
        <f>Table24[[#This Row],[Age]]/80</f>
        <v>0.38750000000000001</v>
      </c>
      <c r="P218" s="5">
        <f>LOG10(Table24[[#This Row],[Fare]]+1)</f>
        <v>2.0579512299613683</v>
      </c>
      <c r="Q218" s="3">
        <f>IF(OR(Table24[[#This Row],[Pclass]]=2, Table24[[#This Row],[Pclass]]=3), 0, IF(Table24[[#This Row],[Pclass]]=1, 1, ""))</f>
        <v>1</v>
      </c>
      <c r="R218" s="3">
        <f>IF(OR(Table24[[#This Row],[Pclass]]=1, Table24[[#This Row],[Pclass]]=3), 0, IF(Table24[[#This Row],[Pclass]]=2, 1, ""))</f>
        <v>0</v>
      </c>
      <c r="S218" s="3">
        <f>IF(OR(Table24[[#This Row],[Embarked]]="C", Table24[[#This Row],[Embarked]]="Q"), 0, IF(Table24[[#This Row],[Embarked]]="S", 1, ""))</f>
        <v>0</v>
      </c>
      <c r="T218" s="3">
        <f>IF(OR(Table24[[#This Row],[Embarked]]="S", Table24[[#This Row],[Embarked]]="Q"), 0, IF(Table24[[#This Row],[Embarked]]="C", 1, ""))</f>
        <v>1</v>
      </c>
      <c r="U218" s="3">
        <f>IF(Table24[[#This Row],[Sex]]="male", 1, 0)</f>
        <v>0</v>
      </c>
      <c r="V218" s="3">
        <v>1</v>
      </c>
      <c r="AI218">
        <f>SUMPRODUCT(Table24[[#This Row],[SibSp_1]:[Const]],$X$4:$AG$4)</f>
        <v>-2.248871153643528E-3</v>
      </c>
      <c r="AJ218">
        <f>SUMPRODUCT(Table24[[#This Row],[SibSp_1]:[Const]],$X$5:$AG$5)</f>
        <v>0.9358688356036553</v>
      </c>
      <c r="AK218">
        <f t="shared" ref="AK218:AK225" si="78">IF(AI218&lt;0,0,AI218)</f>
        <v>0</v>
      </c>
      <c r="AL218">
        <f t="shared" ref="AL218:AL225" si="79">IF(AJ218&lt;0,0,AJ218)</f>
        <v>0.9358688356036553</v>
      </c>
      <c r="AM218">
        <f t="shared" ref="AM218:AM225" si="80">AK218+AL218</f>
        <v>0.9358688356036553</v>
      </c>
      <c r="AN218">
        <f>(AM218-Table24[[#This Row],[Survived]])^2</f>
        <v>4.1128062468309898E-3</v>
      </c>
    </row>
    <row r="219" spans="1:40" x14ac:dyDescent="0.25">
      <c r="A219">
        <v>217</v>
      </c>
      <c r="B219">
        <v>1</v>
      </c>
      <c r="C219">
        <v>3</v>
      </c>
      <c r="D219" t="s">
        <v>328</v>
      </c>
      <c r="E219" t="s">
        <v>17</v>
      </c>
      <c r="F219">
        <v>27</v>
      </c>
      <c r="G219">
        <v>0</v>
      </c>
      <c r="H219">
        <v>0</v>
      </c>
      <c r="I219" t="s">
        <v>329</v>
      </c>
      <c r="J219">
        <v>7.9249999999999998</v>
      </c>
      <c r="L219" t="s">
        <v>15</v>
      </c>
      <c r="M219">
        <f>Table24[[#This Row],[SibSp]]</f>
        <v>0</v>
      </c>
      <c r="N219">
        <f>Table24[[#This Row],[Parch]]</f>
        <v>0</v>
      </c>
      <c r="O219" s="5">
        <f>Table24[[#This Row],[Age]]/80</f>
        <v>0.33750000000000002</v>
      </c>
      <c r="P219" s="5">
        <f>LOG10(Table24[[#This Row],[Fare]]+1)</f>
        <v>0.95060822478423079</v>
      </c>
      <c r="Q219" s="3">
        <f>IF(OR(Table24[[#This Row],[Pclass]]=2, Table24[[#This Row],[Pclass]]=3), 0, IF(Table24[[#This Row],[Pclass]]=1, 1, ""))</f>
        <v>0</v>
      </c>
      <c r="R219" s="3">
        <f>IF(OR(Table24[[#This Row],[Pclass]]=1, Table24[[#This Row],[Pclass]]=3), 0, IF(Table24[[#This Row],[Pclass]]=2, 1, ""))</f>
        <v>0</v>
      </c>
      <c r="S219" s="3">
        <f>IF(OR(Table24[[#This Row],[Embarked]]="C", Table24[[#This Row],[Embarked]]="Q"), 0, IF(Table24[[#This Row],[Embarked]]="S", 1, ""))</f>
        <v>1</v>
      </c>
      <c r="T219" s="3">
        <f>IF(OR(Table24[[#This Row],[Embarked]]="S", Table24[[#This Row],[Embarked]]="Q"), 0, IF(Table24[[#This Row],[Embarked]]="C", 1, ""))</f>
        <v>0</v>
      </c>
      <c r="U219" s="3">
        <f>IF(Table24[[#This Row],[Sex]]="male", 1, 0)</f>
        <v>0</v>
      </c>
      <c r="V219" s="3">
        <v>1</v>
      </c>
      <c r="AI219">
        <f>SUMPRODUCT(Table24[[#This Row],[SibSp_1]:[Const]],$X$4:$AG$4)</f>
        <v>-1.5947658725021534</v>
      </c>
      <c r="AJ219">
        <f>SUMPRODUCT(Table24[[#This Row],[SibSp_1]:[Const]],$X$5:$AG$5)</f>
        <v>0.59308181725760556</v>
      </c>
      <c r="AK219">
        <f t="shared" si="78"/>
        <v>0</v>
      </c>
      <c r="AL219">
        <f t="shared" si="79"/>
        <v>0.59308181725760556</v>
      </c>
      <c r="AM219">
        <f t="shared" si="80"/>
        <v>0.59308181725760556</v>
      </c>
      <c r="AN219">
        <f>(AM219-Table24[[#This Row],[Survived]])^2</f>
        <v>0.1655824074463727</v>
      </c>
    </row>
    <row r="220" spans="1:40" x14ac:dyDescent="0.25">
      <c r="A220">
        <v>218</v>
      </c>
      <c r="B220">
        <v>0</v>
      </c>
      <c r="C220">
        <v>2</v>
      </c>
      <c r="D220" t="s">
        <v>330</v>
      </c>
      <c r="E220" t="s">
        <v>13</v>
      </c>
      <c r="F220">
        <v>42</v>
      </c>
      <c r="G220">
        <v>1</v>
      </c>
      <c r="H220">
        <v>0</v>
      </c>
      <c r="I220">
        <v>243847</v>
      </c>
      <c r="J220">
        <v>27</v>
      </c>
      <c r="L220" t="s">
        <v>15</v>
      </c>
      <c r="M220">
        <f>Table24[[#This Row],[SibSp]]</f>
        <v>1</v>
      </c>
      <c r="N220">
        <f>Table24[[#This Row],[Parch]]</f>
        <v>0</v>
      </c>
      <c r="O220" s="5">
        <f>Table24[[#This Row],[Age]]/80</f>
        <v>0.52500000000000002</v>
      </c>
      <c r="P220" s="5">
        <f>LOG10(Table24[[#This Row],[Fare]]+1)</f>
        <v>1.4471580313422192</v>
      </c>
      <c r="Q220" s="3">
        <f>IF(OR(Table24[[#This Row],[Pclass]]=2, Table24[[#This Row],[Pclass]]=3), 0, IF(Table24[[#This Row],[Pclass]]=1, 1, ""))</f>
        <v>0</v>
      </c>
      <c r="R220" s="3">
        <f>IF(OR(Table24[[#This Row],[Pclass]]=1, Table24[[#This Row],[Pclass]]=3), 0, IF(Table24[[#This Row],[Pclass]]=2, 1, ""))</f>
        <v>1</v>
      </c>
      <c r="S220" s="3">
        <f>IF(OR(Table24[[#This Row],[Embarked]]="C", Table24[[#This Row],[Embarked]]="Q"), 0, IF(Table24[[#This Row],[Embarked]]="S", 1, ""))</f>
        <v>1</v>
      </c>
      <c r="T220" s="3">
        <f>IF(OR(Table24[[#This Row],[Embarked]]="S", Table24[[#This Row],[Embarked]]="Q"), 0, IF(Table24[[#This Row],[Embarked]]="C", 1, ""))</f>
        <v>0</v>
      </c>
      <c r="U220" s="3">
        <f>IF(Table24[[#This Row],[Sex]]="male", 1, 0)</f>
        <v>1</v>
      </c>
      <c r="V220" s="3">
        <v>1</v>
      </c>
      <c r="AI220">
        <f>SUMPRODUCT(Table24[[#This Row],[SibSp_1]:[Const]],$X$4:$AG$4)</f>
        <v>-1.5469214301075866</v>
      </c>
      <c r="AJ220">
        <f>SUMPRODUCT(Table24[[#This Row],[SibSp_1]:[Const]],$X$5:$AG$5)</f>
        <v>0.15268904638977143</v>
      </c>
      <c r="AK220">
        <f t="shared" si="78"/>
        <v>0</v>
      </c>
      <c r="AL220">
        <f t="shared" si="79"/>
        <v>0.15268904638977143</v>
      </c>
      <c r="AM220">
        <f t="shared" si="80"/>
        <v>0.15268904638977143</v>
      </c>
      <c r="AN220">
        <f>(AM220-Table24[[#This Row],[Survived]])^2</f>
        <v>2.3313944887417771E-2</v>
      </c>
    </row>
    <row r="221" spans="1:40" x14ac:dyDescent="0.25">
      <c r="A221">
        <v>219</v>
      </c>
      <c r="B221">
        <v>1</v>
      </c>
      <c r="C221">
        <v>1</v>
      </c>
      <c r="D221" t="s">
        <v>331</v>
      </c>
      <c r="E221" t="s">
        <v>17</v>
      </c>
      <c r="F221">
        <v>32</v>
      </c>
      <c r="G221">
        <v>0</v>
      </c>
      <c r="H221">
        <v>0</v>
      </c>
      <c r="I221">
        <v>11813</v>
      </c>
      <c r="J221">
        <v>76.291700000000006</v>
      </c>
      <c r="K221" t="s">
        <v>332</v>
      </c>
      <c r="L221" t="s">
        <v>20</v>
      </c>
      <c r="M221">
        <f>Table24[[#This Row],[SibSp]]</f>
        <v>0</v>
      </c>
      <c r="N221">
        <f>Table24[[#This Row],[Parch]]</f>
        <v>0</v>
      </c>
      <c r="O221" s="5">
        <f>Table24[[#This Row],[Age]]/80</f>
        <v>0.4</v>
      </c>
      <c r="P221" s="5">
        <f>LOG10(Table24[[#This Row],[Fare]]+1)</f>
        <v>1.8881328595362299</v>
      </c>
      <c r="Q221" s="3">
        <f>IF(OR(Table24[[#This Row],[Pclass]]=2, Table24[[#This Row],[Pclass]]=3), 0, IF(Table24[[#This Row],[Pclass]]=1, 1, ""))</f>
        <v>1</v>
      </c>
      <c r="R221" s="3">
        <f>IF(OR(Table24[[#This Row],[Pclass]]=1, Table24[[#This Row],[Pclass]]=3), 0, IF(Table24[[#This Row],[Pclass]]=2, 1, ""))</f>
        <v>0</v>
      </c>
      <c r="S221" s="3">
        <f>IF(OR(Table24[[#This Row],[Embarked]]="C", Table24[[#This Row],[Embarked]]="Q"), 0, IF(Table24[[#This Row],[Embarked]]="S", 1, ""))</f>
        <v>0</v>
      </c>
      <c r="T221" s="3">
        <f>IF(OR(Table24[[#This Row],[Embarked]]="S", Table24[[#This Row],[Embarked]]="Q"), 0, IF(Table24[[#This Row],[Embarked]]="C", 1, ""))</f>
        <v>1</v>
      </c>
      <c r="U221" s="3">
        <f>IF(Table24[[#This Row],[Sex]]="male", 1, 0)</f>
        <v>0</v>
      </c>
      <c r="V221" s="3">
        <v>1</v>
      </c>
      <c r="AI221">
        <f>SUMPRODUCT(Table24[[#This Row],[SibSp_1]:[Const]],$X$4:$AG$4)</f>
        <v>-0.23751729950625627</v>
      </c>
      <c r="AJ221">
        <f>SUMPRODUCT(Table24[[#This Row],[SibSp_1]:[Const]],$X$5:$AG$5)</f>
        <v>0.99423606861454328</v>
      </c>
      <c r="AK221">
        <f t="shared" si="78"/>
        <v>0</v>
      </c>
      <c r="AL221">
        <f t="shared" si="79"/>
        <v>0.99423606861454328</v>
      </c>
      <c r="AM221">
        <f t="shared" si="80"/>
        <v>0.99423606861454328</v>
      </c>
      <c r="AN221">
        <f>(AM221-Table24[[#This Row],[Survived]])^2</f>
        <v>3.3222905016253048E-5</v>
      </c>
    </row>
    <row r="222" spans="1:40" x14ac:dyDescent="0.25">
      <c r="A222">
        <v>220</v>
      </c>
      <c r="B222">
        <v>0</v>
      </c>
      <c r="C222">
        <v>2</v>
      </c>
      <c r="D222" t="s">
        <v>333</v>
      </c>
      <c r="E222" t="s">
        <v>13</v>
      </c>
      <c r="F222">
        <v>30</v>
      </c>
      <c r="G222">
        <v>0</v>
      </c>
      <c r="H222">
        <v>0</v>
      </c>
      <c r="I222" t="s">
        <v>334</v>
      </c>
      <c r="J222">
        <v>10.5</v>
      </c>
      <c r="L222" t="s">
        <v>15</v>
      </c>
      <c r="M222">
        <f>Table24[[#This Row],[SibSp]]</f>
        <v>0</v>
      </c>
      <c r="N222">
        <f>Table24[[#This Row],[Parch]]</f>
        <v>0</v>
      </c>
      <c r="O222" s="5">
        <f>Table24[[#This Row],[Age]]/80</f>
        <v>0.375</v>
      </c>
      <c r="P222" s="5">
        <f>LOG10(Table24[[#This Row],[Fare]]+1)</f>
        <v>1.0606978403536116</v>
      </c>
      <c r="Q222" s="3">
        <f>IF(OR(Table24[[#This Row],[Pclass]]=2, Table24[[#This Row],[Pclass]]=3), 0, IF(Table24[[#This Row],[Pclass]]=1, 1, ""))</f>
        <v>0</v>
      </c>
      <c r="R222" s="3">
        <f>IF(OR(Table24[[#This Row],[Pclass]]=1, Table24[[#This Row],[Pclass]]=3), 0, IF(Table24[[#This Row],[Pclass]]=2, 1, ""))</f>
        <v>1</v>
      </c>
      <c r="S222" s="3">
        <f>IF(OR(Table24[[#This Row],[Embarked]]="C", Table24[[#This Row],[Embarked]]="Q"), 0, IF(Table24[[#This Row],[Embarked]]="S", 1, ""))</f>
        <v>1</v>
      </c>
      <c r="T222" s="3">
        <f>IF(OR(Table24[[#This Row],[Embarked]]="S", Table24[[#This Row],[Embarked]]="Q"), 0, IF(Table24[[#This Row],[Embarked]]="C", 1, ""))</f>
        <v>0</v>
      </c>
      <c r="U222" s="3">
        <f>IF(Table24[[#This Row],[Sex]]="male", 1, 0)</f>
        <v>1</v>
      </c>
      <c r="V222" s="3">
        <v>1</v>
      </c>
      <c r="AI222">
        <f>SUMPRODUCT(Table24[[#This Row],[SibSp_1]:[Const]],$X$4:$AG$4)</f>
        <v>-1.658203258858449</v>
      </c>
      <c r="AJ222">
        <f>SUMPRODUCT(Table24[[#This Row],[SibSp_1]:[Const]],$X$5:$AG$5)</f>
        <v>0.28621130252728316</v>
      </c>
      <c r="AK222">
        <f t="shared" si="78"/>
        <v>0</v>
      </c>
      <c r="AL222">
        <f t="shared" si="79"/>
        <v>0.28621130252728316</v>
      </c>
      <c r="AM222">
        <f t="shared" si="80"/>
        <v>0.28621130252728316</v>
      </c>
      <c r="AN222">
        <f>(AM222-Table24[[#This Row],[Survived]])^2</f>
        <v>8.1916909694364007E-2</v>
      </c>
    </row>
    <row r="223" spans="1:40" x14ac:dyDescent="0.25">
      <c r="A223">
        <v>221</v>
      </c>
      <c r="B223">
        <v>1</v>
      </c>
      <c r="C223">
        <v>3</v>
      </c>
      <c r="D223" t="s">
        <v>335</v>
      </c>
      <c r="E223" t="s">
        <v>13</v>
      </c>
      <c r="F223">
        <v>16</v>
      </c>
      <c r="G223">
        <v>0</v>
      </c>
      <c r="H223">
        <v>0</v>
      </c>
      <c r="I223" t="s">
        <v>336</v>
      </c>
      <c r="J223">
        <v>8.0500000000000007</v>
      </c>
      <c r="L223" t="s">
        <v>15</v>
      </c>
      <c r="M223">
        <f>Table24[[#This Row],[SibSp]]</f>
        <v>0</v>
      </c>
      <c r="N223">
        <f>Table24[[#This Row],[Parch]]</f>
        <v>0</v>
      </c>
      <c r="O223" s="5">
        <f>Table24[[#This Row],[Age]]/80</f>
        <v>0.2</v>
      </c>
      <c r="P223" s="5">
        <f>LOG10(Table24[[#This Row],[Fare]]+1)</f>
        <v>0.9566485792052033</v>
      </c>
      <c r="Q223" s="3">
        <f>IF(OR(Table24[[#This Row],[Pclass]]=2, Table24[[#This Row],[Pclass]]=3), 0, IF(Table24[[#This Row],[Pclass]]=1, 1, ""))</f>
        <v>0</v>
      </c>
      <c r="R223" s="3">
        <f>IF(OR(Table24[[#This Row],[Pclass]]=1, Table24[[#This Row],[Pclass]]=3), 0, IF(Table24[[#This Row],[Pclass]]=2, 1, ""))</f>
        <v>0</v>
      </c>
      <c r="S223" s="3">
        <f>IF(OR(Table24[[#This Row],[Embarked]]="C", Table24[[#This Row],[Embarked]]="Q"), 0, IF(Table24[[#This Row],[Embarked]]="S", 1, ""))</f>
        <v>1</v>
      </c>
      <c r="T223" s="3">
        <f>IF(OR(Table24[[#This Row],[Embarked]]="S", Table24[[#This Row],[Embarked]]="Q"), 0, IF(Table24[[#This Row],[Embarked]]="C", 1, ""))</f>
        <v>0</v>
      </c>
      <c r="U223" s="3">
        <f>IF(Table24[[#This Row],[Sex]]="male", 1, 0)</f>
        <v>1</v>
      </c>
      <c r="V223" s="3">
        <v>1</v>
      </c>
      <c r="AI223">
        <f>SUMPRODUCT(Table24[[#This Row],[SibSp_1]:[Const]],$X$4:$AG$4)</f>
        <v>-1.5098991836684099</v>
      </c>
      <c r="AJ223">
        <f>SUMPRODUCT(Table24[[#This Row],[SibSp_1]:[Const]],$X$5:$AG$5)</f>
        <v>0.17567018982326588</v>
      </c>
      <c r="AK223">
        <f t="shared" si="78"/>
        <v>0</v>
      </c>
      <c r="AL223">
        <f t="shared" si="79"/>
        <v>0.17567018982326588</v>
      </c>
      <c r="AM223">
        <f t="shared" si="80"/>
        <v>0.17567018982326588</v>
      </c>
      <c r="AN223">
        <f>(AM223-Table24[[#This Row],[Survived]])^2</f>
        <v>0.6795196359460105</v>
      </c>
    </row>
    <row r="224" spans="1:40" x14ac:dyDescent="0.25">
      <c r="A224">
        <v>222</v>
      </c>
      <c r="B224">
        <v>0</v>
      </c>
      <c r="C224">
        <v>2</v>
      </c>
      <c r="D224" t="s">
        <v>337</v>
      </c>
      <c r="E224" t="s">
        <v>13</v>
      </c>
      <c r="F224">
        <v>27</v>
      </c>
      <c r="G224">
        <v>0</v>
      </c>
      <c r="H224">
        <v>0</v>
      </c>
      <c r="I224">
        <v>220367</v>
      </c>
      <c r="J224">
        <v>13</v>
      </c>
      <c r="L224" t="s">
        <v>15</v>
      </c>
      <c r="M224">
        <f>Table24[[#This Row],[SibSp]]</f>
        <v>0</v>
      </c>
      <c r="N224">
        <f>Table24[[#This Row],[Parch]]</f>
        <v>0</v>
      </c>
      <c r="O224" s="5">
        <f>Table24[[#This Row],[Age]]/80</f>
        <v>0.33750000000000002</v>
      </c>
      <c r="P224" s="5">
        <f>LOG10(Table24[[#This Row],[Fare]]+1)</f>
        <v>1.146128035678238</v>
      </c>
      <c r="Q224" s="3">
        <f>IF(OR(Table24[[#This Row],[Pclass]]=2, Table24[[#This Row],[Pclass]]=3), 0, IF(Table24[[#This Row],[Pclass]]=1, 1, ""))</f>
        <v>0</v>
      </c>
      <c r="R224" s="3">
        <f>IF(OR(Table24[[#This Row],[Pclass]]=1, Table24[[#This Row],[Pclass]]=3), 0, IF(Table24[[#This Row],[Pclass]]=2, 1, ""))</f>
        <v>1</v>
      </c>
      <c r="S224" s="3">
        <f>IF(OR(Table24[[#This Row],[Embarked]]="C", Table24[[#This Row],[Embarked]]="Q"), 0, IF(Table24[[#This Row],[Embarked]]="S", 1, ""))</f>
        <v>1</v>
      </c>
      <c r="T224" s="3">
        <f>IF(OR(Table24[[#This Row],[Embarked]]="S", Table24[[#This Row],[Embarked]]="Q"), 0, IF(Table24[[#This Row],[Embarked]]="C", 1, ""))</f>
        <v>0</v>
      </c>
      <c r="U224" s="3">
        <f>IF(Table24[[#This Row],[Sex]]="male", 1, 0)</f>
        <v>1</v>
      </c>
      <c r="V224" s="3">
        <v>1</v>
      </c>
      <c r="AI224">
        <f>SUMPRODUCT(Table24[[#This Row],[SibSp_1]:[Const]],$X$4:$AG$4)</f>
        <v>-1.7154038107416754</v>
      </c>
      <c r="AJ224">
        <f>SUMPRODUCT(Table24[[#This Row],[SibSp_1]:[Const]],$X$5:$AG$5)</f>
        <v>0.31590248097239215</v>
      </c>
      <c r="AK224">
        <f t="shared" si="78"/>
        <v>0</v>
      </c>
      <c r="AL224">
        <f t="shared" si="79"/>
        <v>0.31590248097239215</v>
      </c>
      <c r="AM224">
        <f t="shared" si="80"/>
        <v>0.31590248097239215</v>
      </c>
      <c r="AN224">
        <f>(AM224-Table24[[#This Row],[Survived]])^2</f>
        <v>9.9794377484512586E-2</v>
      </c>
    </row>
    <row r="225" spans="1:40" x14ac:dyDescent="0.25">
      <c r="A225">
        <v>223</v>
      </c>
      <c r="B225">
        <v>0</v>
      </c>
      <c r="C225">
        <v>3</v>
      </c>
      <c r="D225" t="s">
        <v>338</v>
      </c>
      <c r="E225" t="s">
        <v>13</v>
      </c>
      <c r="F225">
        <v>51</v>
      </c>
      <c r="G225">
        <v>0</v>
      </c>
      <c r="H225">
        <v>0</v>
      </c>
      <c r="I225">
        <v>21440</v>
      </c>
      <c r="J225">
        <v>8.0500000000000007</v>
      </c>
      <c r="L225" t="s">
        <v>15</v>
      </c>
      <c r="M225">
        <f>Table24[[#This Row],[SibSp]]</f>
        <v>0</v>
      </c>
      <c r="N225">
        <f>Table24[[#This Row],[Parch]]</f>
        <v>0</v>
      </c>
      <c r="O225" s="5">
        <f>Table24[[#This Row],[Age]]/80</f>
        <v>0.63749999999999996</v>
      </c>
      <c r="P225" s="5">
        <f>LOG10(Table24[[#This Row],[Fare]]+1)</f>
        <v>0.9566485792052033</v>
      </c>
      <c r="Q225" s="3">
        <f>IF(OR(Table24[[#This Row],[Pclass]]=2, Table24[[#This Row],[Pclass]]=3), 0, IF(Table24[[#This Row],[Pclass]]=1, 1, ""))</f>
        <v>0</v>
      </c>
      <c r="R225" s="3">
        <f>IF(OR(Table24[[#This Row],[Pclass]]=1, Table24[[#This Row],[Pclass]]=3), 0, IF(Table24[[#This Row],[Pclass]]=2, 1, ""))</f>
        <v>0</v>
      </c>
      <c r="S225" s="3">
        <f>IF(OR(Table24[[#This Row],[Embarked]]="C", Table24[[#This Row],[Embarked]]="Q"), 0, IF(Table24[[#This Row],[Embarked]]="S", 1, ""))</f>
        <v>1</v>
      </c>
      <c r="T225" s="3">
        <f>IF(OR(Table24[[#This Row],[Embarked]]="S", Table24[[#This Row],[Embarked]]="Q"), 0, IF(Table24[[#This Row],[Embarked]]="C", 1, ""))</f>
        <v>0</v>
      </c>
      <c r="U225" s="3">
        <f>IF(Table24[[#This Row],[Sex]]="male", 1, 0)</f>
        <v>1</v>
      </c>
      <c r="V225" s="3">
        <v>1</v>
      </c>
      <c r="AI225">
        <f>SUMPRODUCT(Table24[[#This Row],[SibSp_1]:[Const]],$X$4:$AG$4)</f>
        <v>-1.4741175957417072</v>
      </c>
      <c r="AJ225">
        <f>SUMPRODUCT(Table24[[#This Row],[SibSp_1]:[Const]],$X$5:$AG$5)</f>
        <v>-7.9851238421062121E-2</v>
      </c>
      <c r="AK225">
        <f t="shared" si="78"/>
        <v>0</v>
      </c>
      <c r="AL225">
        <f t="shared" si="79"/>
        <v>0</v>
      </c>
      <c r="AM225">
        <f t="shared" si="80"/>
        <v>0</v>
      </c>
      <c r="AN225">
        <f>(AM225-Table24[[#This Row],[Survived]])^2</f>
        <v>0</v>
      </c>
    </row>
    <row r="226" spans="1:40" hidden="1" x14ac:dyDescent="0.25">
      <c r="A226">
        <v>224</v>
      </c>
      <c r="B226">
        <v>0</v>
      </c>
      <c r="C226">
        <v>3</v>
      </c>
      <c r="D226" t="s">
        <v>339</v>
      </c>
      <c r="E226" t="s">
        <v>13</v>
      </c>
      <c r="G226">
        <v>0</v>
      </c>
      <c r="H226">
        <v>0</v>
      </c>
      <c r="I226">
        <v>349234</v>
      </c>
      <c r="J226">
        <v>7.8958000000000004</v>
      </c>
      <c r="L226" t="s">
        <v>15</v>
      </c>
      <c r="M226">
        <f>Table24[[#This Row],[SibSp]]</f>
        <v>0</v>
      </c>
      <c r="N226">
        <f>Table24[[#This Row],[Parch]]</f>
        <v>0</v>
      </c>
      <c r="O226">
        <f>Table24[[#This Row],[Age]]/80</f>
        <v>0</v>
      </c>
      <c r="P226" s="3">
        <f>LOG10(Table24[[#This Row],[Fare]]+1)</f>
        <v>0.94918501031343461</v>
      </c>
      <c r="Q226" s="3">
        <f>IF(OR(Table24[[#This Row],[Pclass]]=2, Table24[[#This Row],[Pclass]]=3), 0, IF(Table24[[#This Row],[Pclass]]=1, 1, ""))</f>
        <v>0</v>
      </c>
      <c r="R226" s="3">
        <f>IF(OR(Table24[[#This Row],[Pclass]]=1, Table24[[#This Row],[Pclass]]=3), 0, IF(Table24[[#This Row],[Pclass]]=2, 1, ""))</f>
        <v>0</v>
      </c>
      <c r="S226" s="3">
        <f>IF(OR(Table24[[#This Row],[Embarked]]="C", Table24[[#This Row],[Embarked]]="Q"), 0, IF(Table24[[#This Row],[Embarked]]="S", 1, ""))</f>
        <v>1</v>
      </c>
      <c r="T226" s="3">
        <f>IF(OR(Table24[[#This Row],[Embarked]]="S", Table24[[#This Row],[Embarked]]="Q"), 0, IF(Table24[[#This Row],[Embarked]]="C", 1, ""))</f>
        <v>0</v>
      </c>
      <c r="U226" s="3">
        <f>IF(Table24[[#This Row],[Sex]]="male", 1, 0)</f>
        <v>1</v>
      </c>
      <c r="V226" s="3"/>
      <c r="AI226">
        <f>SUMPRODUCT(Table24[[#This Row],[SibSp_1]:[Const]],$X$4:$AG$4)</f>
        <v>-1.2013867044501512</v>
      </c>
      <c r="AN226">
        <f>(AI226-Table24[[#This Row],[Survived]])^2</f>
        <v>1.4433300136295948</v>
      </c>
    </row>
    <row r="227" spans="1:40" x14ac:dyDescent="0.25">
      <c r="A227">
        <v>225</v>
      </c>
      <c r="B227">
        <v>1</v>
      </c>
      <c r="C227">
        <v>1</v>
      </c>
      <c r="D227" t="s">
        <v>340</v>
      </c>
      <c r="E227" t="s">
        <v>13</v>
      </c>
      <c r="F227">
        <v>38</v>
      </c>
      <c r="G227">
        <v>1</v>
      </c>
      <c r="H227">
        <v>0</v>
      </c>
      <c r="I227">
        <v>19943</v>
      </c>
      <c r="J227">
        <v>90</v>
      </c>
      <c r="K227" t="s">
        <v>341</v>
      </c>
      <c r="L227" t="s">
        <v>15</v>
      </c>
      <c r="M227">
        <f>Table24[[#This Row],[SibSp]]</f>
        <v>1</v>
      </c>
      <c r="N227">
        <f>Table24[[#This Row],[Parch]]</f>
        <v>0</v>
      </c>
      <c r="O227" s="5">
        <f>Table24[[#This Row],[Age]]/80</f>
        <v>0.47499999999999998</v>
      </c>
      <c r="P227" s="5">
        <f>LOG10(Table24[[#This Row],[Fare]]+1)</f>
        <v>1.9590413923210936</v>
      </c>
      <c r="Q227" s="3">
        <f>IF(OR(Table24[[#This Row],[Pclass]]=2, Table24[[#This Row],[Pclass]]=3), 0, IF(Table24[[#This Row],[Pclass]]=1, 1, ""))</f>
        <v>1</v>
      </c>
      <c r="R227" s="3">
        <f>IF(OR(Table24[[#This Row],[Pclass]]=1, Table24[[#This Row],[Pclass]]=3), 0, IF(Table24[[#This Row],[Pclass]]=2, 1, ""))</f>
        <v>0</v>
      </c>
      <c r="S227" s="3">
        <f>IF(OR(Table24[[#This Row],[Embarked]]="C", Table24[[#This Row],[Embarked]]="Q"), 0, IF(Table24[[#This Row],[Embarked]]="S", 1, ""))</f>
        <v>1</v>
      </c>
      <c r="T227" s="3">
        <f>IF(OR(Table24[[#This Row],[Embarked]]="S", Table24[[#This Row],[Embarked]]="Q"), 0, IF(Table24[[#This Row],[Embarked]]="C", 1, ""))</f>
        <v>0</v>
      </c>
      <c r="U227" s="3">
        <f>IF(Table24[[#This Row],[Sex]]="male", 1, 0)</f>
        <v>1</v>
      </c>
      <c r="V227" s="3">
        <v>1</v>
      </c>
      <c r="AI227">
        <f>SUMPRODUCT(Table24[[#This Row],[SibSp_1]:[Const]],$X$4:$AG$4)</f>
        <v>-1.3856930361125095</v>
      </c>
      <c r="AJ227">
        <f>SUMPRODUCT(Table24[[#This Row],[SibSp_1]:[Const]],$X$5:$AG$5)</f>
        <v>0.38045134226244803</v>
      </c>
      <c r="AK227">
        <f t="shared" ref="AK227:AK231" si="81">IF(AI227&lt;0,0,AI227)</f>
        <v>0</v>
      </c>
      <c r="AL227">
        <f t="shared" ref="AL227:AL231" si="82">IF(AJ227&lt;0,0,AJ227)</f>
        <v>0.38045134226244803</v>
      </c>
      <c r="AM227">
        <f t="shared" ref="AM227:AM231" si="83">AK227+AL227</f>
        <v>0.38045134226244803</v>
      </c>
      <c r="AN227">
        <f>(AM227-Table24[[#This Row],[Survived]])^2</f>
        <v>0.38384053930440232</v>
      </c>
    </row>
    <row r="228" spans="1:40" x14ac:dyDescent="0.25">
      <c r="A228">
        <v>226</v>
      </c>
      <c r="B228">
        <v>0</v>
      </c>
      <c r="C228">
        <v>3</v>
      </c>
      <c r="D228" t="s">
        <v>342</v>
      </c>
      <c r="E228" t="s">
        <v>13</v>
      </c>
      <c r="F228">
        <v>22</v>
      </c>
      <c r="G228">
        <v>0</v>
      </c>
      <c r="H228">
        <v>0</v>
      </c>
      <c r="I228" t="s">
        <v>343</v>
      </c>
      <c r="J228">
        <v>9.35</v>
      </c>
      <c r="L228" t="s">
        <v>15</v>
      </c>
      <c r="M228">
        <f>Table24[[#This Row],[SibSp]]</f>
        <v>0</v>
      </c>
      <c r="N228">
        <f>Table24[[#This Row],[Parch]]</f>
        <v>0</v>
      </c>
      <c r="O228" s="5">
        <f>Table24[[#This Row],[Age]]/80</f>
        <v>0.27500000000000002</v>
      </c>
      <c r="P228" s="5">
        <f>LOG10(Table24[[#This Row],[Fare]]+1)</f>
        <v>1.0149403497929366</v>
      </c>
      <c r="Q228" s="3">
        <f>IF(OR(Table24[[#This Row],[Pclass]]=2, Table24[[#This Row],[Pclass]]=3), 0, IF(Table24[[#This Row],[Pclass]]=1, 1, ""))</f>
        <v>0</v>
      </c>
      <c r="R228" s="3">
        <f>IF(OR(Table24[[#This Row],[Pclass]]=1, Table24[[#This Row],[Pclass]]=3), 0, IF(Table24[[#This Row],[Pclass]]=2, 1, ""))</f>
        <v>0</v>
      </c>
      <c r="S228" s="3">
        <f>IF(OR(Table24[[#This Row],[Embarked]]="C", Table24[[#This Row],[Embarked]]="Q"), 0, IF(Table24[[#This Row],[Embarked]]="S", 1, ""))</f>
        <v>1</v>
      </c>
      <c r="T228" s="3">
        <f>IF(OR(Table24[[#This Row],[Embarked]]="S", Table24[[#This Row],[Embarked]]="Q"), 0, IF(Table24[[#This Row],[Embarked]]="C", 1, ""))</f>
        <v>0</v>
      </c>
      <c r="U228" s="3">
        <f>IF(Table24[[#This Row],[Sex]]="male", 1, 0)</f>
        <v>1</v>
      </c>
      <c r="V228" s="3">
        <v>1</v>
      </c>
      <c r="AI228">
        <f>SUMPRODUCT(Table24[[#This Row],[SibSp_1]:[Const]],$X$4:$AG$4)</f>
        <v>-1.5407022657161027</v>
      </c>
      <c r="AJ228">
        <f>SUMPRODUCT(Table24[[#This Row],[SibSp_1]:[Const]],$X$5:$AG$5)</f>
        <v>0.13718143486380774</v>
      </c>
      <c r="AK228">
        <f t="shared" si="81"/>
        <v>0</v>
      </c>
      <c r="AL228">
        <f t="shared" si="82"/>
        <v>0.13718143486380774</v>
      </c>
      <c r="AM228">
        <f t="shared" si="83"/>
        <v>0.13718143486380774</v>
      </c>
      <c r="AN228">
        <f>(AM228-Table24[[#This Row],[Survived]])^2</f>
        <v>1.8818746071293125E-2</v>
      </c>
    </row>
    <row r="229" spans="1:40" x14ac:dyDescent="0.25">
      <c r="A229">
        <v>227</v>
      </c>
      <c r="B229">
        <v>1</v>
      </c>
      <c r="C229">
        <v>2</v>
      </c>
      <c r="D229" t="s">
        <v>344</v>
      </c>
      <c r="E229" t="s">
        <v>13</v>
      </c>
      <c r="F229">
        <v>19</v>
      </c>
      <c r="G229">
        <v>0</v>
      </c>
      <c r="H229">
        <v>0</v>
      </c>
      <c r="I229" t="s">
        <v>345</v>
      </c>
      <c r="J229">
        <v>10.5</v>
      </c>
      <c r="L229" t="s">
        <v>15</v>
      </c>
      <c r="M229">
        <f>Table24[[#This Row],[SibSp]]</f>
        <v>0</v>
      </c>
      <c r="N229">
        <f>Table24[[#This Row],[Parch]]</f>
        <v>0</v>
      </c>
      <c r="O229" s="5">
        <f>Table24[[#This Row],[Age]]/80</f>
        <v>0.23749999999999999</v>
      </c>
      <c r="P229" s="5">
        <f>LOG10(Table24[[#This Row],[Fare]]+1)</f>
        <v>1.0606978403536116</v>
      </c>
      <c r="Q229" s="3">
        <f>IF(OR(Table24[[#This Row],[Pclass]]=2, Table24[[#This Row],[Pclass]]=3), 0, IF(Table24[[#This Row],[Pclass]]=1, 1, ""))</f>
        <v>0</v>
      </c>
      <c r="R229" s="3">
        <f>IF(OR(Table24[[#This Row],[Pclass]]=1, Table24[[#This Row],[Pclass]]=3), 0, IF(Table24[[#This Row],[Pclass]]=2, 1, ""))</f>
        <v>1</v>
      </c>
      <c r="S229" s="3">
        <f>IF(OR(Table24[[#This Row],[Embarked]]="C", Table24[[#This Row],[Embarked]]="Q"), 0, IF(Table24[[#This Row],[Embarked]]="S", 1, ""))</f>
        <v>1</v>
      </c>
      <c r="T229" s="3">
        <f>IF(OR(Table24[[#This Row],[Embarked]]="S", Table24[[#This Row],[Embarked]]="Q"), 0, IF(Table24[[#This Row],[Embarked]]="C", 1, ""))</f>
        <v>0</v>
      </c>
      <c r="U229" s="3">
        <f>IF(Table24[[#This Row],[Sex]]="male", 1, 0)</f>
        <v>1</v>
      </c>
      <c r="V229" s="3">
        <v>1</v>
      </c>
      <c r="AI229">
        <f>SUMPRODUCT(Table24[[#This Row],[SibSp_1]:[Const]],$X$4:$AG$4)</f>
        <v>-1.6694489007782698</v>
      </c>
      <c r="AJ229">
        <f>SUMPRODUCT(Table24[[#This Row],[SibSp_1]:[Const]],$X$5:$AG$5)</f>
        <v>0.36651803711835773</v>
      </c>
      <c r="AK229">
        <f t="shared" si="81"/>
        <v>0</v>
      </c>
      <c r="AL229">
        <f t="shared" si="82"/>
        <v>0.36651803711835773</v>
      </c>
      <c r="AM229">
        <f t="shared" si="83"/>
        <v>0.36651803711835773</v>
      </c>
      <c r="AN229">
        <f>(AM229-Table24[[#This Row],[Survived]])^2</f>
        <v>0.40129939729637837</v>
      </c>
    </row>
    <row r="230" spans="1:40" x14ac:dyDescent="0.25">
      <c r="A230">
        <v>228</v>
      </c>
      <c r="B230">
        <v>0</v>
      </c>
      <c r="C230">
        <v>3</v>
      </c>
      <c r="D230" t="s">
        <v>346</v>
      </c>
      <c r="E230" t="s">
        <v>13</v>
      </c>
      <c r="F230">
        <v>20.5</v>
      </c>
      <c r="G230">
        <v>0</v>
      </c>
      <c r="H230">
        <v>0</v>
      </c>
      <c r="I230" t="s">
        <v>347</v>
      </c>
      <c r="J230">
        <v>7.25</v>
      </c>
      <c r="L230" t="s">
        <v>15</v>
      </c>
      <c r="M230">
        <f>Table24[[#This Row],[SibSp]]</f>
        <v>0</v>
      </c>
      <c r="N230">
        <f>Table24[[#This Row],[Parch]]</f>
        <v>0</v>
      </c>
      <c r="O230" s="5">
        <f>Table24[[#This Row],[Age]]/80</f>
        <v>0.25624999999999998</v>
      </c>
      <c r="P230" s="5">
        <f>LOG10(Table24[[#This Row],[Fare]]+1)</f>
        <v>0.91645394854992512</v>
      </c>
      <c r="Q230" s="3">
        <f>IF(OR(Table24[[#This Row],[Pclass]]=2, Table24[[#This Row],[Pclass]]=3), 0, IF(Table24[[#This Row],[Pclass]]=1, 1, ""))</f>
        <v>0</v>
      </c>
      <c r="R230" s="3">
        <f>IF(OR(Table24[[#This Row],[Pclass]]=1, Table24[[#This Row],[Pclass]]=3), 0, IF(Table24[[#This Row],[Pclass]]=2, 1, ""))</f>
        <v>0</v>
      </c>
      <c r="S230" s="3">
        <f>IF(OR(Table24[[#This Row],[Embarked]]="C", Table24[[#This Row],[Embarked]]="Q"), 0, IF(Table24[[#This Row],[Embarked]]="S", 1, ""))</f>
        <v>1</v>
      </c>
      <c r="T230" s="3">
        <f>IF(OR(Table24[[#This Row],[Embarked]]="S", Table24[[#This Row],[Embarked]]="Q"), 0, IF(Table24[[#This Row],[Embarked]]="C", 1, ""))</f>
        <v>0</v>
      </c>
      <c r="U230" s="3">
        <f>IF(Table24[[#This Row],[Sex]]="male", 1, 0)</f>
        <v>1</v>
      </c>
      <c r="V230" s="3">
        <v>1</v>
      </c>
      <c r="AI230">
        <f>SUMPRODUCT(Table24[[#This Row],[SibSp_1]:[Const]],$X$4:$AG$4)</f>
        <v>-1.4798290295005225</v>
      </c>
      <c r="AJ230">
        <f>SUMPRODUCT(Table24[[#This Row],[SibSp_1]:[Const]],$X$5:$AG$5)</f>
        <v>0.1391525746627611</v>
      </c>
      <c r="AK230">
        <f t="shared" si="81"/>
        <v>0</v>
      </c>
      <c r="AL230">
        <f t="shared" si="82"/>
        <v>0.1391525746627611</v>
      </c>
      <c r="AM230">
        <f t="shared" si="83"/>
        <v>0.1391525746627611</v>
      </c>
      <c r="AN230">
        <f>(AM230-Table24[[#This Row],[Survived]])^2</f>
        <v>1.9363439035275303E-2</v>
      </c>
    </row>
    <row r="231" spans="1:40" x14ac:dyDescent="0.25">
      <c r="A231">
        <v>229</v>
      </c>
      <c r="B231">
        <v>0</v>
      </c>
      <c r="C231">
        <v>2</v>
      </c>
      <c r="D231" t="s">
        <v>348</v>
      </c>
      <c r="E231" t="s">
        <v>13</v>
      </c>
      <c r="F231">
        <v>18</v>
      </c>
      <c r="G231">
        <v>0</v>
      </c>
      <c r="H231">
        <v>0</v>
      </c>
      <c r="I231">
        <v>236171</v>
      </c>
      <c r="J231">
        <v>13</v>
      </c>
      <c r="L231" t="s">
        <v>15</v>
      </c>
      <c r="M231">
        <f>Table24[[#This Row],[SibSp]]</f>
        <v>0</v>
      </c>
      <c r="N231">
        <f>Table24[[#This Row],[Parch]]</f>
        <v>0</v>
      </c>
      <c r="O231" s="5">
        <f>Table24[[#This Row],[Age]]/80</f>
        <v>0.22500000000000001</v>
      </c>
      <c r="P231" s="5">
        <f>LOG10(Table24[[#This Row],[Fare]]+1)</f>
        <v>1.146128035678238</v>
      </c>
      <c r="Q231" s="3">
        <f>IF(OR(Table24[[#This Row],[Pclass]]=2, Table24[[#This Row],[Pclass]]=3), 0, IF(Table24[[#This Row],[Pclass]]=1, 1, ""))</f>
        <v>0</v>
      </c>
      <c r="R231" s="3">
        <f>IF(OR(Table24[[#This Row],[Pclass]]=1, Table24[[#This Row],[Pclass]]=3), 0, IF(Table24[[#This Row],[Pclass]]=2, 1, ""))</f>
        <v>1</v>
      </c>
      <c r="S231" s="3">
        <f>IF(OR(Table24[[#This Row],[Embarked]]="C", Table24[[#This Row],[Embarked]]="Q"), 0, IF(Table24[[#This Row],[Embarked]]="S", 1, ""))</f>
        <v>1</v>
      </c>
      <c r="T231" s="3">
        <f>IF(OR(Table24[[#This Row],[Embarked]]="S", Table24[[#This Row],[Embarked]]="Q"), 0, IF(Table24[[#This Row],[Embarked]]="C", 1, ""))</f>
        <v>0</v>
      </c>
      <c r="U231" s="3">
        <f>IF(Table24[[#This Row],[Sex]]="male", 1, 0)</f>
        <v>1</v>
      </c>
      <c r="V231" s="3">
        <v>1</v>
      </c>
      <c r="AI231">
        <f>SUMPRODUCT(Table24[[#This Row],[SibSp_1]:[Const]],$X$4:$AG$4)</f>
        <v>-1.7246047904942559</v>
      </c>
      <c r="AJ231">
        <f>SUMPRODUCT(Table24[[#This Row],[SibSp_1]:[Const]],$X$5:$AG$5)</f>
        <v>0.38160799109236221</v>
      </c>
      <c r="AK231">
        <f t="shared" si="81"/>
        <v>0</v>
      </c>
      <c r="AL231">
        <f t="shared" si="82"/>
        <v>0.38160799109236221</v>
      </c>
      <c r="AM231">
        <f t="shared" si="83"/>
        <v>0.38160799109236221</v>
      </c>
      <c r="AN231">
        <f>(AM231-Table24[[#This Row],[Survived]])^2</f>
        <v>0.1456246588655484</v>
      </c>
    </row>
    <row r="232" spans="1:40" hidden="1" x14ac:dyDescent="0.25">
      <c r="A232">
        <v>230</v>
      </c>
      <c r="B232">
        <v>0</v>
      </c>
      <c r="C232">
        <v>3</v>
      </c>
      <c r="D232" t="s">
        <v>349</v>
      </c>
      <c r="E232" t="s">
        <v>17</v>
      </c>
      <c r="G232">
        <v>3</v>
      </c>
      <c r="H232">
        <v>1</v>
      </c>
      <c r="I232">
        <v>4133</v>
      </c>
      <c r="J232">
        <v>25.466699999999999</v>
      </c>
      <c r="L232" t="s">
        <v>15</v>
      </c>
      <c r="M232">
        <f>Table24[[#This Row],[SibSp]]</f>
        <v>3</v>
      </c>
      <c r="N232">
        <f>Table24[[#This Row],[Parch]]</f>
        <v>1</v>
      </c>
      <c r="O232">
        <f>Table24[[#This Row],[Age]]/80</f>
        <v>0</v>
      </c>
      <c r="P232" s="3">
        <f>LOG10(Table24[[#This Row],[Fare]]+1)</f>
        <v>1.4226997946774695</v>
      </c>
      <c r="Q232" s="3">
        <f>IF(OR(Table24[[#This Row],[Pclass]]=2, Table24[[#This Row],[Pclass]]=3), 0, IF(Table24[[#This Row],[Pclass]]=1, 1, ""))</f>
        <v>0</v>
      </c>
      <c r="R232" s="3">
        <f>IF(OR(Table24[[#This Row],[Pclass]]=1, Table24[[#This Row],[Pclass]]=3), 0, IF(Table24[[#This Row],[Pclass]]=2, 1, ""))</f>
        <v>0</v>
      </c>
      <c r="S232" s="3">
        <f>IF(OR(Table24[[#This Row],[Embarked]]="C", Table24[[#This Row],[Embarked]]="Q"), 0, IF(Table24[[#This Row],[Embarked]]="S", 1, ""))</f>
        <v>1</v>
      </c>
      <c r="T232" s="3">
        <f>IF(OR(Table24[[#This Row],[Embarked]]="S", Table24[[#This Row],[Embarked]]="Q"), 0, IF(Table24[[#This Row],[Embarked]]="C", 1, ""))</f>
        <v>0</v>
      </c>
      <c r="U232" s="3">
        <f>IF(Table24[[#This Row],[Sex]]="male", 1, 0)</f>
        <v>0</v>
      </c>
      <c r="V232" s="3"/>
      <c r="AI232">
        <f>SUMPRODUCT(Table24[[#This Row],[SibSp_1]:[Const]],$X$4:$AG$4)</f>
        <v>-0.69129336346383685</v>
      </c>
      <c r="AN232">
        <f>(AI232-Table24[[#This Row],[Survived]])^2</f>
        <v>0.47788651436914442</v>
      </c>
    </row>
    <row r="233" spans="1:40" x14ac:dyDescent="0.25">
      <c r="A233">
        <v>231</v>
      </c>
      <c r="B233">
        <v>1</v>
      </c>
      <c r="C233">
        <v>1</v>
      </c>
      <c r="D233" t="s">
        <v>350</v>
      </c>
      <c r="E233" t="s">
        <v>17</v>
      </c>
      <c r="F233">
        <v>35</v>
      </c>
      <c r="G233">
        <v>1</v>
      </c>
      <c r="H233">
        <v>0</v>
      </c>
      <c r="I233">
        <v>36973</v>
      </c>
      <c r="J233">
        <v>83.474999999999994</v>
      </c>
      <c r="K233" t="s">
        <v>109</v>
      </c>
      <c r="L233" t="s">
        <v>15</v>
      </c>
      <c r="M233">
        <f>Table24[[#This Row],[SibSp]]</f>
        <v>1</v>
      </c>
      <c r="N233">
        <f>Table24[[#This Row],[Parch]]</f>
        <v>0</v>
      </c>
      <c r="O233" s="5">
        <f>Table24[[#This Row],[Age]]/80</f>
        <v>0.4375</v>
      </c>
      <c r="P233" s="5">
        <f>LOG10(Table24[[#This Row],[Fare]]+1)</f>
        <v>1.9267282004469339</v>
      </c>
      <c r="Q233" s="3">
        <f>IF(OR(Table24[[#This Row],[Pclass]]=2, Table24[[#This Row],[Pclass]]=3), 0, IF(Table24[[#This Row],[Pclass]]=1, 1, ""))</f>
        <v>1</v>
      </c>
      <c r="R233" s="3">
        <f>IF(OR(Table24[[#This Row],[Pclass]]=1, Table24[[#This Row],[Pclass]]=3), 0, IF(Table24[[#This Row],[Pclass]]=2, 1, ""))</f>
        <v>0</v>
      </c>
      <c r="S233" s="3">
        <f>IF(OR(Table24[[#This Row],[Embarked]]="C", Table24[[#This Row],[Embarked]]="Q"), 0, IF(Table24[[#This Row],[Embarked]]="S", 1, ""))</f>
        <v>1</v>
      </c>
      <c r="T233" s="3">
        <f>IF(OR(Table24[[#This Row],[Embarked]]="S", Table24[[#This Row],[Embarked]]="Q"), 0, IF(Table24[[#This Row],[Embarked]]="C", 1, ""))</f>
        <v>0</v>
      </c>
      <c r="U233" s="3">
        <f>IF(Table24[[#This Row],[Sex]]="male", 1, 0)</f>
        <v>0</v>
      </c>
      <c r="V233" s="3">
        <v>1</v>
      </c>
      <c r="AI233">
        <f>SUMPRODUCT(Table24[[#This Row],[SibSp_1]:[Const]],$X$4:$AG$4)</f>
        <v>-1.4682243566644506</v>
      </c>
      <c r="AJ233">
        <f>SUMPRODUCT(Table24[[#This Row],[SibSp_1]:[Const]],$X$5:$AG$5)</f>
        <v>0.89767604009950119</v>
      </c>
      <c r="AK233">
        <f t="shared" ref="AK233:AK237" si="84">IF(AI233&lt;0,0,AI233)</f>
        <v>0</v>
      </c>
      <c r="AL233">
        <f t="shared" ref="AL233:AL237" si="85">IF(AJ233&lt;0,0,AJ233)</f>
        <v>0.89767604009950119</v>
      </c>
      <c r="AM233">
        <f t="shared" ref="AM233:AM237" si="86">AK233+AL233</f>
        <v>0.89767604009950119</v>
      </c>
      <c r="AN233">
        <f>(AM233-Table24[[#This Row],[Survived]])^2</f>
        <v>1.0470192769718887E-2</v>
      </c>
    </row>
    <row r="234" spans="1:40" x14ac:dyDescent="0.25">
      <c r="A234">
        <v>232</v>
      </c>
      <c r="B234">
        <v>0</v>
      </c>
      <c r="C234">
        <v>3</v>
      </c>
      <c r="D234" t="s">
        <v>351</v>
      </c>
      <c r="E234" t="s">
        <v>13</v>
      </c>
      <c r="F234">
        <v>29</v>
      </c>
      <c r="G234">
        <v>0</v>
      </c>
      <c r="H234">
        <v>0</v>
      </c>
      <c r="I234">
        <v>347067</v>
      </c>
      <c r="J234">
        <v>7.7750000000000004</v>
      </c>
      <c r="L234" t="s">
        <v>15</v>
      </c>
      <c r="M234">
        <f>Table24[[#This Row],[SibSp]]</f>
        <v>0</v>
      </c>
      <c r="N234">
        <f>Table24[[#This Row],[Parch]]</f>
        <v>0</v>
      </c>
      <c r="O234" s="5">
        <f>Table24[[#This Row],[Age]]/80</f>
        <v>0.36249999999999999</v>
      </c>
      <c r="P234" s="5">
        <f>LOG10(Table24[[#This Row],[Fare]]+1)</f>
        <v>0.94324712513786169</v>
      </c>
      <c r="Q234" s="3">
        <f>IF(OR(Table24[[#This Row],[Pclass]]=2, Table24[[#This Row],[Pclass]]=3), 0, IF(Table24[[#This Row],[Pclass]]=1, 1, ""))</f>
        <v>0</v>
      </c>
      <c r="R234" s="3">
        <f>IF(OR(Table24[[#This Row],[Pclass]]=1, Table24[[#This Row],[Pclass]]=3), 0, IF(Table24[[#This Row],[Pclass]]=2, 1, ""))</f>
        <v>0</v>
      </c>
      <c r="S234" s="3">
        <f>IF(OR(Table24[[#This Row],[Embarked]]="C", Table24[[#This Row],[Embarked]]="Q"), 0, IF(Table24[[#This Row],[Embarked]]="S", 1, ""))</f>
        <v>1</v>
      </c>
      <c r="T234" s="3">
        <f>IF(OR(Table24[[#This Row],[Embarked]]="S", Table24[[#This Row],[Embarked]]="Q"), 0, IF(Table24[[#This Row],[Embarked]]="C", 1, ""))</f>
        <v>0</v>
      </c>
      <c r="U234" s="3">
        <f>IF(Table24[[#This Row],[Sex]]="male", 1, 0)</f>
        <v>1</v>
      </c>
      <c r="V234" s="3">
        <v>1</v>
      </c>
      <c r="AI234">
        <f>SUMPRODUCT(Table24[[#This Row],[SibSp_1]:[Const]],$X$4:$AG$4)</f>
        <v>-1.4881169359921216</v>
      </c>
      <c r="AJ234">
        <f>SUMPRODUCT(Table24[[#This Row],[SibSp_1]:[Const]],$X$5:$AG$5)</f>
        <v>7.9540314960402703E-2</v>
      </c>
      <c r="AK234">
        <f t="shared" si="84"/>
        <v>0</v>
      </c>
      <c r="AL234">
        <f t="shared" si="85"/>
        <v>7.9540314960402703E-2</v>
      </c>
      <c r="AM234">
        <f t="shared" si="86"/>
        <v>7.9540314960402703E-2</v>
      </c>
      <c r="AN234">
        <f>(AM234-Table24[[#This Row],[Survived]])^2</f>
        <v>6.3266617040000622E-3</v>
      </c>
    </row>
    <row r="235" spans="1:40" x14ac:dyDescent="0.25">
      <c r="A235">
        <v>233</v>
      </c>
      <c r="B235">
        <v>0</v>
      </c>
      <c r="C235">
        <v>2</v>
      </c>
      <c r="D235" t="s">
        <v>352</v>
      </c>
      <c r="E235" t="s">
        <v>13</v>
      </c>
      <c r="F235">
        <v>59</v>
      </c>
      <c r="G235">
        <v>0</v>
      </c>
      <c r="H235">
        <v>0</v>
      </c>
      <c r="I235">
        <v>237442</v>
      </c>
      <c r="J235">
        <v>13.5</v>
      </c>
      <c r="L235" t="s">
        <v>15</v>
      </c>
      <c r="M235">
        <f>Table24[[#This Row],[SibSp]]</f>
        <v>0</v>
      </c>
      <c r="N235">
        <f>Table24[[#This Row],[Parch]]</f>
        <v>0</v>
      </c>
      <c r="O235" s="5">
        <f>Table24[[#This Row],[Age]]/80</f>
        <v>0.73750000000000004</v>
      </c>
      <c r="P235" s="5">
        <f>LOG10(Table24[[#This Row],[Fare]]+1)</f>
        <v>1.1613680022349748</v>
      </c>
      <c r="Q235" s="3">
        <f>IF(OR(Table24[[#This Row],[Pclass]]=2, Table24[[#This Row],[Pclass]]=3), 0, IF(Table24[[#This Row],[Pclass]]=1, 1, ""))</f>
        <v>0</v>
      </c>
      <c r="R235" s="3">
        <f>IF(OR(Table24[[#This Row],[Pclass]]=1, Table24[[#This Row],[Pclass]]=3), 0, IF(Table24[[#This Row],[Pclass]]=2, 1, ""))</f>
        <v>1</v>
      </c>
      <c r="S235" s="3">
        <f>IF(OR(Table24[[#This Row],[Embarked]]="C", Table24[[#This Row],[Embarked]]="Q"), 0, IF(Table24[[#This Row],[Embarked]]="S", 1, ""))</f>
        <v>1</v>
      </c>
      <c r="T235" s="3">
        <f>IF(OR(Table24[[#This Row],[Embarked]]="S", Table24[[#This Row],[Embarked]]="Q"), 0, IF(Table24[[#This Row],[Embarked]]="C", 1, ""))</f>
        <v>0</v>
      </c>
      <c r="U235" s="3">
        <f>IF(Table24[[#This Row],[Sex]]="male", 1, 0)</f>
        <v>1</v>
      </c>
      <c r="V235" s="3">
        <v>1</v>
      </c>
      <c r="AI235">
        <f>SUMPRODUCT(Table24[[#This Row],[SibSp_1]:[Const]],$X$4:$AG$4)</f>
        <v>-1.6923461484890763</v>
      </c>
      <c r="AJ235">
        <f>SUMPRODUCT(Table24[[#This Row],[SibSp_1]:[Const]],$X$5:$AG$5)</f>
        <v>8.3672436855769305E-2</v>
      </c>
      <c r="AK235">
        <f t="shared" si="84"/>
        <v>0</v>
      </c>
      <c r="AL235">
        <f t="shared" si="85"/>
        <v>8.3672436855769305E-2</v>
      </c>
      <c r="AM235">
        <f t="shared" si="86"/>
        <v>8.3672436855769305E-2</v>
      </c>
      <c r="AN235">
        <f>(AM235-Table24[[#This Row],[Survived]])^2</f>
        <v>7.0010766893827013E-3</v>
      </c>
    </row>
    <row r="236" spans="1:40" x14ac:dyDescent="0.25">
      <c r="A236">
        <v>234</v>
      </c>
      <c r="B236">
        <v>1</v>
      </c>
      <c r="C236">
        <v>3</v>
      </c>
      <c r="D236" t="s">
        <v>353</v>
      </c>
      <c r="E236" t="s">
        <v>17</v>
      </c>
      <c r="F236">
        <v>5</v>
      </c>
      <c r="G236">
        <v>4</v>
      </c>
      <c r="H236">
        <v>2</v>
      </c>
      <c r="I236">
        <v>347077</v>
      </c>
      <c r="J236">
        <v>31.387499999999999</v>
      </c>
      <c r="L236" t="s">
        <v>15</v>
      </c>
      <c r="M236">
        <f>Table24[[#This Row],[SibSp]]</f>
        <v>4</v>
      </c>
      <c r="N236">
        <f>Table24[[#This Row],[Parch]]</f>
        <v>2</v>
      </c>
      <c r="O236" s="5">
        <f>Table24[[#This Row],[Age]]/80</f>
        <v>6.25E-2</v>
      </c>
      <c r="P236" s="5">
        <f>LOG10(Table24[[#This Row],[Fare]]+1)</f>
        <v>1.5103774259938814</v>
      </c>
      <c r="Q236" s="3">
        <f>IF(OR(Table24[[#This Row],[Pclass]]=2, Table24[[#This Row],[Pclass]]=3), 0, IF(Table24[[#This Row],[Pclass]]=1, 1, ""))</f>
        <v>0</v>
      </c>
      <c r="R236" s="3">
        <f>IF(OR(Table24[[#This Row],[Pclass]]=1, Table24[[#This Row],[Pclass]]=3), 0, IF(Table24[[#This Row],[Pclass]]=2, 1, ""))</f>
        <v>0</v>
      </c>
      <c r="S236" s="3">
        <f>IF(OR(Table24[[#This Row],[Embarked]]="C", Table24[[#This Row],[Embarked]]="Q"), 0, IF(Table24[[#This Row],[Embarked]]="S", 1, ""))</f>
        <v>1</v>
      </c>
      <c r="T236" s="3">
        <f>IF(OR(Table24[[#This Row],[Embarked]]="S", Table24[[#This Row],[Embarked]]="Q"), 0, IF(Table24[[#This Row],[Embarked]]="C", 1, ""))</f>
        <v>0</v>
      </c>
      <c r="U236" s="3">
        <f>IF(Table24[[#This Row],[Sex]]="male", 1, 0)</f>
        <v>0</v>
      </c>
      <c r="V236" s="3">
        <v>1</v>
      </c>
      <c r="AI236">
        <f>SUMPRODUCT(Table24[[#This Row],[SibSp_1]:[Const]],$X$4:$AG$4)</f>
        <v>-0.83959517959367691</v>
      </c>
      <c r="AJ236">
        <f>SUMPRODUCT(Table24[[#This Row],[SibSp_1]:[Const]],$X$5:$AG$5)</f>
        <v>0.4514506253334945</v>
      </c>
      <c r="AK236">
        <f t="shared" si="84"/>
        <v>0</v>
      </c>
      <c r="AL236">
        <f t="shared" si="85"/>
        <v>0.4514506253334945</v>
      </c>
      <c r="AM236">
        <f t="shared" si="86"/>
        <v>0.4514506253334945</v>
      </c>
      <c r="AN236">
        <f>(AM236-Table24[[#This Row],[Survived]])^2</f>
        <v>0.30090641644701427</v>
      </c>
    </row>
    <row r="237" spans="1:40" x14ac:dyDescent="0.25">
      <c r="A237">
        <v>235</v>
      </c>
      <c r="B237">
        <v>0</v>
      </c>
      <c r="C237">
        <v>2</v>
      </c>
      <c r="D237" t="s">
        <v>354</v>
      </c>
      <c r="E237" t="s">
        <v>13</v>
      </c>
      <c r="F237">
        <v>24</v>
      </c>
      <c r="G237">
        <v>0</v>
      </c>
      <c r="H237">
        <v>0</v>
      </c>
      <c r="I237" t="s">
        <v>355</v>
      </c>
      <c r="J237">
        <v>10.5</v>
      </c>
      <c r="L237" t="s">
        <v>15</v>
      </c>
      <c r="M237">
        <f>Table24[[#This Row],[SibSp]]</f>
        <v>0</v>
      </c>
      <c r="N237">
        <f>Table24[[#This Row],[Parch]]</f>
        <v>0</v>
      </c>
      <c r="O237" s="5">
        <f>Table24[[#This Row],[Age]]/80</f>
        <v>0.3</v>
      </c>
      <c r="P237" s="5">
        <f>LOG10(Table24[[#This Row],[Fare]]+1)</f>
        <v>1.0606978403536116</v>
      </c>
      <c r="Q237" s="3">
        <f>IF(OR(Table24[[#This Row],[Pclass]]=2, Table24[[#This Row],[Pclass]]=3), 0, IF(Table24[[#This Row],[Pclass]]=1, 1, ""))</f>
        <v>0</v>
      </c>
      <c r="R237" s="3">
        <f>IF(OR(Table24[[#This Row],[Pclass]]=1, Table24[[#This Row],[Pclass]]=3), 0, IF(Table24[[#This Row],[Pclass]]=2, 1, ""))</f>
        <v>1</v>
      </c>
      <c r="S237" s="3">
        <f>IF(OR(Table24[[#This Row],[Embarked]]="C", Table24[[#This Row],[Embarked]]="Q"), 0, IF(Table24[[#This Row],[Embarked]]="S", 1, ""))</f>
        <v>1</v>
      </c>
      <c r="T237" s="3">
        <f>IF(OR(Table24[[#This Row],[Embarked]]="S", Table24[[#This Row],[Embarked]]="Q"), 0, IF(Table24[[#This Row],[Embarked]]="C", 1, ""))</f>
        <v>0</v>
      </c>
      <c r="U237" s="3">
        <f>IF(Table24[[#This Row],[Sex]]="male", 1, 0)</f>
        <v>1</v>
      </c>
      <c r="V237" s="3">
        <v>1</v>
      </c>
      <c r="AI237">
        <f>SUMPRODUCT(Table24[[#This Row],[SibSp_1]:[Const]],$X$4:$AG$4)</f>
        <v>-1.6643372453601692</v>
      </c>
      <c r="AJ237">
        <f>SUMPRODUCT(Table24[[#This Row],[SibSp_1]:[Const]],$X$5:$AG$5)</f>
        <v>0.33001497594059659</v>
      </c>
      <c r="AK237">
        <f t="shared" si="84"/>
        <v>0</v>
      </c>
      <c r="AL237">
        <f t="shared" si="85"/>
        <v>0.33001497594059659</v>
      </c>
      <c r="AM237">
        <f t="shared" si="86"/>
        <v>0.33001497594059659</v>
      </c>
      <c r="AN237">
        <f>(AM237-Table24[[#This Row],[Survived]])^2</f>
        <v>0.10890988434507254</v>
      </c>
    </row>
    <row r="238" spans="1:40" hidden="1" x14ac:dyDescent="0.25">
      <c r="A238">
        <v>236</v>
      </c>
      <c r="B238">
        <v>0</v>
      </c>
      <c r="C238">
        <v>3</v>
      </c>
      <c r="D238" t="s">
        <v>356</v>
      </c>
      <c r="E238" t="s">
        <v>17</v>
      </c>
      <c r="G238">
        <v>0</v>
      </c>
      <c r="H238">
        <v>0</v>
      </c>
      <c r="I238" t="s">
        <v>357</v>
      </c>
      <c r="J238">
        <v>7.55</v>
      </c>
      <c r="L238" t="s">
        <v>15</v>
      </c>
      <c r="M238">
        <f>Table24[[#This Row],[SibSp]]</f>
        <v>0</v>
      </c>
      <c r="N238">
        <f>Table24[[#This Row],[Parch]]</f>
        <v>0</v>
      </c>
      <c r="O238">
        <f>Table24[[#This Row],[Age]]/80</f>
        <v>0</v>
      </c>
      <c r="P238" s="3">
        <f>LOG10(Table24[[#This Row],[Fare]]+1)</f>
        <v>0.9319661147281727</v>
      </c>
      <c r="Q238" s="3">
        <f>IF(OR(Table24[[#This Row],[Pclass]]=2, Table24[[#This Row],[Pclass]]=3), 0, IF(Table24[[#This Row],[Pclass]]=1, 1, ""))</f>
        <v>0</v>
      </c>
      <c r="R238" s="3">
        <f>IF(OR(Table24[[#This Row],[Pclass]]=1, Table24[[#This Row],[Pclass]]=3), 0, IF(Table24[[#This Row],[Pclass]]=2, 1, ""))</f>
        <v>0</v>
      </c>
      <c r="S238" s="3">
        <f>IF(OR(Table24[[#This Row],[Embarked]]="C", Table24[[#This Row],[Embarked]]="Q"), 0, IF(Table24[[#This Row],[Embarked]]="S", 1, ""))</f>
        <v>1</v>
      </c>
      <c r="T238" s="3">
        <f>IF(OR(Table24[[#This Row],[Embarked]]="S", Table24[[#This Row],[Embarked]]="Q"), 0, IF(Table24[[#This Row],[Embarked]]="C", 1, ""))</f>
        <v>0</v>
      </c>
      <c r="U238" s="3">
        <f>IF(Table24[[#This Row],[Sex]]="male", 1, 0)</f>
        <v>0</v>
      </c>
      <c r="V238" s="3"/>
      <c r="AI238">
        <f>SUMPRODUCT(Table24[[#This Row],[SibSp_1]:[Const]],$X$4:$AG$4)</f>
        <v>-1.2904156589894633</v>
      </c>
      <c r="AN238">
        <f>(AI238-Table24[[#This Row],[Survived]])^2</f>
        <v>1.6651725729652109</v>
      </c>
    </row>
    <row r="239" spans="1:40" x14ac:dyDescent="0.25">
      <c r="A239">
        <v>237</v>
      </c>
      <c r="B239">
        <v>0</v>
      </c>
      <c r="C239">
        <v>2</v>
      </c>
      <c r="D239" t="s">
        <v>358</v>
      </c>
      <c r="E239" t="s">
        <v>13</v>
      </c>
      <c r="F239">
        <v>44</v>
      </c>
      <c r="G239">
        <v>1</v>
      </c>
      <c r="H239">
        <v>0</v>
      </c>
      <c r="I239">
        <v>26707</v>
      </c>
      <c r="J239">
        <v>26</v>
      </c>
      <c r="L239" t="s">
        <v>15</v>
      </c>
      <c r="M239">
        <f>Table24[[#This Row],[SibSp]]</f>
        <v>1</v>
      </c>
      <c r="N239">
        <f>Table24[[#This Row],[Parch]]</f>
        <v>0</v>
      </c>
      <c r="O239" s="5">
        <f>Table24[[#This Row],[Age]]/80</f>
        <v>0.55000000000000004</v>
      </c>
      <c r="P239" s="5">
        <f>LOG10(Table24[[#This Row],[Fare]]+1)</f>
        <v>1.4313637641589874</v>
      </c>
      <c r="Q239" s="3">
        <f>IF(OR(Table24[[#This Row],[Pclass]]=2, Table24[[#This Row],[Pclass]]=3), 0, IF(Table24[[#This Row],[Pclass]]=1, 1, ""))</f>
        <v>0</v>
      </c>
      <c r="R239" s="3">
        <f>IF(OR(Table24[[#This Row],[Pclass]]=1, Table24[[#This Row],[Pclass]]=3), 0, IF(Table24[[#This Row],[Pclass]]=2, 1, ""))</f>
        <v>1</v>
      </c>
      <c r="S239" s="3">
        <f>IF(OR(Table24[[#This Row],[Embarked]]="C", Table24[[#This Row],[Embarked]]="Q"), 0, IF(Table24[[#This Row],[Embarked]]="S", 1, ""))</f>
        <v>1</v>
      </c>
      <c r="T239" s="3">
        <f>IF(OR(Table24[[#This Row],[Embarked]]="S", Table24[[#This Row],[Embarked]]="Q"), 0, IF(Table24[[#This Row],[Embarked]]="C", 1, ""))</f>
        <v>0</v>
      </c>
      <c r="U239" s="3">
        <f>IF(Table24[[#This Row],[Sex]]="male", 1, 0)</f>
        <v>1</v>
      </c>
      <c r="V239" s="3">
        <v>1</v>
      </c>
      <c r="AI239">
        <f>SUMPRODUCT(Table24[[#This Row],[SibSp_1]:[Const]],$X$4:$AG$4)</f>
        <v>-1.5348685982835897</v>
      </c>
      <c r="AJ239">
        <f>SUMPRODUCT(Table24[[#This Row],[SibSp_1]:[Const]],$X$5:$AG$5)</f>
        <v>0.13664773455691948</v>
      </c>
      <c r="AK239">
        <f t="shared" ref="AK239:AK242" si="87">IF(AI239&lt;0,0,AI239)</f>
        <v>0</v>
      </c>
      <c r="AL239">
        <f t="shared" ref="AL239:AL242" si="88">IF(AJ239&lt;0,0,AJ239)</f>
        <v>0.13664773455691948</v>
      </c>
      <c r="AM239">
        <f t="shared" ref="AM239:AM242" si="89">AK239+AL239</f>
        <v>0.13664773455691948</v>
      </c>
      <c r="AN239">
        <f>(AM239-Table24[[#This Row],[Survived]])^2</f>
        <v>1.8672603359538326E-2</v>
      </c>
    </row>
    <row r="240" spans="1:40" x14ac:dyDescent="0.25">
      <c r="A240">
        <v>238</v>
      </c>
      <c r="B240">
        <v>1</v>
      </c>
      <c r="C240">
        <v>2</v>
      </c>
      <c r="D240" t="s">
        <v>359</v>
      </c>
      <c r="E240" t="s">
        <v>17</v>
      </c>
      <c r="F240">
        <v>8</v>
      </c>
      <c r="G240">
        <v>0</v>
      </c>
      <c r="H240">
        <v>2</v>
      </c>
      <c r="I240" t="s">
        <v>360</v>
      </c>
      <c r="J240">
        <v>26.25</v>
      </c>
      <c r="L240" t="s">
        <v>15</v>
      </c>
      <c r="M240">
        <f>Table24[[#This Row],[SibSp]]</f>
        <v>0</v>
      </c>
      <c r="N240">
        <f>Table24[[#This Row],[Parch]]</f>
        <v>2</v>
      </c>
      <c r="O240" s="5">
        <f>Table24[[#This Row],[Age]]/80</f>
        <v>0.1</v>
      </c>
      <c r="P240" s="5">
        <f>LOG10(Table24[[#This Row],[Fare]]+1)</f>
        <v>1.4353665066126613</v>
      </c>
      <c r="Q240" s="3">
        <f>IF(OR(Table24[[#This Row],[Pclass]]=2, Table24[[#This Row],[Pclass]]=3), 0, IF(Table24[[#This Row],[Pclass]]=1, 1, ""))</f>
        <v>0</v>
      </c>
      <c r="R240" s="3">
        <f>IF(OR(Table24[[#This Row],[Pclass]]=1, Table24[[#This Row],[Pclass]]=3), 0, IF(Table24[[#This Row],[Pclass]]=2, 1, ""))</f>
        <v>1</v>
      </c>
      <c r="S240" s="3">
        <f>IF(OR(Table24[[#This Row],[Embarked]]="C", Table24[[#This Row],[Embarked]]="Q"), 0, IF(Table24[[#This Row],[Embarked]]="S", 1, ""))</f>
        <v>1</v>
      </c>
      <c r="T240" s="3">
        <f>IF(OR(Table24[[#This Row],[Embarked]]="S", Table24[[#This Row],[Embarked]]="Q"), 0, IF(Table24[[#This Row],[Embarked]]="C", 1, ""))</f>
        <v>0</v>
      </c>
      <c r="U240" s="3">
        <f>IF(Table24[[#This Row],[Sex]]="male", 1, 0)</f>
        <v>0</v>
      </c>
      <c r="V240" s="3">
        <v>1</v>
      </c>
      <c r="AI240">
        <f>SUMPRODUCT(Table24[[#This Row],[SibSp_1]:[Const]],$X$4:$AG$4)</f>
        <v>-2.2612722813603607</v>
      </c>
      <c r="AJ240">
        <f>SUMPRODUCT(Table24[[#This Row],[SibSp_1]:[Const]],$X$5:$AG$5)</f>
        <v>0.9505782281490649</v>
      </c>
      <c r="AK240">
        <f t="shared" si="87"/>
        <v>0</v>
      </c>
      <c r="AL240">
        <f t="shared" si="88"/>
        <v>0.9505782281490649</v>
      </c>
      <c r="AM240">
        <f t="shared" si="89"/>
        <v>0.9505782281490649</v>
      </c>
      <c r="AN240">
        <f>(AM240-Table24[[#This Row],[Survived]])^2</f>
        <v>2.4425115328858813E-3</v>
      </c>
    </row>
    <row r="241" spans="1:40" x14ac:dyDescent="0.25">
      <c r="A241">
        <v>239</v>
      </c>
      <c r="B241">
        <v>0</v>
      </c>
      <c r="C241">
        <v>2</v>
      </c>
      <c r="D241" t="s">
        <v>361</v>
      </c>
      <c r="E241" t="s">
        <v>13</v>
      </c>
      <c r="F241">
        <v>19</v>
      </c>
      <c r="G241">
        <v>0</v>
      </c>
      <c r="H241">
        <v>0</v>
      </c>
      <c r="I241">
        <v>28665</v>
      </c>
      <c r="J241">
        <v>10.5</v>
      </c>
      <c r="L241" t="s">
        <v>15</v>
      </c>
      <c r="M241">
        <f>Table24[[#This Row],[SibSp]]</f>
        <v>0</v>
      </c>
      <c r="N241">
        <f>Table24[[#This Row],[Parch]]</f>
        <v>0</v>
      </c>
      <c r="O241" s="5">
        <f>Table24[[#This Row],[Age]]/80</f>
        <v>0.23749999999999999</v>
      </c>
      <c r="P241" s="5">
        <f>LOG10(Table24[[#This Row],[Fare]]+1)</f>
        <v>1.0606978403536116</v>
      </c>
      <c r="Q241" s="3">
        <f>IF(OR(Table24[[#This Row],[Pclass]]=2, Table24[[#This Row],[Pclass]]=3), 0, IF(Table24[[#This Row],[Pclass]]=1, 1, ""))</f>
        <v>0</v>
      </c>
      <c r="R241" s="3">
        <f>IF(OR(Table24[[#This Row],[Pclass]]=1, Table24[[#This Row],[Pclass]]=3), 0, IF(Table24[[#This Row],[Pclass]]=2, 1, ""))</f>
        <v>1</v>
      </c>
      <c r="S241" s="3">
        <f>IF(OR(Table24[[#This Row],[Embarked]]="C", Table24[[#This Row],[Embarked]]="Q"), 0, IF(Table24[[#This Row],[Embarked]]="S", 1, ""))</f>
        <v>1</v>
      </c>
      <c r="T241" s="3">
        <f>IF(OR(Table24[[#This Row],[Embarked]]="S", Table24[[#This Row],[Embarked]]="Q"), 0, IF(Table24[[#This Row],[Embarked]]="C", 1, ""))</f>
        <v>0</v>
      </c>
      <c r="U241" s="3">
        <f>IF(Table24[[#This Row],[Sex]]="male", 1, 0)</f>
        <v>1</v>
      </c>
      <c r="V241" s="3">
        <v>1</v>
      </c>
      <c r="AI241">
        <f>SUMPRODUCT(Table24[[#This Row],[SibSp_1]:[Const]],$X$4:$AG$4)</f>
        <v>-1.6694489007782698</v>
      </c>
      <c r="AJ241">
        <f>SUMPRODUCT(Table24[[#This Row],[SibSp_1]:[Const]],$X$5:$AG$5)</f>
        <v>0.36651803711835773</v>
      </c>
      <c r="AK241">
        <f t="shared" si="87"/>
        <v>0</v>
      </c>
      <c r="AL241">
        <f t="shared" si="88"/>
        <v>0.36651803711835773</v>
      </c>
      <c r="AM241">
        <f t="shared" si="89"/>
        <v>0.36651803711835773</v>
      </c>
      <c r="AN241">
        <f>(AM241-Table24[[#This Row],[Survived]])^2</f>
        <v>0.13433547153309386</v>
      </c>
    </row>
    <row r="242" spans="1:40" x14ac:dyDescent="0.25">
      <c r="A242">
        <v>240</v>
      </c>
      <c r="B242">
        <v>0</v>
      </c>
      <c r="C242">
        <v>2</v>
      </c>
      <c r="D242" t="s">
        <v>362</v>
      </c>
      <c r="E242" t="s">
        <v>13</v>
      </c>
      <c r="F242">
        <v>33</v>
      </c>
      <c r="G242">
        <v>0</v>
      </c>
      <c r="H242">
        <v>0</v>
      </c>
      <c r="I242" t="s">
        <v>363</v>
      </c>
      <c r="J242">
        <v>12.275</v>
      </c>
      <c r="L242" t="s">
        <v>15</v>
      </c>
      <c r="M242">
        <f>Table24[[#This Row],[SibSp]]</f>
        <v>0</v>
      </c>
      <c r="N242">
        <f>Table24[[#This Row],[Parch]]</f>
        <v>0</v>
      </c>
      <c r="O242" s="5">
        <f>Table24[[#This Row],[Age]]/80</f>
        <v>0.41249999999999998</v>
      </c>
      <c r="P242" s="5">
        <f>LOG10(Table24[[#This Row],[Fare]]+1)</f>
        <v>1.1230345297535067</v>
      </c>
      <c r="Q242" s="3">
        <f>IF(OR(Table24[[#This Row],[Pclass]]=2, Table24[[#This Row],[Pclass]]=3), 0, IF(Table24[[#This Row],[Pclass]]=1, 1, ""))</f>
        <v>0</v>
      </c>
      <c r="R242" s="3">
        <f>IF(OR(Table24[[#This Row],[Pclass]]=1, Table24[[#This Row],[Pclass]]=3), 0, IF(Table24[[#This Row],[Pclass]]=2, 1, ""))</f>
        <v>1</v>
      </c>
      <c r="S242" s="3">
        <f>IF(OR(Table24[[#This Row],[Embarked]]="C", Table24[[#This Row],[Embarked]]="Q"), 0, IF(Table24[[#This Row],[Embarked]]="S", 1, ""))</f>
        <v>1</v>
      </c>
      <c r="T242" s="3">
        <f>IF(OR(Table24[[#This Row],[Embarked]]="S", Table24[[#This Row],[Embarked]]="Q"), 0, IF(Table24[[#This Row],[Embarked]]="C", 1, ""))</f>
        <v>0</v>
      </c>
      <c r="U242" s="3">
        <f>IF(Table24[[#This Row],[Sex]]="male", 1, 0)</f>
        <v>1</v>
      </c>
      <c r="V242" s="3">
        <v>1</v>
      </c>
      <c r="AI242">
        <f>SUMPRODUCT(Table24[[#This Row],[SibSp_1]:[Const]],$X$4:$AG$4)</f>
        <v>-1.6946364308331745</v>
      </c>
      <c r="AJ242">
        <f>SUMPRODUCT(Table24[[#This Row],[SibSp_1]:[Const]],$X$5:$AG$5)</f>
        <v>0.26999319128484267</v>
      </c>
      <c r="AK242">
        <f t="shared" si="87"/>
        <v>0</v>
      </c>
      <c r="AL242">
        <f t="shared" si="88"/>
        <v>0.26999319128484267</v>
      </c>
      <c r="AM242">
        <f t="shared" si="89"/>
        <v>0.26999319128484267</v>
      </c>
      <c r="AN242">
        <f>(AM242-Table24[[#This Row],[Survived]])^2</f>
        <v>7.2896323340173638E-2</v>
      </c>
    </row>
    <row r="243" spans="1:40" hidden="1" x14ac:dyDescent="0.25">
      <c r="A243">
        <v>241</v>
      </c>
      <c r="B243">
        <v>0</v>
      </c>
      <c r="C243">
        <v>3</v>
      </c>
      <c r="D243" t="s">
        <v>364</v>
      </c>
      <c r="E243" t="s">
        <v>17</v>
      </c>
      <c r="G243">
        <v>1</v>
      </c>
      <c r="H243">
        <v>0</v>
      </c>
      <c r="I243">
        <v>2665</v>
      </c>
      <c r="J243">
        <v>14.4542</v>
      </c>
      <c r="L243" t="s">
        <v>20</v>
      </c>
      <c r="M243">
        <f>Table24[[#This Row],[SibSp]]</f>
        <v>1</v>
      </c>
      <c r="N243">
        <f>Table24[[#This Row],[Parch]]</f>
        <v>0</v>
      </c>
      <c r="O243">
        <f>Table24[[#This Row],[Age]]/80</f>
        <v>0</v>
      </c>
      <c r="P243" s="3">
        <f>LOG10(Table24[[#This Row],[Fare]]+1)</f>
        <v>1.1890465283525415</v>
      </c>
      <c r="Q243" s="3">
        <f>IF(OR(Table24[[#This Row],[Pclass]]=2, Table24[[#This Row],[Pclass]]=3), 0, IF(Table24[[#This Row],[Pclass]]=1, 1, ""))</f>
        <v>0</v>
      </c>
      <c r="R243" s="3">
        <f>IF(OR(Table24[[#This Row],[Pclass]]=1, Table24[[#This Row],[Pclass]]=3), 0, IF(Table24[[#This Row],[Pclass]]=2, 1, ""))</f>
        <v>0</v>
      </c>
      <c r="S243" s="3">
        <f>IF(OR(Table24[[#This Row],[Embarked]]="C", Table24[[#This Row],[Embarked]]="Q"), 0, IF(Table24[[#This Row],[Embarked]]="S", 1, ""))</f>
        <v>0</v>
      </c>
      <c r="T243" s="3">
        <f>IF(OR(Table24[[#This Row],[Embarked]]="S", Table24[[#This Row],[Embarked]]="Q"), 0, IF(Table24[[#This Row],[Embarked]]="C", 1, ""))</f>
        <v>1</v>
      </c>
      <c r="U243" s="3">
        <f>IF(Table24[[#This Row],[Sex]]="male", 1, 0)</f>
        <v>0</v>
      </c>
      <c r="V243" s="3"/>
      <c r="AI243">
        <f>SUMPRODUCT(Table24[[#This Row],[SibSp_1]:[Const]],$X$4:$AG$4)</f>
        <v>0.44379615738581396</v>
      </c>
      <c r="AN243">
        <f>(AI243-Table24[[#This Row],[Survived]])^2</f>
        <v>0.19695502931041414</v>
      </c>
    </row>
    <row r="244" spans="1:40" hidden="1" x14ac:dyDescent="0.25">
      <c r="A244">
        <v>242</v>
      </c>
      <c r="B244">
        <v>1</v>
      </c>
      <c r="C244">
        <v>3</v>
      </c>
      <c r="D244" t="s">
        <v>365</v>
      </c>
      <c r="E244" t="s">
        <v>17</v>
      </c>
      <c r="G244">
        <v>1</v>
      </c>
      <c r="H244">
        <v>0</v>
      </c>
      <c r="I244">
        <v>367230</v>
      </c>
      <c r="J244">
        <v>15.5</v>
      </c>
      <c r="L244" t="s">
        <v>27</v>
      </c>
      <c r="M244">
        <f>Table24[[#This Row],[SibSp]]</f>
        <v>1</v>
      </c>
      <c r="N244">
        <f>Table24[[#This Row],[Parch]]</f>
        <v>0</v>
      </c>
      <c r="O244">
        <f>Table24[[#This Row],[Age]]/80</f>
        <v>0</v>
      </c>
      <c r="P244" s="3">
        <f>LOG10(Table24[[#This Row],[Fare]]+1)</f>
        <v>1.2174839442139063</v>
      </c>
      <c r="Q244" s="3">
        <f>IF(OR(Table24[[#This Row],[Pclass]]=2, Table24[[#This Row],[Pclass]]=3), 0, IF(Table24[[#This Row],[Pclass]]=1, 1, ""))</f>
        <v>0</v>
      </c>
      <c r="R244" s="3">
        <f>IF(OR(Table24[[#This Row],[Pclass]]=1, Table24[[#This Row],[Pclass]]=3), 0, IF(Table24[[#This Row],[Pclass]]=2, 1, ""))</f>
        <v>0</v>
      </c>
      <c r="S244" s="3">
        <f>IF(OR(Table24[[#This Row],[Embarked]]="C", Table24[[#This Row],[Embarked]]="Q"), 0, IF(Table24[[#This Row],[Embarked]]="S", 1, ""))</f>
        <v>0</v>
      </c>
      <c r="T244" s="3">
        <f>IF(OR(Table24[[#This Row],[Embarked]]="S", Table24[[#This Row],[Embarked]]="Q"), 0, IF(Table24[[#This Row],[Embarked]]="C", 1, ""))</f>
        <v>0</v>
      </c>
      <c r="U244" s="3">
        <f>IF(Table24[[#This Row],[Sex]]="male", 1, 0)</f>
        <v>0</v>
      </c>
      <c r="V244" s="3"/>
      <c r="AI244">
        <f>SUMPRODUCT(Table24[[#This Row],[SibSp_1]:[Const]],$X$4:$AG$4)</f>
        <v>-0.42757130420881057</v>
      </c>
      <c r="AN244">
        <f>(AI244-Table24[[#This Row],[Survived]])^2</f>
        <v>2.0379598286004441</v>
      </c>
    </row>
    <row r="245" spans="1:40" x14ac:dyDescent="0.25">
      <c r="A245">
        <v>243</v>
      </c>
      <c r="B245">
        <v>0</v>
      </c>
      <c r="C245">
        <v>2</v>
      </c>
      <c r="D245" t="s">
        <v>366</v>
      </c>
      <c r="E245" t="s">
        <v>13</v>
      </c>
      <c r="F245">
        <v>29</v>
      </c>
      <c r="G245">
        <v>0</v>
      </c>
      <c r="H245">
        <v>0</v>
      </c>
      <c r="I245" t="s">
        <v>367</v>
      </c>
      <c r="J245">
        <v>10.5</v>
      </c>
      <c r="L245" t="s">
        <v>15</v>
      </c>
      <c r="M245">
        <f>Table24[[#This Row],[SibSp]]</f>
        <v>0</v>
      </c>
      <c r="N245">
        <f>Table24[[#This Row],[Parch]]</f>
        <v>0</v>
      </c>
      <c r="O245" s="5">
        <f>Table24[[#This Row],[Age]]/80</f>
        <v>0.36249999999999999</v>
      </c>
      <c r="P245" s="5">
        <f>LOG10(Table24[[#This Row],[Fare]]+1)</f>
        <v>1.0606978403536116</v>
      </c>
      <c r="Q245" s="3">
        <f>IF(OR(Table24[[#This Row],[Pclass]]=2, Table24[[#This Row],[Pclass]]=3), 0, IF(Table24[[#This Row],[Pclass]]=1, 1, ""))</f>
        <v>0</v>
      </c>
      <c r="R245" s="3">
        <f>IF(OR(Table24[[#This Row],[Pclass]]=1, Table24[[#This Row],[Pclass]]=3), 0, IF(Table24[[#This Row],[Pclass]]=2, 1, ""))</f>
        <v>1</v>
      </c>
      <c r="S245" s="3">
        <f>IF(OR(Table24[[#This Row],[Embarked]]="C", Table24[[#This Row],[Embarked]]="Q"), 0, IF(Table24[[#This Row],[Embarked]]="S", 1, ""))</f>
        <v>1</v>
      </c>
      <c r="T245" s="3">
        <f>IF(OR(Table24[[#This Row],[Embarked]]="S", Table24[[#This Row],[Embarked]]="Q"), 0, IF(Table24[[#This Row],[Embarked]]="C", 1, ""))</f>
        <v>0</v>
      </c>
      <c r="U245" s="3">
        <f>IF(Table24[[#This Row],[Sex]]="male", 1, 0)</f>
        <v>1</v>
      </c>
      <c r="V245" s="3">
        <v>1</v>
      </c>
      <c r="AI245">
        <f>SUMPRODUCT(Table24[[#This Row],[SibSp_1]:[Const]],$X$4:$AG$4)</f>
        <v>-1.6592255899420691</v>
      </c>
      <c r="AJ245">
        <f>SUMPRODUCT(Table24[[#This Row],[SibSp_1]:[Const]],$X$5:$AG$5)</f>
        <v>0.29351191476283545</v>
      </c>
      <c r="AK245">
        <f t="shared" ref="AK245:AK252" si="90">IF(AI245&lt;0,0,AI245)</f>
        <v>0</v>
      </c>
      <c r="AL245">
        <f t="shared" ref="AL245:AL252" si="91">IF(AJ245&lt;0,0,AJ245)</f>
        <v>0.29351191476283545</v>
      </c>
      <c r="AM245">
        <f t="shared" ref="AM245:AM252" si="92">AK245+AL245</f>
        <v>0.29351191476283545</v>
      </c>
      <c r="AN245">
        <f>(AM245-Table24[[#This Row],[Survived]])^2</f>
        <v>8.6149244107745979E-2</v>
      </c>
    </row>
    <row r="246" spans="1:40" x14ac:dyDescent="0.25">
      <c r="A246">
        <v>244</v>
      </c>
      <c r="B246">
        <v>0</v>
      </c>
      <c r="C246">
        <v>3</v>
      </c>
      <c r="D246" t="s">
        <v>368</v>
      </c>
      <c r="E246" t="s">
        <v>13</v>
      </c>
      <c r="F246">
        <v>22</v>
      </c>
      <c r="G246">
        <v>0</v>
      </c>
      <c r="H246">
        <v>0</v>
      </c>
      <c r="I246" t="s">
        <v>369</v>
      </c>
      <c r="J246">
        <v>7.125</v>
      </c>
      <c r="L246" t="s">
        <v>15</v>
      </c>
      <c r="M246">
        <f>Table24[[#This Row],[SibSp]]</f>
        <v>0</v>
      </c>
      <c r="N246">
        <f>Table24[[#This Row],[Parch]]</f>
        <v>0</v>
      </c>
      <c r="O246" s="5">
        <f>Table24[[#This Row],[Age]]/80</f>
        <v>0.27500000000000002</v>
      </c>
      <c r="P246" s="5">
        <f>LOG10(Table24[[#This Row],[Fare]]+1)</f>
        <v>0.90982336965091204</v>
      </c>
      <c r="Q246" s="3">
        <f>IF(OR(Table24[[#This Row],[Pclass]]=2, Table24[[#This Row],[Pclass]]=3), 0, IF(Table24[[#This Row],[Pclass]]=1, 1, ""))</f>
        <v>0</v>
      </c>
      <c r="R246" s="3">
        <f>IF(OR(Table24[[#This Row],[Pclass]]=1, Table24[[#This Row],[Pclass]]=3), 0, IF(Table24[[#This Row],[Pclass]]=2, 1, ""))</f>
        <v>0</v>
      </c>
      <c r="S246" s="3">
        <f>IF(OR(Table24[[#This Row],[Embarked]]="C", Table24[[#This Row],[Embarked]]="Q"), 0, IF(Table24[[#This Row],[Embarked]]="S", 1, ""))</f>
        <v>1</v>
      </c>
      <c r="T246" s="3">
        <f>IF(OR(Table24[[#This Row],[Embarked]]="S", Table24[[#This Row],[Embarked]]="Q"), 0, IF(Table24[[#This Row],[Embarked]]="C", 1, ""))</f>
        <v>0</v>
      </c>
      <c r="U246" s="3">
        <f>IF(Table24[[#This Row],[Sex]]="male", 1, 0)</f>
        <v>1</v>
      </c>
      <c r="V246" s="3">
        <v>1</v>
      </c>
      <c r="AI246">
        <f>SUMPRODUCT(Table24[[#This Row],[SibSp_1]:[Const]],$X$4:$AG$4)</f>
        <v>-1.4740940110334024</v>
      </c>
      <c r="AJ246">
        <f>SUMPRODUCT(Table24[[#This Row],[SibSp_1]:[Const]],$X$5:$AG$5)</f>
        <v>0.12759709436535749</v>
      </c>
      <c r="AK246">
        <f t="shared" si="90"/>
        <v>0</v>
      </c>
      <c r="AL246">
        <f t="shared" si="91"/>
        <v>0.12759709436535749</v>
      </c>
      <c r="AM246">
        <f t="shared" si="92"/>
        <v>0.12759709436535749</v>
      </c>
      <c r="AN246">
        <f>(AM246-Table24[[#This Row],[Survived]])^2</f>
        <v>1.6281018490481945E-2</v>
      </c>
    </row>
    <row r="247" spans="1:40" x14ac:dyDescent="0.25">
      <c r="A247">
        <v>245</v>
      </c>
      <c r="B247">
        <v>0</v>
      </c>
      <c r="C247">
        <v>3</v>
      </c>
      <c r="D247" t="s">
        <v>370</v>
      </c>
      <c r="E247" t="s">
        <v>13</v>
      </c>
      <c r="F247">
        <v>30</v>
      </c>
      <c r="G247">
        <v>0</v>
      </c>
      <c r="H247">
        <v>0</v>
      </c>
      <c r="I247">
        <v>2694</v>
      </c>
      <c r="J247">
        <v>7.2249999999999996</v>
      </c>
      <c r="L247" t="s">
        <v>20</v>
      </c>
      <c r="M247">
        <f>Table24[[#This Row],[SibSp]]</f>
        <v>0</v>
      </c>
      <c r="N247">
        <f>Table24[[#This Row],[Parch]]</f>
        <v>0</v>
      </c>
      <c r="O247" s="5">
        <f>Table24[[#This Row],[Age]]/80</f>
        <v>0.375</v>
      </c>
      <c r="P247" s="5">
        <f>LOG10(Table24[[#This Row],[Fare]]+1)</f>
        <v>0.91513590662201194</v>
      </c>
      <c r="Q247" s="3">
        <f>IF(OR(Table24[[#This Row],[Pclass]]=2, Table24[[#This Row],[Pclass]]=3), 0, IF(Table24[[#This Row],[Pclass]]=1, 1, ""))</f>
        <v>0</v>
      </c>
      <c r="R247" s="3">
        <f>IF(OR(Table24[[#This Row],[Pclass]]=1, Table24[[#This Row],[Pclass]]=3), 0, IF(Table24[[#This Row],[Pclass]]=2, 1, ""))</f>
        <v>0</v>
      </c>
      <c r="S247" s="3">
        <f>IF(OR(Table24[[#This Row],[Embarked]]="C", Table24[[#This Row],[Embarked]]="Q"), 0, IF(Table24[[#This Row],[Embarked]]="S", 1, ""))</f>
        <v>0</v>
      </c>
      <c r="T247" s="3">
        <f>IF(OR(Table24[[#This Row],[Embarked]]="S", Table24[[#This Row],[Embarked]]="Q"), 0, IF(Table24[[#This Row],[Embarked]]="C", 1, ""))</f>
        <v>1</v>
      </c>
      <c r="U247" s="3">
        <f>IF(Table24[[#This Row],[Sex]]="male", 1, 0)</f>
        <v>1</v>
      </c>
      <c r="V247" s="3">
        <v>1</v>
      </c>
      <c r="AI247">
        <f>SUMPRODUCT(Table24[[#This Row],[SibSp_1]:[Const]],$X$4:$AG$4)</f>
        <v>8.3933685414805559E-2</v>
      </c>
      <c r="AJ247">
        <f>SUMPRODUCT(Table24[[#This Row],[SibSp_1]:[Const]],$X$5:$AG$5)</f>
        <v>6.6702294740161427E-2</v>
      </c>
      <c r="AK247">
        <f t="shared" si="90"/>
        <v>8.3933685414805559E-2</v>
      </c>
      <c r="AL247">
        <f t="shared" si="91"/>
        <v>6.6702294740161427E-2</v>
      </c>
      <c r="AM247">
        <f t="shared" si="92"/>
        <v>0.15063598015496699</v>
      </c>
      <c r="AN247">
        <f>(AM247-Table24[[#This Row],[Survived]])^2</f>
        <v>2.2691198517247609E-2</v>
      </c>
    </row>
    <row r="248" spans="1:40" x14ac:dyDescent="0.25">
      <c r="A248">
        <v>246</v>
      </c>
      <c r="B248">
        <v>0</v>
      </c>
      <c r="C248">
        <v>1</v>
      </c>
      <c r="D248" t="s">
        <v>371</v>
      </c>
      <c r="E248" t="s">
        <v>13</v>
      </c>
      <c r="F248">
        <v>44</v>
      </c>
      <c r="G248">
        <v>2</v>
      </c>
      <c r="H248">
        <v>0</v>
      </c>
      <c r="I248">
        <v>19928</v>
      </c>
      <c r="J248">
        <v>90</v>
      </c>
      <c r="K248" t="s">
        <v>372</v>
      </c>
      <c r="L248" t="s">
        <v>27</v>
      </c>
      <c r="M248">
        <f>Table24[[#This Row],[SibSp]]</f>
        <v>2</v>
      </c>
      <c r="N248">
        <f>Table24[[#This Row],[Parch]]</f>
        <v>0</v>
      </c>
      <c r="O248" s="5">
        <f>Table24[[#This Row],[Age]]/80</f>
        <v>0.55000000000000004</v>
      </c>
      <c r="P248" s="5">
        <f>LOG10(Table24[[#This Row],[Fare]]+1)</f>
        <v>1.9590413923210936</v>
      </c>
      <c r="Q248" s="3">
        <f>IF(OR(Table24[[#This Row],[Pclass]]=2, Table24[[#This Row],[Pclass]]=3), 0, IF(Table24[[#This Row],[Pclass]]=1, 1, ""))</f>
        <v>1</v>
      </c>
      <c r="R248" s="3">
        <f>IF(OR(Table24[[#This Row],[Pclass]]=1, Table24[[#This Row],[Pclass]]=3), 0, IF(Table24[[#This Row],[Pclass]]=2, 1, ""))</f>
        <v>0</v>
      </c>
      <c r="S248" s="3">
        <f>IF(OR(Table24[[#This Row],[Embarked]]="C", Table24[[#This Row],[Embarked]]="Q"), 0, IF(Table24[[#This Row],[Embarked]]="S", 1, ""))</f>
        <v>0</v>
      </c>
      <c r="T248" s="3">
        <f>IF(OR(Table24[[#This Row],[Embarked]]="S", Table24[[#This Row],[Embarked]]="Q"), 0, IF(Table24[[#This Row],[Embarked]]="C", 1, ""))</f>
        <v>0</v>
      </c>
      <c r="U248" s="3">
        <f>IF(Table24[[#This Row],[Sex]]="male", 1, 0)</f>
        <v>1</v>
      </c>
      <c r="V248" s="3">
        <v>1</v>
      </c>
      <c r="AI248">
        <f>SUMPRODUCT(Table24[[#This Row],[SibSp_1]:[Const]],$X$4:$AG$4)</f>
        <v>-0.33579393134223623</v>
      </c>
      <c r="AJ248">
        <f>SUMPRODUCT(Table24[[#This Row],[SibSp_1]:[Const]],$X$5:$AG$5)</f>
        <v>0.24217089644808076</v>
      </c>
      <c r="AK248">
        <f t="shared" si="90"/>
        <v>0</v>
      </c>
      <c r="AL248">
        <f t="shared" si="91"/>
        <v>0.24217089644808076</v>
      </c>
      <c r="AM248">
        <f t="shared" si="92"/>
        <v>0.24217089644808076</v>
      </c>
      <c r="AN248">
        <f>(AM248-Table24[[#This Row],[Survived]])^2</f>
        <v>5.8646743086467057E-2</v>
      </c>
    </row>
    <row r="249" spans="1:40" x14ac:dyDescent="0.25">
      <c r="A249">
        <v>247</v>
      </c>
      <c r="B249">
        <v>0</v>
      </c>
      <c r="C249">
        <v>3</v>
      </c>
      <c r="D249" t="s">
        <v>373</v>
      </c>
      <c r="E249" t="s">
        <v>17</v>
      </c>
      <c r="F249">
        <v>25</v>
      </c>
      <c r="G249">
        <v>0</v>
      </c>
      <c r="H249">
        <v>0</v>
      </c>
      <c r="I249">
        <v>347071</v>
      </c>
      <c r="J249">
        <v>7.7750000000000004</v>
      </c>
      <c r="L249" t="s">
        <v>15</v>
      </c>
      <c r="M249">
        <f>Table24[[#This Row],[SibSp]]</f>
        <v>0</v>
      </c>
      <c r="N249">
        <f>Table24[[#This Row],[Parch]]</f>
        <v>0</v>
      </c>
      <c r="O249" s="5">
        <f>Table24[[#This Row],[Age]]/80</f>
        <v>0.3125</v>
      </c>
      <c r="P249" s="5">
        <f>LOG10(Table24[[#This Row],[Fare]]+1)</f>
        <v>0.94324712513786169</v>
      </c>
      <c r="Q249" s="3">
        <f>IF(OR(Table24[[#This Row],[Pclass]]=2, Table24[[#This Row],[Pclass]]=3), 0, IF(Table24[[#This Row],[Pclass]]=1, 1, ""))</f>
        <v>0</v>
      </c>
      <c r="R249" s="3">
        <f>IF(OR(Table24[[#This Row],[Pclass]]=1, Table24[[#This Row],[Pclass]]=3), 0, IF(Table24[[#This Row],[Pclass]]=2, 1, ""))</f>
        <v>0</v>
      </c>
      <c r="S249" s="3">
        <f>IF(OR(Table24[[#This Row],[Embarked]]="C", Table24[[#This Row],[Embarked]]="Q"), 0, IF(Table24[[#This Row],[Embarked]]="S", 1, ""))</f>
        <v>1</v>
      </c>
      <c r="T249" s="3">
        <f>IF(OR(Table24[[#This Row],[Embarked]]="S", Table24[[#This Row],[Embarked]]="Q"), 0, IF(Table24[[#This Row],[Embarked]]="C", 1, ""))</f>
        <v>0</v>
      </c>
      <c r="U249" s="3">
        <f>IF(Table24[[#This Row],[Sex]]="male", 1, 0)</f>
        <v>0</v>
      </c>
      <c r="V249" s="3">
        <v>1</v>
      </c>
      <c r="AI249">
        <f>SUMPRODUCT(Table24[[#This Row],[SibSp_1]:[Const]],$X$4:$AG$4)</f>
        <v>-1.5921461122389964</v>
      </c>
      <c r="AJ249">
        <f>SUMPRODUCT(Table24[[#This Row],[SibSp_1]:[Const]],$X$5:$AG$5)</f>
        <v>0.60701187247176891</v>
      </c>
      <c r="AK249">
        <f t="shared" si="90"/>
        <v>0</v>
      </c>
      <c r="AL249">
        <f t="shared" si="91"/>
        <v>0.60701187247176891</v>
      </c>
      <c r="AM249">
        <f t="shared" si="92"/>
        <v>0.60701187247176891</v>
      </c>
      <c r="AN249">
        <f>(AM249-Table24[[#This Row],[Survived]])^2</f>
        <v>0.36846341332168303</v>
      </c>
    </row>
    <row r="250" spans="1:40" x14ac:dyDescent="0.25">
      <c r="A250">
        <v>248</v>
      </c>
      <c r="B250">
        <v>1</v>
      </c>
      <c r="C250">
        <v>2</v>
      </c>
      <c r="D250" t="s">
        <v>374</v>
      </c>
      <c r="E250" t="s">
        <v>17</v>
      </c>
      <c r="F250">
        <v>24</v>
      </c>
      <c r="G250">
        <v>0</v>
      </c>
      <c r="H250">
        <v>2</v>
      </c>
      <c r="I250">
        <v>250649</v>
      </c>
      <c r="J250">
        <v>14.5</v>
      </c>
      <c r="L250" t="s">
        <v>15</v>
      </c>
      <c r="M250">
        <f>Table24[[#This Row],[SibSp]]</f>
        <v>0</v>
      </c>
      <c r="N250">
        <f>Table24[[#This Row],[Parch]]</f>
        <v>2</v>
      </c>
      <c r="O250" s="5">
        <f>Table24[[#This Row],[Age]]/80</f>
        <v>0.3</v>
      </c>
      <c r="P250" s="5">
        <f>LOG10(Table24[[#This Row],[Fare]]+1)</f>
        <v>1.1903316981702914</v>
      </c>
      <c r="Q250" s="3">
        <f>IF(OR(Table24[[#This Row],[Pclass]]=2, Table24[[#This Row],[Pclass]]=3), 0, IF(Table24[[#This Row],[Pclass]]=1, 1, ""))</f>
        <v>0</v>
      </c>
      <c r="R250" s="3">
        <f>IF(OR(Table24[[#This Row],[Pclass]]=1, Table24[[#This Row],[Pclass]]=3), 0, IF(Table24[[#This Row],[Pclass]]=2, 1, ""))</f>
        <v>1</v>
      </c>
      <c r="S250" s="3">
        <f>IF(OR(Table24[[#This Row],[Embarked]]="C", Table24[[#This Row],[Embarked]]="Q"), 0, IF(Table24[[#This Row],[Embarked]]="S", 1, ""))</f>
        <v>1</v>
      </c>
      <c r="T250" s="3">
        <f>IF(OR(Table24[[#This Row],[Embarked]]="S", Table24[[#This Row],[Embarked]]="Q"), 0, IF(Table24[[#This Row],[Embarked]]="C", 1, ""))</f>
        <v>0</v>
      </c>
      <c r="U250" s="3">
        <f>IF(Table24[[#This Row],[Sex]]="male", 1, 0)</f>
        <v>0</v>
      </c>
      <c r="V250" s="3">
        <v>1</v>
      </c>
      <c r="AI250">
        <f>SUMPRODUCT(Table24[[#This Row],[SibSp_1]:[Const]],$X$4:$AG$4)</f>
        <v>-2.0896466258104351</v>
      </c>
      <c r="AJ250">
        <f>SUMPRODUCT(Table24[[#This Row],[SibSp_1]:[Const]],$X$5:$AG$5)</f>
        <v>0.81142668478710855</v>
      </c>
      <c r="AK250">
        <f t="shared" si="90"/>
        <v>0</v>
      </c>
      <c r="AL250">
        <f t="shared" si="91"/>
        <v>0.81142668478710855</v>
      </c>
      <c r="AM250">
        <f t="shared" si="92"/>
        <v>0.81142668478710855</v>
      </c>
      <c r="AN250">
        <f>(AM250-Table24[[#This Row],[Survived]])^2</f>
        <v>3.555989521038052E-2</v>
      </c>
    </row>
    <row r="251" spans="1:40" x14ac:dyDescent="0.25">
      <c r="A251">
        <v>249</v>
      </c>
      <c r="B251">
        <v>1</v>
      </c>
      <c r="C251">
        <v>1</v>
      </c>
      <c r="D251" t="s">
        <v>375</v>
      </c>
      <c r="E251" t="s">
        <v>13</v>
      </c>
      <c r="F251">
        <v>37</v>
      </c>
      <c r="G251">
        <v>1</v>
      </c>
      <c r="H251">
        <v>1</v>
      </c>
      <c r="I251">
        <v>11751</v>
      </c>
      <c r="J251">
        <v>52.554200000000002</v>
      </c>
      <c r="K251" t="s">
        <v>376</v>
      </c>
      <c r="L251" t="s">
        <v>15</v>
      </c>
      <c r="M251">
        <f>Table24[[#This Row],[SibSp]]</f>
        <v>1</v>
      </c>
      <c r="N251">
        <f>Table24[[#This Row],[Parch]]</f>
        <v>1</v>
      </c>
      <c r="O251" s="5">
        <f>Table24[[#This Row],[Age]]/80</f>
        <v>0.46250000000000002</v>
      </c>
      <c r="P251" s="5">
        <f>LOG10(Table24[[#This Row],[Fare]]+1)</f>
        <v>1.7287935361444735</v>
      </c>
      <c r="Q251" s="3">
        <f>IF(OR(Table24[[#This Row],[Pclass]]=2, Table24[[#This Row],[Pclass]]=3), 0, IF(Table24[[#This Row],[Pclass]]=1, 1, ""))</f>
        <v>1</v>
      </c>
      <c r="R251" s="3">
        <f>IF(OR(Table24[[#This Row],[Pclass]]=1, Table24[[#This Row],[Pclass]]=3), 0, IF(Table24[[#This Row],[Pclass]]=2, 1, ""))</f>
        <v>0</v>
      </c>
      <c r="S251" s="3">
        <f>IF(OR(Table24[[#This Row],[Embarked]]="C", Table24[[#This Row],[Embarked]]="Q"), 0, IF(Table24[[#This Row],[Embarked]]="S", 1, ""))</f>
        <v>1</v>
      </c>
      <c r="T251" s="3">
        <f>IF(OR(Table24[[#This Row],[Embarked]]="S", Table24[[#This Row],[Embarked]]="Q"), 0, IF(Table24[[#This Row],[Embarked]]="C", 1, ""))</f>
        <v>0</v>
      </c>
      <c r="U251" s="3">
        <f>IF(Table24[[#This Row],[Sex]]="male", 1, 0)</f>
        <v>1</v>
      </c>
      <c r="V251" s="3">
        <v>1</v>
      </c>
      <c r="AI251">
        <f>SUMPRODUCT(Table24[[#This Row],[SibSp_1]:[Const]],$X$4:$AG$4)</f>
        <v>-1.3624298596185869</v>
      </c>
      <c r="AJ251">
        <f>SUMPRODUCT(Table24[[#This Row],[SibSp_1]:[Const]],$X$5:$AG$5)</f>
        <v>0.35241988121845969</v>
      </c>
      <c r="AK251">
        <f t="shared" si="90"/>
        <v>0</v>
      </c>
      <c r="AL251">
        <f t="shared" si="91"/>
        <v>0.35241988121845969</v>
      </c>
      <c r="AM251">
        <f t="shared" si="92"/>
        <v>0.35241988121845969</v>
      </c>
      <c r="AN251">
        <f>(AM251-Table24[[#This Row],[Survived]])^2</f>
        <v>0.41936001024111386</v>
      </c>
    </row>
    <row r="252" spans="1:40" x14ac:dyDescent="0.25">
      <c r="A252">
        <v>250</v>
      </c>
      <c r="B252">
        <v>0</v>
      </c>
      <c r="C252">
        <v>2</v>
      </c>
      <c r="D252" t="s">
        <v>377</v>
      </c>
      <c r="E252" t="s">
        <v>13</v>
      </c>
      <c r="F252">
        <v>54</v>
      </c>
      <c r="G252">
        <v>1</v>
      </c>
      <c r="H252">
        <v>0</v>
      </c>
      <c r="I252">
        <v>244252</v>
      </c>
      <c r="J252">
        <v>26</v>
      </c>
      <c r="L252" t="s">
        <v>15</v>
      </c>
      <c r="M252">
        <f>Table24[[#This Row],[SibSp]]</f>
        <v>1</v>
      </c>
      <c r="N252">
        <f>Table24[[#This Row],[Parch]]</f>
        <v>0</v>
      </c>
      <c r="O252" s="5">
        <f>Table24[[#This Row],[Age]]/80</f>
        <v>0.67500000000000004</v>
      </c>
      <c r="P252" s="5">
        <f>LOG10(Table24[[#This Row],[Fare]]+1)</f>
        <v>1.4313637641589874</v>
      </c>
      <c r="Q252" s="3">
        <f>IF(OR(Table24[[#This Row],[Pclass]]=2, Table24[[#This Row],[Pclass]]=3), 0, IF(Table24[[#This Row],[Pclass]]=1, 1, ""))</f>
        <v>0</v>
      </c>
      <c r="R252" s="3">
        <f>IF(OR(Table24[[#This Row],[Pclass]]=1, Table24[[#This Row],[Pclass]]=3), 0, IF(Table24[[#This Row],[Pclass]]=2, 1, ""))</f>
        <v>1</v>
      </c>
      <c r="S252" s="3">
        <f>IF(OR(Table24[[#This Row],[Embarked]]="C", Table24[[#This Row],[Embarked]]="Q"), 0, IF(Table24[[#This Row],[Embarked]]="S", 1, ""))</f>
        <v>1</v>
      </c>
      <c r="T252" s="3">
        <f>IF(OR(Table24[[#This Row],[Embarked]]="S", Table24[[#This Row],[Embarked]]="Q"), 0, IF(Table24[[#This Row],[Embarked]]="C", 1, ""))</f>
        <v>0</v>
      </c>
      <c r="U252" s="3">
        <f>IF(Table24[[#This Row],[Sex]]="male", 1, 0)</f>
        <v>1</v>
      </c>
      <c r="V252" s="3">
        <v>1</v>
      </c>
      <c r="AI252">
        <f>SUMPRODUCT(Table24[[#This Row],[SibSp_1]:[Const]],$X$4:$AG$4)</f>
        <v>-1.5246452874473888</v>
      </c>
      <c r="AJ252">
        <f>SUMPRODUCT(Table24[[#This Row],[SibSp_1]:[Const]],$X$5:$AG$5)</f>
        <v>6.3641612201397191E-2</v>
      </c>
      <c r="AK252">
        <f t="shared" si="90"/>
        <v>0</v>
      </c>
      <c r="AL252">
        <f t="shared" si="91"/>
        <v>6.3641612201397191E-2</v>
      </c>
      <c r="AM252">
        <f t="shared" si="92"/>
        <v>6.3641612201397191E-2</v>
      </c>
      <c r="AN252">
        <f>(AM252-Table24[[#This Row],[Survived]])^2</f>
        <v>4.0502548035930277E-3</v>
      </c>
    </row>
    <row r="253" spans="1:40" hidden="1" x14ac:dyDescent="0.25">
      <c r="A253">
        <v>251</v>
      </c>
      <c r="B253">
        <v>0</v>
      </c>
      <c r="C253">
        <v>3</v>
      </c>
      <c r="D253" t="s">
        <v>378</v>
      </c>
      <c r="E253" t="s">
        <v>13</v>
      </c>
      <c r="G253">
        <v>0</v>
      </c>
      <c r="H253">
        <v>0</v>
      </c>
      <c r="I253">
        <v>362316</v>
      </c>
      <c r="J253">
        <v>7.25</v>
      </c>
      <c r="L253" t="s">
        <v>15</v>
      </c>
      <c r="M253">
        <f>Table24[[#This Row],[SibSp]]</f>
        <v>0</v>
      </c>
      <c r="N253">
        <f>Table24[[#This Row],[Parch]]</f>
        <v>0</v>
      </c>
      <c r="O253">
        <f>Table24[[#This Row],[Age]]/80</f>
        <v>0</v>
      </c>
      <c r="P253" s="3">
        <f>LOG10(Table24[[#This Row],[Fare]]+1)</f>
        <v>0.91645394854992512</v>
      </c>
      <c r="Q253" s="3">
        <f>IF(OR(Table24[[#This Row],[Pclass]]=2, Table24[[#This Row],[Pclass]]=3), 0, IF(Table24[[#This Row],[Pclass]]=1, 1, ""))</f>
        <v>0</v>
      </c>
      <c r="R253" s="3">
        <f>IF(OR(Table24[[#This Row],[Pclass]]=1, Table24[[#This Row],[Pclass]]=3), 0, IF(Table24[[#This Row],[Pclass]]=2, 1, ""))</f>
        <v>0</v>
      </c>
      <c r="S253" s="3">
        <f>IF(OR(Table24[[#This Row],[Embarked]]="C", Table24[[#This Row],[Embarked]]="Q"), 0, IF(Table24[[#This Row],[Embarked]]="S", 1, ""))</f>
        <v>1</v>
      </c>
      <c r="T253" s="3">
        <f>IF(OR(Table24[[#This Row],[Embarked]]="S", Table24[[#This Row],[Embarked]]="Q"), 0, IF(Table24[[#This Row],[Embarked]]="C", 1, ""))</f>
        <v>0</v>
      </c>
      <c r="U253" s="3">
        <f>IF(Table24[[#This Row],[Sex]]="male", 1, 0)</f>
        <v>1</v>
      </c>
      <c r="V253" s="3"/>
      <c r="AI253">
        <f>SUMPRODUCT(Table24[[#This Row],[SibSp_1]:[Const]],$X$4:$AG$4)</f>
        <v>-1.1806463930843434</v>
      </c>
      <c r="AN253">
        <f>(AI253-Table24[[#This Row],[Survived]])^2</f>
        <v>1.3939259055030699</v>
      </c>
    </row>
    <row r="254" spans="1:40" x14ac:dyDescent="0.25">
      <c r="A254">
        <v>252</v>
      </c>
      <c r="B254">
        <v>0</v>
      </c>
      <c r="C254">
        <v>3</v>
      </c>
      <c r="D254" t="s">
        <v>379</v>
      </c>
      <c r="E254" t="s">
        <v>17</v>
      </c>
      <c r="F254">
        <v>29</v>
      </c>
      <c r="G254">
        <v>1</v>
      </c>
      <c r="H254">
        <v>1</v>
      </c>
      <c r="I254">
        <v>347054</v>
      </c>
      <c r="J254">
        <v>10.4625</v>
      </c>
      <c r="K254" t="s">
        <v>35</v>
      </c>
      <c r="L254" t="s">
        <v>15</v>
      </c>
      <c r="M254">
        <f>Table24[[#This Row],[SibSp]]</f>
        <v>1</v>
      </c>
      <c r="N254">
        <f>Table24[[#This Row],[Parch]]</f>
        <v>1</v>
      </c>
      <c r="O254" s="5">
        <f>Table24[[#This Row],[Age]]/80</f>
        <v>0.36249999999999999</v>
      </c>
      <c r="P254" s="5">
        <f>LOG10(Table24[[#This Row],[Fare]]+1)</f>
        <v>1.0592793486780776</v>
      </c>
      <c r="Q254" s="3">
        <f>IF(OR(Table24[[#This Row],[Pclass]]=2, Table24[[#This Row],[Pclass]]=3), 0, IF(Table24[[#This Row],[Pclass]]=1, 1, ""))</f>
        <v>0</v>
      </c>
      <c r="R254" s="3">
        <f>IF(OR(Table24[[#This Row],[Pclass]]=1, Table24[[#This Row],[Pclass]]=3), 0, IF(Table24[[#This Row],[Pclass]]=2, 1, ""))</f>
        <v>0</v>
      </c>
      <c r="S254" s="3">
        <f>IF(OR(Table24[[#This Row],[Embarked]]="C", Table24[[#This Row],[Embarked]]="Q"), 0, IF(Table24[[#This Row],[Embarked]]="S", 1, ""))</f>
        <v>1</v>
      </c>
      <c r="T254" s="3">
        <f>IF(OR(Table24[[#This Row],[Embarked]]="S", Table24[[#This Row],[Embarked]]="Q"), 0, IF(Table24[[#This Row],[Embarked]]="C", 1, ""))</f>
        <v>0</v>
      </c>
      <c r="U254" s="3">
        <f>IF(Table24[[#This Row],[Sex]]="male", 1, 0)</f>
        <v>0</v>
      </c>
      <c r="V254" s="3">
        <v>1</v>
      </c>
      <c r="AI254">
        <f>SUMPRODUCT(Table24[[#This Row],[SibSp_1]:[Const]],$X$4:$AG$4)</f>
        <v>-1.4392969606168942</v>
      </c>
      <c r="AJ254">
        <f>SUMPRODUCT(Table24[[#This Row],[SibSp_1]:[Const]],$X$5:$AG$5)</f>
        <v>0.49289890468482078</v>
      </c>
      <c r="AK254">
        <f t="shared" ref="AK254:AK258" si="93">IF(AI254&lt;0,0,AI254)</f>
        <v>0</v>
      </c>
      <c r="AL254">
        <f t="shared" ref="AL254:AL258" si="94">IF(AJ254&lt;0,0,AJ254)</f>
        <v>0.49289890468482078</v>
      </c>
      <c r="AM254">
        <f t="shared" ref="AM254:AM258" si="95">AK254+AL254</f>
        <v>0.49289890468482078</v>
      </c>
      <c r="AN254">
        <f>(AM254-Table24[[#This Row],[Survived]])^2</f>
        <v>0.24294933023949605</v>
      </c>
    </row>
    <row r="255" spans="1:40" x14ac:dyDescent="0.25">
      <c r="A255">
        <v>253</v>
      </c>
      <c r="B255">
        <v>0</v>
      </c>
      <c r="C255">
        <v>1</v>
      </c>
      <c r="D255" t="s">
        <v>380</v>
      </c>
      <c r="E255" t="s">
        <v>13</v>
      </c>
      <c r="F255">
        <v>62</v>
      </c>
      <c r="G255">
        <v>0</v>
      </c>
      <c r="H255">
        <v>0</v>
      </c>
      <c r="I255">
        <v>113514</v>
      </c>
      <c r="J255">
        <v>26.55</v>
      </c>
      <c r="K255" t="s">
        <v>381</v>
      </c>
      <c r="L255" t="s">
        <v>15</v>
      </c>
      <c r="M255">
        <f>Table24[[#This Row],[SibSp]]</f>
        <v>0</v>
      </c>
      <c r="N255">
        <f>Table24[[#This Row],[Parch]]</f>
        <v>0</v>
      </c>
      <c r="O255" s="5">
        <f>Table24[[#This Row],[Age]]/80</f>
        <v>0.77500000000000002</v>
      </c>
      <c r="P255" s="5">
        <f>LOG10(Table24[[#This Row],[Fare]]+1)</f>
        <v>1.4401216031878039</v>
      </c>
      <c r="Q255" s="3">
        <f>IF(OR(Table24[[#This Row],[Pclass]]=2, Table24[[#This Row],[Pclass]]=3), 0, IF(Table24[[#This Row],[Pclass]]=1, 1, ""))</f>
        <v>1</v>
      </c>
      <c r="R255" s="3">
        <f>IF(OR(Table24[[#This Row],[Pclass]]=1, Table24[[#This Row],[Pclass]]=3), 0, IF(Table24[[#This Row],[Pclass]]=2, 1, ""))</f>
        <v>0</v>
      </c>
      <c r="S255" s="3">
        <f>IF(OR(Table24[[#This Row],[Embarked]]="C", Table24[[#This Row],[Embarked]]="Q"), 0, IF(Table24[[#This Row],[Embarked]]="S", 1, ""))</f>
        <v>1</v>
      </c>
      <c r="T255" s="3">
        <f>IF(OR(Table24[[#This Row],[Embarked]]="S", Table24[[#This Row],[Embarked]]="Q"), 0, IF(Table24[[#This Row],[Embarked]]="C", 1, ""))</f>
        <v>0</v>
      </c>
      <c r="U255" s="3">
        <f>IF(Table24[[#This Row],[Sex]]="male", 1, 0)</f>
        <v>1</v>
      </c>
      <c r="V255" s="3">
        <v>1</v>
      </c>
      <c r="AI255">
        <f>SUMPRODUCT(Table24[[#This Row],[SibSp_1]:[Const]],$X$4:$AG$4)</f>
        <v>-1.3762368123146962</v>
      </c>
      <c r="AJ255">
        <f>SUMPRODUCT(Table24[[#This Row],[SibSp_1]:[Const]],$X$5:$AG$5)</f>
        <v>0.23907417623358845</v>
      </c>
      <c r="AK255">
        <f t="shared" si="93"/>
        <v>0</v>
      </c>
      <c r="AL255">
        <f t="shared" si="94"/>
        <v>0.23907417623358845</v>
      </c>
      <c r="AM255">
        <f t="shared" si="95"/>
        <v>0.23907417623358845</v>
      </c>
      <c r="AN255">
        <f>(AM255-Table24[[#This Row],[Survived]])^2</f>
        <v>5.7156461741768909E-2</v>
      </c>
    </row>
    <row r="256" spans="1:40" x14ac:dyDescent="0.25">
      <c r="A256">
        <v>254</v>
      </c>
      <c r="B256">
        <v>0</v>
      </c>
      <c r="C256">
        <v>3</v>
      </c>
      <c r="D256" t="s">
        <v>382</v>
      </c>
      <c r="E256" t="s">
        <v>13</v>
      </c>
      <c r="F256">
        <v>30</v>
      </c>
      <c r="G256">
        <v>1</v>
      </c>
      <c r="H256">
        <v>0</v>
      </c>
      <c r="I256" t="s">
        <v>383</v>
      </c>
      <c r="J256">
        <v>16.100000000000001</v>
      </c>
      <c r="L256" t="s">
        <v>15</v>
      </c>
      <c r="M256">
        <f>Table24[[#This Row],[SibSp]]</f>
        <v>1</v>
      </c>
      <c r="N256">
        <f>Table24[[#This Row],[Parch]]</f>
        <v>0</v>
      </c>
      <c r="O256" s="5">
        <f>Table24[[#This Row],[Age]]/80</f>
        <v>0.375</v>
      </c>
      <c r="P256" s="5">
        <f>LOG10(Table24[[#This Row],[Fare]]+1)</f>
        <v>1.2329961103921538</v>
      </c>
      <c r="Q256" s="3">
        <f>IF(OR(Table24[[#This Row],[Pclass]]=2, Table24[[#This Row],[Pclass]]=3), 0, IF(Table24[[#This Row],[Pclass]]=1, 1, ""))</f>
        <v>0</v>
      </c>
      <c r="R256" s="3">
        <f>IF(OR(Table24[[#This Row],[Pclass]]=1, Table24[[#This Row],[Pclass]]=3), 0, IF(Table24[[#This Row],[Pclass]]=2, 1, ""))</f>
        <v>0</v>
      </c>
      <c r="S256" s="3">
        <f>IF(OR(Table24[[#This Row],[Embarked]]="C", Table24[[#This Row],[Embarked]]="Q"), 0, IF(Table24[[#This Row],[Embarked]]="S", 1, ""))</f>
        <v>1</v>
      </c>
      <c r="T256" s="3">
        <f>IF(OR(Table24[[#This Row],[Embarked]]="S", Table24[[#This Row],[Embarked]]="Q"), 0, IF(Table24[[#This Row],[Embarked]]="C", 1, ""))</f>
        <v>0</v>
      </c>
      <c r="U256" s="3">
        <f>IF(Table24[[#This Row],[Sex]]="male", 1, 0)</f>
        <v>1</v>
      </c>
      <c r="V256" s="3">
        <v>1</v>
      </c>
      <c r="AI256">
        <f>SUMPRODUCT(Table24[[#This Row],[SibSp_1]:[Const]],$X$4:$AG$4)</f>
        <v>-1.3267988838190699</v>
      </c>
      <c r="AJ256">
        <f>SUMPRODUCT(Table24[[#This Row],[SibSp_1]:[Const]],$X$5:$AG$5)</f>
        <v>1.7506873373635434E-2</v>
      </c>
      <c r="AK256">
        <f t="shared" si="93"/>
        <v>0</v>
      </c>
      <c r="AL256">
        <f t="shared" si="94"/>
        <v>1.7506873373635434E-2</v>
      </c>
      <c r="AM256">
        <f t="shared" si="95"/>
        <v>1.7506873373635434E-2</v>
      </c>
      <c r="AN256">
        <f>(AM256-Table24[[#This Row],[Survived]])^2</f>
        <v>3.0649061532050535E-4</v>
      </c>
    </row>
    <row r="257" spans="1:40" x14ac:dyDescent="0.25">
      <c r="A257">
        <v>255</v>
      </c>
      <c r="B257">
        <v>0</v>
      </c>
      <c r="C257">
        <v>3</v>
      </c>
      <c r="D257" t="s">
        <v>384</v>
      </c>
      <c r="E257" t="s">
        <v>17</v>
      </c>
      <c r="F257">
        <v>41</v>
      </c>
      <c r="G257">
        <v>0</v>
      </c>
      <c r="H257">
        <v>2</v>
      </c>
      <c r="I257">
        <v>370129</v>
      </c>
      <c r="J257">
        <v>20.212499999999999</v>
      </c>
      <c r="L257" t="s">
        <v>15</v>
      </c>
      <c r="M257">
        <f>Table24[[#This Row],[SibSp]]</f>
        <v>0</v>
      </c>
      <c r="N257">
        <f>Table24[[#This Row],[Parch]]</f>
        <v>2</v>
      </c>
      <c r="O257" s="5">
        <f>Table24[[#This Row],[Age]]/80</f>
        <v>0.51249999999999996</v>
      </c>
      <c r="P257" s="5">
        <f>LOG10(Table24[[#This Row],[Fare]]+1)</f>
        <v>1.3265918553257321</v>
      </c>
      <c r="Q257" s="3">
        <f>IF(OR(Table24[[#This Row],[Pclass]]=2, Table24[[#This Row],[Pclass]]=3), 0, IF(Table24[[#This Row],[Pclass]]=1, 1, ""))</f>
        <v>0</v>
      </c>
      <c r="R257" s="3">
        <f>IF(OR(Table24[[#This Row],[Pclass]]=1, Table24[[#This Row],[Pclass]]=3), 0, IF(Table24[[#This Row],[Pclass]]=2, 1, ""))</f>
        <v>0</v>
      </c>
      <c r="S257" s="3">
        <f>IF(OR(Table24[[#This Row],[Embarked]]="C", Table24[[#This Row],[Embarked]]="Q"), 0, IF(Table24[[#This Row],[Embarked]]="S", 1, ""))</f>
        <v>1</v>
      </c>
      <c r="T257" s="3">
        <f>IF(OR(Table24[[#This Row],[Embarked]]="S", Table24[[#This Row],[Embarked]]="Q"), 0, IF(Table24[[#This Row],[Embarked]]="C", 1, ""))</f>
        <v>0</v>
      </c>
      <c r="U257" s="3">
        <f>IF(Table24[[#This Row],[Sex]]="male", 1, 0)</f>
        <v>0</v>
      </c>
      <c r="V257" s="3">
        <v>1</v>
      </c>
      <c r="AI257">
        <f>SUMPRODUCT(Table24[[#This Row],[SibSp_1]:[Const]],$X$4:$AG$4)</f>
        <v>-2.0619243622100107</v>
      </c>
      <c r="AJ257">
        <f>SUMPRODUCT(Table24[[#This Row],[SibSp_1]:[Const]],$X$5:$AG$5)</f>
        <v>0.49647748944958564</v>
      </c>
      <c r="AK257">
        <f t="shared" si="93"/>
        <v>0</v>
      </c>
      <c r="AL257">
        <f t="shared" si="94"/>
        <v>0.49647748944958564</v>
      </c>
      <c r="AM257">
        <f t="shared" si="95"/>
        <v>0.49647748944958564</v>
      </c>
      <c r="AN257">
        <f>(AM257-Table24[[#This Row],[Survived]])^2</f>
        <v>0.24648989753016343</v>
      </c>
    </row>
    <row r="258" spans="1:40" x14ac:dyDescent="0.25">
      <c r="A258">
        <v>256</v>
      </c>
      <c r="B258">
        <v>1</v>
      </c>
      <c r="C258">
        <v>3</v>
      </c>
      <c r="D258" t="s">
        <v>385</v>
      </c>
      <c r="E258" t="s">
        <v>17</v>
      </c>
      <c r="F258">
        <v>29</v>
      </c>
      <c r="G258">
        <v>0</v>
      </c>
      <c r="H258">
        <v>2</v>
      </c>
      <c r="I258">
        <v>2650</v>
      </c>
      <c r="J258">
        <v>15.245799999999999</v>
      </c>
      <c r="L258" t="s">
        <v>20</v>
      </c>
      <c r="M258">
        <f>Table24[[#This Row],[SibSp]]</f>
        <v>0</v>
      </c>
      <c r="N258">
        <f>Table24[[#This Row],[Parch]]</f>
        <v>2</v>
      </c>
      <c r="O258" s="5">
        <f>Table24[[#This Row],[Age]]/80</f>
        <v>0.36249999999999999</v>
      </c>
      <c r="P258" s="5">
        <f>LOG10(Table24[[#This Row],[Fare]]+1)</f>
        <v>1.2107411023865056</v>
      </c>
      <c r="Q258" s="3">
        <f>IF(OR(Table24[[#This Row],[Pclass]]=2, Table24[[#This Row],[Pclass]]=3), 0, IF(Table24[[#This Row],[Pclass]]=1, 1, ""))</f>
        <v>0</v>
      </c>
      <c r="R258" s="3">
        <f>IF(OR(Table24[[#This Row],[Pclass]]=1, Table24[[#This Row],[Pclass]]=3), 0, IF(Table24[[#This Row],[Pclass]]=2, 1, ""))</f>
        <v>0</v>
      </c>
      <c r="S258" s="3">
        <f>IF(OR(Table24[[#This Row],[Embarked]]="C", Table24[[#This Row],[Embarked]]="Q"), 0, IF(Table24[[#This Row],[Embarked]]="S", 1, ""))</f>
        <v>0</v>
      </c>
      <c r="T258" s="3">
        <f>IF(OR(Table24[[#This Row],[Embarked]]="S", Table24[[#This Row],[Embarked]]="Q"), 0, IF(Table24[[#This Row],[Embarked]]="C", 1, ""))</f>
        <v>1</v>
      </c>
      <c r="U258" s="3">
        <f>IF(Table24[[#This Row],[Sex]]="male", 1, 0)</f>
        <v>0</v>
      </c>
      <c r="V258" s="3">
        <v>1</v>
      </c>
      <c r="AI258">
        <f>SUMPRODUCT(Table24[[#This Row],[SibSp_1]:[Const]],$X$4:$AG$4)</f>
        <v>-0.44756715420019405</v>
      </c>
      <c r="AJ258">
        <f>SUMPRODUCT(Table24[[#This Row],[SibSp_1]:[Const]],$X$5:$AG$5)</f>
        <v>0.57054752597362035</v>
      </c>
      <c r="AK258">
        <f t="shared" si="93"/>
        <v>0</v>
      </c>
      <c r="AL258">
        <f t="shared" si="94"/>
        <v>0.57054752597362035</v>
      </c>
      <c r="AM258">
        <f t="shared" si="95"/>
        <v>0.57054752597362035</v>
      </c>
      <c r="AN258">
        <f>(AM258-Table24[[#This Row],[Survived]])^2</f>
        <v>0.18442942744737828</v>
      </c>
    </row>
    <row r="259" spans="1:40" hidden="1" x14ac:dyDescent="0.25">
      <c r="A259">
        <v>257</v>
      </c>
      <c r="B259">
        <v>1</v>
      </c>
      <c r="C259">
        <v>1</v>
      </c>
      <c r="D259" t="s">
        <v>386</v>
      </c>
      <c r="E259" t="s">
        <v>17</v>
      </c>
      <c r="G259">
        <v>0</v>
      </c>
      <c r="H259">
        <v>0</v>
      </c>
      <c r="I259" t="s">
        <v>387</v>
      </c>
      <c r="J259">
        <v>79.2</v>
      </c>
      <c r="L259" t="s">
        <v>20</v>
      </c>
      <c r="M259">
        <f>Table24[[#This Row],[SibSp]]</f>
        <v>0</v>
      </c>
      <c r="N259">
        <f>Table24[[#This Row],[Parch]]</f>
        <v>0</v>
      </c>
      <c r="O259">
        <f>Table24[[#This Row],[Age]]/80</f>
        <v>0</v>
      </c>
      <c r="P259" s="3">
        <f>LOG10(Table24[[#This Row],[Fare]]+1)</f>
        <v>1.9041743682841634</v>
      </c>
      <c r="Q259" s="3">
        <f>IF(OR(Table24[[#This Row],[Pclass]]=2, Table24[[#This Row],[Pclass]]=3), 0, IF(Table24[[#This Row],[Pclass]]=1, 1, ""))</f>
        <v>1</v>
      </c>
      <c r="R259" s="3">
        <f>IF(OR(Table24[[#This Row],[Pclass]]=1, Table24[[#This Row],[Pclass]]=3), 0, IF(Table24[[#This Row],[Pclass]]=2, 1, ""))</f>
        <v>0</v>
      </c>
      <c r="S259" s="3">
        <f>IF(OR(Table24[[#This Row],[Embarked]]="C", Table24[[#This Row],[Embarked]]="Q"), 0, IF(Table24[[#This Row],[Embarked]]="S", 1, ""))</f>
        <v>0</v>
      </c>
      <c r="T259" s="3">
        <f>IF(OR(Table24[[#This Row],[Embarked]]="S", Table24[[#This Row],[Embarked]]="Q"), 0, IF(Table24[[#This Row],[Embarked]]="C", 1, ""))</f>
        <v>1</v>
      </c>
      <c r="U259" s="3">
        <f>IF(Table24[[#This Row],[Sex]]="male", 1, 0)</f>
        <v>0</v>
      </c>
      <c r="V259" s="3"/>
      <c r="AI259">
        <f>SUMPRODUCT(Table24[[#This Row],[SibSp_1]:[Const]],$X$4:$AG$4)</f>
        <v>3.9743693103740818E-2</v>
      </c>
      <c r="AN259">
        <f>(AI259-Table24[[#This Row],[Survived]])^2</f>
        <v>0.92209217493404272</v>
      </c>
    </row>
    <row r="260" spans="1:40" x14ac:dyDescent="0.25">
      <c r="A260">
        <v>258</v>
      </c>
      <c r="B260">
        <v>1</v>
      </c>
      <c r="C260">
        <v>1</v>
      </c>
      <c r="D260" t="s">
        <v>388</v>
      </c>
      <c r="E260" t="s">
        <v>17</v>
      </c>
      <c r="F260">
        <v>30</v>
      </c>
      <c r="G260">
        <v>0</v>
      </c>
      <c r="H260">
        <v>0</v>
      </c>
      <c r="I260">
        <v>110152</v>
      </c>
      <c r="J260">
        <v>86.5</v>
      </c>
      <c r="K260" t="s">
        <v>389</v>
      </c>
      <c r="L260" t="s">
        <v>15</v>
      </c>
      <c r="M260">
        <f>Table24[[#This Row],[SibSp]]</f>
        <v>0</v>
      </c>
      <c r="N260">
        <f>Table24[[#This Row],[Parch]]</f>
        <v>0</v>
      </c>
      <c r="O260" s="5">
        <f>Table24[[#This Row],[Age]]/80</f>
        <v>0.375</v>
      </c>
      <c r="P260" s="5">
        <f>LOG10(Table24[[#This Row],[Fare]]+1)</f>
        <v>1.9420080530223132</v>
      </c>
      <c r="Q260" s="3">
        <f>IF(OR(Table24[[#This Row],[Pclass]]=2, Table24[[#This Row],[Pclass]]=3), 0, IF(Table24[[#This Row],[Pclass]]=1, 1, ""))</f>
        <v>1</v>
      </c>
      <c r="R260" s="3">
        <f>IF(OR(Table24[[#This Row],[Pclass]]=1, Table24[[#This Row],[Pclass]]=3), 0, IF(Table24[[#This Row],[Pclass]]=2, 1, ""))</f>
        <v>0</v>
      </c>
      <c r="S260" s="3">
        <f>IF(OR(Table24[[#This Row],[Embarked]]="C", Table24[[#This Row],[Embarked]]="Q"), 0, IF(Table24[[#This Row],[Embarked]]="S", 1, ""))</f>
        <v>1</v>
      </c>
      <c r="T260" s="3">
        <f>IF(OR(Table24[[#This Row],[Embarked]]="S", Table24[[#This Row],[Embarked]]="Q"), 0, IF(Table24[[#This Row],[Embarked]]="C", 1, ""))</f>
        <v>0</v>
      </c>
      <c r="U260" s="3">
        <f>IF(Table24[[#This Row],[Sex]]="male", 1, 0)</f>
        <v>0</v>
      </c>
      <c r="V260" s="3">
        <v>1</v>
      </c>
      <c r="AI260">
        <f>SUMPRODUCT(Table24[[#This Row],[SibSp_1]:[Const]],$X$4:$AG$4)</f>
        <v>-1.8269158104759133</v>
      </c>
      <c r="AJ260">
        <f>SUMPRODUCT(Table24[[#This Row],[SibSp_1]:[Const]],$X$5:$AG$5)</f>
        <v>1.016723804977</v>
      </c>
      <c r="AK260">
        <f t="shared" ref="AK260:AK262" si="96">IF(AI260&lt;0,0,AI260)</f>
        <v>0</v>
      </c>
      <c r="AL260">
        <f t="shared" ref="AL260:AL262" si="97">IF(AJ260&lt;0,0,AJ260)</f>
        <v>1.016723804977</v>
      </c>
      <c r="AM260">
        <f t="shared" ref="AM260:AM262" si="98">AK260+AL260</f>
        <v>1.016723804977</v>
      </c>
      <c r="AN260">
        <f>(AM260-Table24[[#This Row],[Survived]])^2</f>
        <v>2.7968565290872963E-4</v>
      </c>
    </row>
    <row r="261" spans="1:40" x14ac:dyDescent="0.25">
      <c r="A261">
        <v>259</v>
      </c>
      <c r="B261">
        <v>1</v>
      </c>
      <c r="C261">
        <v>1</v>
      </c>
      <c r="D261" t="s">
        <v>390</v>
      </c>
      <c r="E261" t="s">
        <v>17</v>
      </c>
      <c r="F261">
        <v>35</v>
      </c>
      <c r="G261">
        <v>0</v>
      </c>
      <c r="H261">
        <v>0</v>
      </c>
      <c r="I261" t="s">
        <v>391</v>
      </c>
      <c r="J261">
        <v>512.32920000000001</v>
      </c>
      <c r="L261" t="s">
        <v>20</v>
      </c>
      <c r="M261">
        <f>Table24[[#This Row],[SibSp]]</f>
        <v>0</v>
      </c>
      <c r="N261">
        <f>Table24[[#This Row],[Parch]]</f>
        <v>0</v>
      </c>
      <c r="O261" s="5">
        <f>Table24[[#This Row],[Age]]/80</f>
        <v>0.4375</v>
      </c>
      <c r="P261" s="5">
        <f>LOG10(Table24[[#This Row],[Fare]]+1)</f>
        <v>2.7103959691861146</v>
      </c>
      <c r="Q261" s="3">
        <f>IF(OR(Table24[[#This Row],[Pclass]]=2, Table24[[#This Row],[Pclass]]=3), 0, IF(Table24[[#This Row],[Pclass]]=1, 1, ""))</f>
        <v>1</v>
      </c>
      <c r="R261" s="3">
        <f>IF(OR(Table24[[#This Row],[Pclass]]=1, Table24[[#This Row],[Pclass]]=3), 0, IF(Table24[[#This Row],[Pclass]]=2, 1, ""))</f>
        <v>0</v>
      </c>
      <c r="S261" s="3">
        <f>IF(OR(Table24[[#This Row],[Embarked]]="C", Table24[[#This Row],[Embarked]]="Q"), 0, IF(Table24[[#This Row],[Embarked]]="S", 1, ""))</f>
        <v>0</v>
      </c>
      <c r="T261" s="3">
        <f>IF(OR(Table24[[#This Row],[Embarked]]="S", Table24[[#This Row],[Embarked]]="Q"), 0, IF(Table24[[#This Row],[Embarked]]="C", 1, ""))</f>
        <v>1</v>
      </c>
      <c r="U261" s="3">
        <f>IF(Table24[[#This Row],[Sex]]="male", 1, 0)</f>
        <v>0</v>
      </c>
      <c r="V261" s="3">
        <v>1</v>
      </c>
      <c r="AI261">
        <f>SUMPRODUCT(Table24[[#This Row],[SibSp_1]:[Const]],$X$4:$AG$4)</f>
        <v>-0.75548421105126207</v>
      </c>
      <c r="AJ261">
        <f>SUMPRODUCT(Table24[[#This Row],[SibSp_1]:[Const]],$X$5:$AG$5)</f>
        <v>1.0473064163404218</v>
      </c>
      <c r="AK261">
        <f t="shared" si="96"/>
        <v>0</v>
      </c>
      <c r="AL261">
        <f t="shared" si="97"/>
        <v>1.0473064163404218</v>
      </c>
      <c r="AM261">
        <f t="shared" si="98"/>
        <v>1.0473064163404218</v>
      </c>
      <c r="AN261">
        <f>(AM261-Table24[[#This Row],[Survived]])^2</f>
        <v>2.2378970269733233E-3</v>
      </c>
    </row>
    <row r="262" spans="1:40" x14ac:dyDescent="0.25">
      <c r="A262">
        <v>260</v>
      </c>
      <c r="B262">
        <v>1</v>
      </c>
      <c r="C262">
        <v>2</v>
      </c>
      <c r="D262" t="s">
        <v>392</v>
      </c>
      <c r="E262" t="s">
        <v>17</v>
      </c>
      <c r="F262">
        <v>50</v>
      </c>
      <c r="G262">
        <v>0</v>
      </c>
      <c r="H262">
        <v>1</v>
      </c>
      <c r="I262">
        <v>230433</v>
      </c>
      <c r="J262">
        <v>26</v>
      </c>
      <c r="L262" t="s">
        <v>15</v>
      </c>
      <c r="M262">
        <f>Table24[[#This Row],[SibSp]]</f>
        <v>0</v>
      </c>
      <c r="N262">
        <f>Table24[[#This Row],[Parch]]</f>
        <v>1</v>
      </c>
      <c r="O262" s="5">
        <f>Table24[[#This Row],[Age]]/80</f>
        <v>0.625</v>
      </c>
      <c r="P262" s="5">
        <f>LOG10(Table24[[#This Row],[Fare]]+1)</f>
        <v>1.4313637641589874</v>
      </c>
      <c r="Q262" s="3">
        <f>IF(OR(Table24[[#This Row],[Pclass]]=2, Table24[[#This Row],[Pclass]]=3), 0, IF(Table24[[#This Row],[Pclass]]=1, 1, ""))</f>
        <v>0</v>
      </c>
      <c r="R262" s="3">
        <f>IF(OR(Table24[[#This Row],[Pclass]]=1, Table24[[#This Row],[Pclass]]=3), 0, IF(Table24[[#This Row],[Pclass]]=2, 1, ""))</f>
        <v>1</v>
      </c>
      <c r="S262" s="3">
        <f>IF(OR(Table24[[#This Row],[Embarked]]="C", Table24[[#This Row],[Embarked]]="Q"), 0, IF(Table24[[#This Row],[Embarked]]="S", 1, ""))</f>
        <v>1</v>
      </c>
      <c r="T262" s="3">
        <f>IF(OR(Table24[[#This Row],[Embarked]]="S", Table24[[#This Row],[Embarked]]="Q"), 0, IF(Table24[[#This Row],[Embarked]]="C", 1, ""))</f>
        <v>0</v>
      </c>
      <c r="U262" s="3">
        <f>IF(Table24[[#This Row],[Sex]]="male", 1, 0)</f>
        <v>0</v>
      </c>
      <c r="V262" s="3">
        <v>1</v>
      </c>
      <c r="AI262">
        <f>SUMPRODUCT(Table24[[#This Row],[SibSp_1]:[Const]],$X$4:$AG$4)</f>
        <v>-2.0941850300647746</v>
      </c>
      <c r="AJ262">
        <f>SUMPRODUCT(Table24[[#This Row],[SibSp_1]:[Const]],$X$5:$AG$5)</f>
        <v>0.65792612103261561</v>
      </c>
      <c r="AK262">
        <f t="shared" si="96"/>
        <v>0</v>
      </c>
      <c r="AL262">
        <f t="shared" si="97"/>
        <v>0.65792612103261561</v>
      </c>
      <c r="AM262">
        <f t="shared" si="98"/>
        <v>0.65792612103261561</v>
      </c>
      <c r="AN262">
        <f>(AM262-Table24[[#This Row],[Survived]])^2</f>
        <v>0.11701453867179275</v>
      </c>
    </row>
    <row r="263" spans="1:40" hidden="1" x14ac:dyDescent="0.25">
      <c r="A263">
        <v>261</v>
      </c>
      <c r="B263">
        <v>0</v>
      </c>
      <c r="C263">
        <v>3</v>
      </c>
      <c r="D263" t="s">
        <v>393</v>
      </c>
      <c r="E263" t="s">
        <v>13</v>
      </c>
      <c r="G263">
        <v>0</v>
      </c>
      <c r="H263">
        <v>0</v>
      </c>
      <c r="I263">
        <v>384461</v>
      </c>
      <c r="J263">
        <v>7.75</v>
      </c>
      <c r="L263" t="s">
        <v>27</v>
      </c>
      <c r="M263">
        <f>Table24[[#This Row],[SibSp]]</f>
        <v>0</v>
      </c>
      <c r="N263">
        <f>Table24[[#This Row],[Parch]]</f>
        <v>0</v>
      </c>
      <c r="O263">
        <f>Table24[[#This Row],[Age]]/80</f>
        <v>0</v>
      </c>
      <c r="P263" s="3">
        <f>LOG10(Table24[[#This Row],[Fare]]+1)</f>
        <v>0.94200805302231327</v>
      </c>
      <c r="Q263" s="3">
        <f>IF(OR(Table24[[#This Row],[Pclass]]=2, Table24[[#This Row],[Pclass]]=3), 0, IF(Table24[[#This Row],[Pclass]]=1, 1, ""))</f>
        <v>0</v>
      </c>
      <c r="R263" s="3">
        <f>IF(OR(Table24[[#This Row],[Pclass]]=1, Table24[[#This Row],[Pclass]]=3), 0, IF(Table24[[#This Row],[Pclass]]=2, 1, ""))</f>
        <v>0</v>
      </c>
      <c r="S263" s="3">
        <f>IF(OR(Table24[[#This Row],[Embarked]]="C", Table24[[#This Row],[Embarked]]="Q"), 0, IF(Table24[[#This Row],[Embarked]]="S", 1, ""))</f>
        <v>0</v>
      </c>
      <c r="T263" s="3">
        <f>IF(OR(Table24[[#This Row],[Embarked]]="S", Table24[[#This Row],[Embarked]]="Q"), 0, IF(Table24[[#This Row],[Embarked]]="C", 1, ""))</f>
        <v>0</v>
      </c>
      <c r="U263" s="3">
        <f>IF(Table24[[#This Row],[Sex]]="male", 1, 0)</f>
        <v>1</v>
      </c>
      <c r="V263" s="3"/>
      <c r="AI263">
        <f>SUMPRODUCT(Table24[[#This Row],[SibSp_1]:[Const]],$X$4:$AG$4)</f>
        <v>-0.49697143895696583</v>
      </c>
      <c r="AN263">
        <f>(AI263-Table24[[#This Row],[Survived]])^2</f>
        <v>0.24698061113895722</v>
      </c>
    </row>
    <row r="264" spans="1:40" x14ac:dyDescent="0.25">
      <c r="A264">
        <v>262</v>
      </c>
      <c r="B264">
        <v>1</v>
      </c>
      <c r="C264">
        <v>3</v>
      </c>
      <c r="D264" t="s">
        <v>394</v>
      </c>
      <c r="E264" t="s">
        <v>13</v>
      </c>
      <c r="F264">
        <v>3</v>
      </c>
      <c r="G264">
        <v>4</v>
      </c>
      <c r="H264">
        <v>2</v>
      </c>
      <c r="I264">
        <v>347077</v>
      </c>
      <c r="J264">
        <v>31.387499999999999</v>
      </c>
      <c r="L264" t="s">
        <v>15</v>
      </c>
      <c r="M264">
        <f>Table24[[#This Row],[SibSp]]</f>
        <v>4</v>
      </c>
      <c r="N264">
        <f>Table24[[#This Row],[Parch]]</f>
        <v>2</v>
      </c>
      <c r="O264" s="5">
        <f>Table24[[#This Row],[Age]]/80</f>
        <v>3.7499999999999999E-2</v>
      </c>
      <c r="P264" s="5">
        <f>LOG10(Table24[[#This Row],[Fare]]+1)</f>
        <v>1.5103774259938814</v>
      </c>
      <c r="Q264" s="3">
        <f>IF(OR(Table24[[#This Row],[Pclass]]=2, Table24[[#This Row],[Pclass]]=3), 0, IF(Table24[[#This Row],[Pclass]]=1, 1, ""))</f>
        <v>0</v>
      </c>
      <c r="R264" s="3">
        <f>IF(OR(Table24[[#This Row],[Pclass]]=1, Table24[[#This Row],[Pclass]]=3), 0, IF(Table24[[#This Row],[Pclass]]=2, 1, ""))</f>
        <v>0</v>
      </c>
      <c r="S264" s="3">
        <f>IF(OR(Table24[[#This Row],[Embarked]]="C", Table24[[#This Row],[Embarked]]="Q"), 0, IF(Table24[[#This Row],[Embarked]]="S", 1, ""))</f>
        <v>1</v>
      </c>
      <c r="T264" s="3">
        <f>IF(OR(Table24[[#This Row],[Embarked]]="S", Table24[[#This Row],[Embarked]]="Q"), 0, IF(Table24[[#This Row],[Embarked]]="C", 1, ""))</f>
        <v>0</v>
      </c>
      <c r="U264" s="3">
        <f>IF(Table24[[#This Row],[Sex]]="male", 1, 0)</f>
        <v>1</v>
      </c>
      <c r="V264" s="3">
        <v>1</v>
      </c>
      <c r="AI264">
        <f>SUMPRODUCT(Table24[[#This Row],[SibSp_1]:[Const]],$X$4:$AG$4)</f>
        <v>-0.74169998984852259</v>
      </c>
      <c r="AJ264">
        <f>SUMPRODUCT(Table24[[#This Row],[SibSp_1]:[Const]],$X$5:$AG$5)</f>
        <v>-3.2217258764558276E-2</v>
      </c>
      <c r="AK264">
        <f t="shared" ref="AK264:AK266" si="99">IF(AI264&lt;0,0,AI264)</f>
        <v>0</v>
      </c>
      <c r="AL264">
        <f t="shared" ref="AL264:AL266" si="100">IF(AJ264&lt;0,0,AJ264)</f>
        <v>0</v>
      </c>
      <c r="AM264">
        <f t="shared" ref="AM264:AM266" si="101">AK264+AL264</f>
        <v>0</v>
      </c>
      <c r="AN264">
        <f>(AM264-Table24[[#This Row],[Survived]])^2</f>
        <v>1</v>
      </c>
    </row>
    <row r="265" spans="1:40" x14ac:dyDescent="0.25">
      <c r="A265">
        <v>263</v>
      </c>
      <c r="B265">
        <v>0</v>
      </c>
      <c r="C265">
        <v>1</v>
      </c>
      <c r="D265" t="s">
        <v>395</v>
      </c>
      <c r="E265" t="s">
        <v>13</v>
      </c>
      <c r="F265">
        <v>52</v>
      </c>
      <c r="G265">
        <v>1</v>
      </c>
      <c r="H265">
        <v>1</v>
      </c>
      <c r="I265">
        <v>110413</v>
      </c>
      <c r="J265">
        <v>79.650000000000006</v>
      </c>
      <c r="K265" t="s">
        <v>396</v>
      </c>
      <c r="L265" t="s">
        <v>15</v>
      </c>
      <c r="M265">
        <f>Table24[[#This Row],[SibSp]]</f>
        <v>1</v>
      </c>
      <c r="N265">
        <f>Table24[[#This Row],[Parch]]</f>
        <v>1</v>
      </c>
      <c r="O265" s="5">
        <f>Table24[[#This Row],[Age]]/80</f>
        <v>0.65</v>
      </c>
      <c r="P265" s="5">
        <f>LOG10(Table24[[#This Row],[Fare]]+1)</f>
        <v>1.9066043717249803</v>
      </c>
      <c r="Q265" s="3">
        <f>IF(OR(Table24[[#This Row],[Pclass]]=2, Table24[[#This Row],[Pclass]]=3), 0, IF(Table24[[#This Row],[Pclass]]=1, 1, ""))</f>
        <v>1</v>
      </c>
      <c r="R265" s="3">
        <f>IF(OR(Table24[[#This Row],[Pclass]]=1, Table24[[#This Row],[Pclass]]=3), 0, IF(Table24[[#This Row],[Pclass]]=2, 1, ""))</f>
        <v>0</v>
      </c>
      <c r="S265" s="3">
        <f>IF(OR(Table24[[#This Row],[Embarked]]="C", Table24[[#This Row],[Embarked]]="Q"), 0, IF(Table24[[#This Row],[Embarked]]="S", 1, ""))</f>
        <v>1</v>
      </c>
      <c r="T265" s="3">
        <f>IF(OR(Table24[[#This Row],[Embarked]]="S", Table24[[#This Row],[Embarked]]="Q"), 0, IF(Table24[[#This Row],[Embarked]]="C", 1, ""))</f>
        <v>0</v>
      </c>
      <c r="U265" s="3">
        <f>IF(Table24[[#This Row],[Sex]]="male", 1, 0)</f>
        <v>1</v>
      </c>
      <c r="V265" s="3">
        <v>1</v>
      </c>
      <c r="AI265">
        <f>SUMPRODUCT(Table24[[#This Row],[SibSp_1]:[Const]],$X$4:$AG$4)</f>
        <v>-1.459766218260492</v>
      </c>
      <c r="AJ265">
        <f>SUMPRODUCT(Table24[[#This Row],[SibSp_1]:[Const]],$X$5:$AG$5)</f>
        <v>0.2591231078040262</v>
      </c>
      <c r="AK265">
        <f t="shared" si="99"/>
        <v>0</v>
      </c>
      <c r="AL265">
        <f t="shared" si="100"/>
        <v>0.2591231078040262</v>
      </c>
      <c r="AM265">
        <f t="shared" si="101"/>
        <v>0.2591231078040262</v>
      </c>
      <c r="AN265">
        <f>(AM265-Table24[[#This Row],[Survived]])^2</f>
        <v>6.7144784998016988E-2</v>
      </c>
    </row>
    <row r="266" spans="1:40" x14ac:dyDescent="0.25">
      <c r="A266">
        <v>264</v>
      </c>
      <c r="B266">
        <v>0</v>
      </c>
      <c r="C266">
        <v>1</v>
      </c>
      <c r="D266" t="s">
        <v>397</v>
      </c>
      <c r="E266" t="s">
        <v>13</v>
      </c>
      <c r="F266">
        <v>40</v>
      </c>
      <c r="G266">
        <v>0</v>
      </c>
      <c r="H266">
        <v>0</v>
      </c>
      <c r="I266">
        <v>112059</v>
      </c>
      <c r="J266">
        <v>0</v>
      </c>
      <c r="K266" t="s">
        <v>398</v>
      </c>
      <c r="L266" t="s">
        <v>15</v>
      </c>
      <c r="M266">
        <f>Table24[[#This Row],[SibSp]]</f>
        <v>0</v>
      </c>
      <c r="N266">
        <f>Table24[[#This Row],[Parch]]</f>
        <v>0</v>
      </c>
      <c r="O266" s="5">
        <f>Table24[[#This Row],[Age]]/80</f>
        <v>0.5</v>
      </c>
      <c r="P266" s="5">
        <f>LOG10(Table24[[#This Row],[Fare]]+1)</f>
        <v>0</v>
      </c>
      <c r="Q266" s="3">
        <f>IF(OR(Table24[[#This Row],[Pclass]]=2, Table24[[#This Row],[Pclass]]=3), 0, IF(Table24[[#This Row],[Pclass]]=1, 1, ""))</f>
        <v>1</v>
      </c>
      <c r="R266" s="3">
        <f>IF(OR(Table24[[#This Row],[Pclass]]=1, Table24[[#This Row],[Pclass]]=3), 0, IF(Table24[[#This Row],[Pclass]]=2, 1, ""))</f>
        <v>0</v>
      </c>
      <c r="S266" s="3">
        <f>IF(OR(Table24[[#This Row],[Embarked]]="C", Table24[[#This Row],[Embarked]]="Q"), 0, IF(Table24[[#This Row],[Embarked]]="S", 1, ""))</f>
        <v>1</v>
      </c>
      <c r="T266" s="3">
        <f>IF(OR(Table24[[#This Row],[Embarked]]="S", Table24[[#This Row],[Embarked]]="Q"), 0, IF(Table24[[#This Row],[Embarked]]="C", 1, ""))</f>
        <v>0</v>
      </c>
      <c r="U266" s="3">
        <f>IF(Table24[[#This Row],[Sex]]="male", 1, 0)</f>
        <v>1</v>
      </c>
      <c r="V266" s="3">
        <v>1</v>
      </c>
      <c r="AI266">
        <f>SUMPRODUCT(Table24[[#This Row],[SibSp_1]:[Const]],$X$4:$AG$4)</f>
        <v>-0.48618298318031661</v>
      </c>
      <c r="AJ266">
        <f>SUMPRODUCT(Table24[[#This Row],[SibSp_1]:[Const]],$X$5:$AG$5)</f>
        <v>0.26838045046514936</v>
      </c>
      <c r="AK266">
        <f t="shared" si="99"/>
        <v>0</v>
      </c>
      <c r="AL266">
        <f t="shared" si="100"/>
        <v>0.26838045046514936</v>
      </c>
      <c r="AM266">
        <f t="shared" si="101"/>
        <v>0.26838045046514936</v>
      </c>
      <c r="AN266">
        <f>(AM266-Table24[[#This Row],[Survived]])^2</f>
        <v>7.2028066191876489E-2</v>
      </c>
    </row>
    <row r="267" spans="1:40" hidden="1" x14ac:dyDescent="0.25">
      <c r="A267">
        <v>265</v>
      </c>
      <c r="B267">
        <v>0</v>
      </c>
      <c r="C267">
        <v>3</v>
      </c>
      <c r="D267" t="s">
        <v>399</v>
      </c>
      <c r="E267" t="s">
        <v>17</v>
      </c>
      <c r="G267">
        <v>0</v>
      </c>
      <c r="H267">
        <v>0</v>
      </c>
      <c r="I267">
        <v>382649</v>
      </c>
      <c r="J267">
        <v>7.75</v>
      </c>
      <c r="L267" t="s">
        <v>27</v>
      </c>
      <c r="M267">
        <f>Table24[[#This Row],[SibSp]]</f>
        <v>0</v>
      </c>
      <c r="N267">
        <f>Table24[[#This Row],[Parch]]</f>
        <v>0</v>
      </c>
      <c r="O267">
        <f>Table24[[#This Row],[Age]]/80</f>
        <v>0</v>
      </c>
      <c r="P267" s="3">
        <f>LOG10(Table24[[#This Row],[Fare]]+1)</f>
        <v>0.94200805302231327</v>
      </c>
      <c r="Q267" s="3">
        <f>IF(OR(Table24[[#This Row],[Pclass]]=2, Table24[[#This Row],[Pclass]]=3), 0, IF(Table24[[#This Row],[Pclass]]=1, 1, ""))</f>
        <v>0</v>
      </c>
      <c r="R267" s="3">
        <f>IF(OR(Table24[[#This Row],[Pclass]]=1, Table24[[#This Row],[Pclass]]=3), 0, IF(Table24[[#This Row],[Pclass]]=2, 1, ""))</f>
        <v>0</v>
      </c>
      <c r="S267" s="3">
        <f>IF(OR(Table24[[#This Row],[Embarked]]="C", Table24[[#This Row],[Embarked]]="Q"), 0, IF(Table24[[#This Row],[Embarked]]="S", 1, ""))</f>
        <v>0</v>
      </c>
      <c r="T267" s="3">
        <f>IF(OR(Table24[[#This Row],[Embarked]]="S", Table24[[#This Row],[Embarked]]="Q"), 0, IF(Table24[[#This Row],[Embarked]]="C", 1, ""))</f>
        <v>0</v>
      </c>
      <c r="U267" s="3">
        <f>IF(Table24[[#This Row],[Sex]]="male", 1, 0)</f>
        <v>0</v>
      </c>
      <c r="V267" s="3"/>
      <c r="AI267">
        <f>SUMPRODUCT(Table24[[#This Row],[SibSp_1]:[Const]],$X$4:$AG$4)</f>
        <v>-0.59691129086936023</v>
      </c>
      <c r="AN267">
        <f>(AI267-Table24[[#This Row],[Survived]])^2</f>
        <v>0.356303089167326</v>
      </c>
    </row>
    <row r="268" spans="1:40" x14ac:dyDescent="0.25">
      <c r="A268">
        <v>266</v>
      </c>
      <c r="B268">
        <v>0</v>
      </c>
      <c r="C268">
        <v>2</v>
      </c>
      <c r="D268" t="s">
        <v>400</v>
      </c>
      <c r="E268" t="s">
        <v>13</v>
      </c>
      <c r="F268">
        <v>36</v>
      </c>
      <c r="G268">
        <v>0</v>
      </c>
      <c r="H268">
        <v>0</v>
      </c>
      <c r="I268" t="s">
        <v>401</v>
      </c>
      <c r="J268">
        <v>10.5</v>
      </c>
      <c r="L268" t="s">
        <v>15</v>
      </c>
      <c r="M268">
        <f>Table24[[#This Row],[SibSp]]</f>
        <v>0</v>
      </c>
      <c r="N268">
        <f>Table24[[#This Row],[Parch]]</f>
        <v>0</v>
      </c>
      <c r="O268" s="5">
        <f>Table24[[#This Row],[Age]]/80</f>
        <v>0.45</v>
      </c>
      <c r="P268" s="5">
        <f>LOG10(Table24[[#This Row],[Fare]]+1)</f>
        <v>1.0606978403536116</v>
      </c>
      <c r="Q268" s="3">
        <f>IF(OR(Table24[[#This Row],[Pclass]]=2, Table24[[#This Row],[Pclass]]=3), 0, IF(Table24[[#This Row],[Pclass]]=1, 1, ""))</f>
        <v>0</v>
      </c>
      <c r="R268" s="3">
        <f>IF(OR(Table24[[#This Row],[Pclass]]=1, Table24[[#This Row],[Pclass]]=3), 0, IF(Table24[[#This Row],[Pclass]]=2, 1, ""))</f>
        <v>1</v>
      </c>
      <c r="S268" s="3">
        <f>IF(OR(Table24[[#This Row],[Embarked]]="C", Table24[[#This Row],[Embarked]]="Q"), 0, IF(Table24[[#This Row],[Embarked]]="S", 1, ""))</f>
        <v>1</v>
      </c>
      <c r="T268" s="3">
        <f>IF(OR(Table24[[#This Row],[Embarked]]="S", Table24[[#This Row],[Embarked]]="Q"), 0, IF(Table24[[#This Row],[Embarked]]="C", 1, ""))</f>
        <v>0</v>
      </c>
      <c r="U268" s="3">
        <f>IF(Table24[[#This Row],[Sex]]="male", 1, 0)</f>
        <v>1</v>
      </c>
      <c r="V268" s="3">
        <v>1</v>
      </c>
      <c r="AI268">
        <f>SUMPRODUCT(Table24[[#This Row],[SibSp_1]:[Const]],$X$4:$AG$4)</f>
        <v>-1.6520692723567285</v>
      </c>
      <c r="AJ268">
        <f>SUMPRODUCT(Table24[[#This Row],[SibSp_1]:[Const]],$X$5:$AG$5)</f>
        <v>0.24240762911396979</v>
      </c>
      <c r="AK268">
        <f t="shared" ref="AK268:AK272" si="102">IF(AI268&lt;0,0,AI268)</f>
        <v>0</v>
      </c>
      <c r="AL268">
        <f t="shared" ref="AL268:AL272" si="103">IF(AJ268&lt;0,0,AJ268)</f>
        <v>0.24240762911396979</v>
      </c>
      <c r="AM268">
        <f t="shared" ref="AM268:AM272" si="104">AK268+AL268</f>
        <v>0.24240762911396979</v>
      </c>
      <c r="AN268">
        <f>(AM268-Table24[[#This Row],[Survived]])^2</f>
        <v>5.8761458652655932E-2</v>
      </c>
    </row>
    <row r="269" spans="1:40" x14ac:dyDescent="0.25">
      <c r="A269">
        <v>267</v>
      </c>
      <c r="B269">
        <v>0</v>
      </c>
      <c r="C269">
        <v>3</v>
      </c>
      <c r="D269" t="s">
        <v>402</v>
      </c>
      <c r="E269" t="s">
        <v>13</v>
      </c>
      <c r="F269">
        <v>16</v>
      </c>
      <c r="G269">
        <v>4</v>
      </c>
      <c r="H269">
        <v>1</v>
      </c>
      <c r="I269">
        <v>3101295</v>
      </c>
      <c r="J269">
        <v>39.6875</v>
      </c>
      <c r="L269" t="s">
        <v>15</v>
      </c>
      <c r="M269">
        <f>Table24[[#This Row],[SibSp]]</f>
        <v>4</v>
      </c>
      <c r="N269">
        <f>Table24[[#This Row],[Parch]]</f>
        <v>1</v>
      </c>
      <c r="O269" s="5">
        <f>Table24[[#This Row],[Age]]/80</f>
        <v>0.2</v>
      </c>
      <c r="P269" s="5">
        <f>LOG10(Table24[[#This Row],[Fare]]+1)</f>
        <v>1.6094610059122672</v>
      </c>
      <c r="Q269" s="3">
        <f>IF(OR(Table24[[#This Row],[Pclass]]=2, Table24[[#This Row],[Pclass]]=3), 0, IF(Table24[[#This Row],[Pclass]]=1, 1, ""))</f>
        <v>0</v>
      </c>
      <c r="R269" s="3">
        <f>IF(OR(Table24[[#This Row],[Pclass]]=1, Table24[[#This Row],[Pclass]]=3), 0, IF(Table24[[#This Row],[Pclass]]=2, 1, ""))</f>
        <v>0</v>
      </c>
      <c r="S269" s="3">
        <f>IF(OR(Table24[[#This Row],[Embarked]]="C", Table24[[#This Row],[Embarked]]="Q"), 0, IF(Table24[[#This Row],[Embarked]]="S", 1, ""))</f>
        <v>1</v>
      </c>
      <c r="T269" s="3">
        <f>IF(OR(Table24[[#This Row],[Embarked]]="S", Table24[[#This Row],[Embarked]]="Q"), 0, IF(Table24[[#This Row],[Embarked]]="C", 1, ""))</f>
        <v>0</v>
      </c>
      <c r="U269" s="3">
        <f>IF(Table24[[#This Row],[Sex]]="male", 1, 0)</f>
        <v>1</v>
      </c>
      <c r="V269" s="3">
        <v>1</v>
      </c>
      <c r="AI269">
        <f>SUMPRODUCT(Table24[[#This Row],[SibSp_1]:[Const]],$X$4:$AG$4)</f>
        <v>-0.66958185136060688</v>
      </c>
      <c r="AJ269">
        <f>SUMPRODUCT(Table24[[#This Row],[SibSp_1]:[Const]],$X$5:$AG$5)</f>
        <v>-0.10375242156593523</v>
      </c>
      <c r="AK269">
        <f t="shared" si="102"/>
        <v>0</v>
      </c>
      <c r="AL269">
        <f t="shared" si="103"/>
        <v>0</v>
      </c>
      <c r="AM269">
        <f t="shared" si="104"/>
        <v>0</v>
      </c>
      <c r="AN269">
        <f>(AM269-Table24[[#This Row],[Survived]])^2</f>
        <v>0</v>
      </c>
    </row>
    <row r="270" spans="1:40" x14ac:dyDescent="0.25">
      <c r="A270">
        <v>268</v>
      </c>
      <c r="B270">
        <v>1</v>
      </c>
      <c r="C270">
        <v>3</v>
      </c>
      <c r="D270" t="s">
        <v>403</v>
      </c>
      <c r="E270" t="s">
        <v>13</v>
      </c>
      <c r="F270">
        <v>25</v>
      </c>
      <c r="G270">
        <v>1</v>
      </c>
      <c r="H270">
        <v>0</v>
      </c>
      <c r="I270">
        <v>347083</v>
      </c>
      <c r="J270">
        <v>7.7750000000000004</v>
      </c>
      <c r="L270" t="s">
        <v>15</v>
      </c>
      <c r="M270">
        <f>Table24[[#This Row],[SibSp]]</f>
        <v>1</v>
      </c>
      <c r="N270">
        <f>Table24[[#This Row],[Parch]]</f>
        <v>0</v>
      </c>
      <c r="O270" s="5">
        <f>Table24[[#This Row],[Age]]/80</f>
        <v>0.3125</v>
      </c>
      <c r="P270" s="5">
        <f>LOG10(Table24[[#This Row],[Fare]]+1)</f>
        <v>0.94324712513786169</v>
      </c>
      <c r="Q270" s="3">
        <f>IF(OR(Table24[[#This Row],[Pclass]]=2, Table24[[#This Row],[Pclass]]=3), 0, IF(Table24[[#This Row],[Pclass]]=1, 1, ""))</f>
        <v>0</v>
      </c>
      <c r="R270" s="3">
        <f>IF(OR(Table24[[#This Row],[Pclass]]=1, Table24[[#This Row],[Pclass]]=3), 0, IF(Table24[[#This Row],[Pclass]]=2, 1, ""))</f>
        <v>0</v>
      </c>
      <c r="S270" s="3">
        <f>IF(OR(Table24[[#This Row],[Embarked]]="C", Table24[[#This Row],[Embarked]]="Q"), 0, IF(Table24[[#This Row],[Embarked]]="S", 1, ""))</f>
        <v>1</v>
      </c>
      <c r="T270" s="3">
        <f>IF(OR(Table24[[#This Row],[Embarked]]="S", Table24[[#This Row],[Embarked]]="Q"), 0, IF(Table24[[#This Row],[Embarked]]="C", 1, ""))</f>
        <v>0</v>
      </c>
      <c r="U270" s="3">
        <f>IF(Table24[[#This Row],[Sex]]="male", 1, 0)</f>
        <v>1</v>
      </c>
      <c r="V270" s="3">
        <v>1</v>
      </c>
      <c r="AI270">
        <f>SUMPRODUCT(Table24[[#This Row],[SibSp_1]:[Const]],$X$4:$AG$4)</f>
        <v>-1.1483086684661885</v>
      </c>
      <c r="AJ270">
        <f>SUMPRODUCT(Table24[[#This Row],[SibSp_1]:[Const]],$X$5:$AG$5)</f>
        <v>2.7591244345442578E-2</v>
      </c>
      <c r="AK270">
        <f t="shared" si="102"/>
        <v>0</v>
      </c>
      <c r="AL270">
        <f t="shared" si="103"/>
        <v>2.7591244345442578E-2</v>
      </c>
      <c r="AM270">
        <f t="shared" si="104"/>
        <v>2.7591244345442578E-2</v>
      </c>
      <c r="AN270">
        <f>(AM270-Table24[[#This Row],[Survived]])^2</f>
        <v>0.94557878807364482</v>
      </c>
    </row>
    <row r="271" spans="1:40" x14ac:dyDescent="0.25">
      <c r="A271">
        <v>269</v>
      </c>
      <c r="B271">
        <v>1</v>
      </c>
      <c r="C271">
        <v>1</v>
      </c>
      <c r="D271" t="s">
        <v>404</v>
      </c>
      <c r="E271" t="s">
        <v>17</v>
      </c>
      <c r="F271">
        <v>58</v>
      </c>
      <c r="G271">
        <v>0</v>
      </c>
      <c r="H271">
        <v>1</v>
      </c>
      <c r="I271" t="s">
        <v>405</v>
      </c>
      <c r="J271">
        <v>153.46250000000001</v>
      </c>
      <c r="K271" t="s">
        <v>406</v>
      </c>
      <c r="L271" t="s">
        <v>15</v>
      </c>
      <c r="M271">
        <f>Table24[[#This Row],[SibSp]]</f>
        <v>0</v>
      </c>
      <c r="N271">
        <f>Table24[[#This Row],[Parch]]</f>
        <v>1</v>
      </c>
      <c r="O271" s="5">
        <f>Table24[[#This Row],[Age]]/80</f>
        <v>0.72499999999999998</v>
      </c>
      <c r="P271" s="5">
        <f>LOG10(Table24[[#This Row],[Fare]]+1)</f>
        <v>2.1888230596841365</v>
      </c>
      <c r="Q271" s="3">
        <f>IF(OR(Table24[[#This Row],[Pclass]]=2, Table24[[#This Row],[Pclass]]=3), 0, IF(Table24[[#This Row],[Pclass]]=1, 1, ""))</f>
        <v>1</v>
      </c>
      <c r="R271" s="3">
        <f>IF(OR(Table24[[#This Row],[Pclass]]=1, Table24[[#This Row],[Pclass]]=3), 0, IF(Table24[[#This Row],[Pclass]]=2, 1, ""))</f>
        <v>0</v>
      </c>
      <c r="S271" s="3">
        <f>IF(OR(Table24[[#This Row],[Embarked]]="C", Table24[[#This Row],[Embarked]]="Q"), 0, IF(Table24[[#This Row],[Embarked]]="S", 1, ""))</f>
        <v>1</v>
      </c>
      <c r="T271" s="3">
        <f>IF(OR(Table24[[#This Row],[Embarked]]="S", Table24[[#This Row],[Embarked]]="Q"), 0, IF(Table24[[#This Row],[Embarked]]="C", 1, ""))</f>
        <v>0</v>
      </c>
      <c r="U271" s="3">
        <f>IF(Table24[[#This Row],[Sex]]="male", 1, 0)</f>
        <v>0</v>
      </c>
      <c r="V271" s="3">
        <v>1</v>
      </c>
      <c r="AI271">
        <f>SUMPRODUCT(Table24[[#This Row],[SibSp_1]:[Const]],$X$4:$AG$4)</f>
        <v>-2.0762999103652162</v>
      </c>
      <c r="AJ271">
        <f>SUMPRODUCT(Table24[[#This Row],[SibSp_1]:[Const]],$X$5:$AG$5)</f>
        <v>0.82047215638780913</v>
      </c>
      <c r="AK271">
        <f t="shared" si="102"/>
        <v>0</v>
      </c>
      <c r="AL271">
        <f t="shared" si="103"/>
        <v>0.82047215638780913</v>
      </c>
      <c r="AM271">
        <f t="shared" si="104"/>
        <v>0.82047215638780913</v>
      </c>
      <c r="AN271">
        <f>(AM271-Table24[[#This Row],[Survived]])^2</f>
        <v>3.2230246632043262E-2</v>
      </c>
    </row>
    <row r="272" spans="1:40" x14ac:dyDescent="0.25">
      <c r="A272">
        <v>270</v>
      </c>
      <c r="B272">
        <v>1</v>
      </c>
      <c r="C272">
        <v>1</v>
      </c>
      <c r="D272" t="s">
        <v>407</v>
      </c>
      <c r="E272" t="s">
        <v>17</v>
      </c>
      <c r="F272">
        <v>35</v>
      </c>
      <c r="G272">
        <v>0</v>
      </c>
      <c r="H272">
        <v>0</v>
      </c>
      <c r="I272" t="s">
        <v>408</v>
      </c>
      <c r="J272">
        <v>135.63329999999999</v>
      </c>
      <c r="K272" t="s">
        <v>409</v>
      </c>
      <c r="L272" t="s">
        <v>15</v>
      </c>
      <c r="M272">
        <f>Table24[[#This Row],[SibSp]]</f>
        <v>0</v>
      </c>
      <c r="N272">
        <f>Table24[[#This Row],[Parch]]</f>
        <v>0</v>
      </c>
      <c r="O272" s="5">
        <f>Table24[[#This Row],[Age]]/80</f>
        <v>0.4375</v>
      </c>
      <c r="P272" s="5">
        <f>LOG10(Table24[[#This Row],[Fare]]+1)</f>
        <v>2.1355565576455011</v>
      </c>
      <c r="Q272" s="3">
        <f>IF(OR(Table24[[#This Row],[Pclass]]=2, Table24[[#This Row],[Pclass]]=3), 0, IF(Table24[[#This Row],[Pclass]]=1, 1, ""))</f>
        <v>1</v>
      </c>
      <c r="R272" s="3">
        <f>IF(OR(Table24[[#This Row],[Pclass]]=1, Table24[[#This Row],[Pclass]]=3), 0, IF(Table24[[#This Row],[Pclass]]=2, 1, ""))</f>
        <v>0</v>
      </c>
      <c r="S272" s="3">
        <f>IF(OR(Table24[[#This Row],[Embarked]]="C", Table24[[#This Row],[Embarked]]="Q"), 0, IF(Table24[[#This Row],[Embarked]]="S", 1, ""))</f>
        <v>1</v>
      </c>
      <c r="T272" s="3">
        <f>IF(OR(Table24[[#This Row],[Embarked]]="S", Table24[[#This Row],[Embarked]]="Q"), 0, IF(Table24[[#This Row],[Embarked]]="C", 1, ""))</f>
        <v>0</v>
      </c>
      <c r="U272" s="3">
        <f>IF(Table24[[#This Row],[Sex]]="male", 1, 0)</f>
        <v>0</v>
      </c>
      <c r="V272" s="3">
        <v>1</v>
      </c>
      <c r="AI272">
        <f>SUMPRODUCT(Table24[[#This Row],[SibSp_1]:[Const]],$X$4:$AG$4)</f>
        <v>-1.9444477857250817</v>
      </c>
      <c r="AJ272">
        <f>SUMPRODUCT(Table24[[#This Row],[SibSp_1]:[Const]],$X$5:$AG$5)</f>
        <v>0.9978680807829321</v>
      </c>
      <c r="AK272">
        <f t="shared" si="102"/>
        <v>0</v>
      </c>
      <c r="AL272">
        <f t="shared" si="103"/>
        <v>0.9978680807829321</v>
      </c>
      <c r="AM272">
        <f t="shared" si="104"/>
        <v>0.9978680807829321</v>
      </c>
      <c r="AN272">
        <f>(AM272-Table24[[#This Row],[Survived]])^2</f>
        <v>4.5450795481034132E-6</v>
      </c>
    </row>
    <row r="273" spans="1:40" hidden="1" x14ac:dyDescent="0.25">
      <c r="A273">
        <v>271</v>
      </c>
      <c r="B273">
        <v>0</v>
      </c>
      <c r="C273">
        <v>1</v>
      </c>
      <c r="D273" t="s">
        <v>410</v>
      </c>
      <c r="E273" t="s">
        <v>13</v>
      </c>
      <c r="G273">
        <v>0</v>
      </c>
      <c r="H273">
        <v>0</v>
      </c>
      <c r="I273">
        <v>113798</v>
      </c>
      <c r="J273">
        <v>31</v>
      </c>
      <c r="L273" t="s">
        <v>15</v>
      </c>
      <c r="M273">
        <f>Table24[[#This Row],[SibSp]]</f>
        <v>0</v>
      </c>
      <c r="N273">
        <f>Table24[[#This Row],[Parch]]</f>
        <v>0</v>
      </c>
      <c r="O273">
        <f>Table24[[#This Row],[Age]]/80</f>
        <v>0</v>
      </c>
      <c r="P273" s="3">
        <f>LOG10(Table24[[#This Row],[Fare]]+1)</f>
        <v>1.505149978319906</v>
      </c>
      <c r="Q273" s="3">
        <f>IF(OR(Table24[[#This Row],[Pclass]]=2, Table24[[#This Row],[Pclass]]=3), 0, IF(Table24[[#This Row],[Pclass]]=1, 1, ""))</f>
        <v>1</v>
      </c>
      <c r="R273" s="3">
        <f>IF(OR(Table24[[#This Row],[Pclass]]=1, Table24[[#This Row],[Pclass]]=3), 0, IF(Table24[[#This Row],[Pclass]]=2, 1, ""))</f>
        <v>0</v>
      </c>
      <c r="S273" s="3">
        <f>IF(OR(Table24[[#This Row],[Embarked]]="C", Table24[[#This Row],[Embarked]]="Q"), 0, IF(Table24[[#This Row],[Embarked]]="S", 1, ""))</f>
        <v>1</v>
      </c>
      <c r="T273" s="3">
        <f>IF(OR(Table24[[#This Row],[Embarked]]="S", Table24[[#This Row],[Embarked]]="Q"), 0, IF(Table24[[#This Row],[Embarked]]="C", 1, ""))</f>
        <v>0</v>
      </c>
      <c r="U273" s="3">
        <f>IF(Table24[[#This Row],[Sex]]="male", 1, 0)</f>
        <v>1</v>
      </c>
      <c r="V273" s="3"/>
      <c r="AI273">
        <f>SUMPRODUCT(Table24[[#This Row],[SibSp_1]:[Const]],$X$4:$AG$4)</f>
        <v>-1.1606866902978576</v>
      </c>
      <c r="AN273">
        <f>(AI273-Table24[[#This Row],[Survived]])^2</f>
        <v>1.3471935930345948</v>
      </c>
    </row>
    <row r="274" spans="1:40" x14ac:dyDescent="0.25">
      <c r="A274">
        <v>272</v>
      </c>
      <c r="B274">
        <v>1</v>
      </c>
      <c r="C274">
        <v>3</v>
      </c>
      <c r="D274" t="s">
        <v>411</v>
      </c>
      <c r="E274" t="s">
        <v>13</v>
      </c>
      <c r="F274">
        <v>25</v>
      </c>
      <c r="G274">
        <v>0</v>
      </c>
      <c r="H274">
        <v>0</v>
      </c>
      <c r="I274" t="s">
        <v>279</v>
      </c>
      <c r="J274">
        <v>0</v>
      </c>
      <c r="L274" t="s">
        <v>15</v>
      </c>
      <c r="M274">
        <f>Table24[[#This Row],[SibSp]]</f>
        <v>0</v>
      </c>
      <c r="N274">
        <f>Table24[[#This Row],[Parch]]</f>
        <v>0</v>
      </c>
      <c r="O274" s="5">
        <f>Table24[[#This Row],[Age]]/80</f>
        <v>0.3125</v>
      </c>
      <c r="P274" s="5">
        <f>LOG10(Table24[[#This Row],[Fare]]+1)</f>
        <v>0</v>
      </c>
      <c r="Q274" s="3">
        <f>IF(OR(Table24[[#This Row],[Pclass]]=2, Table24[[#This Row],[Pclass]]=3), 0, IF(Table24[[#This Row],[Pclass]]=1, 1, ""))</f>
        <v>0</v>
      </c>
      <c r="R274" s="3">
        <f>IF(OR(Table24[[#This Row],[Pclass]]=1, Table24[[#This Row],[Pclass]]=3), 0, IF(Table24[[#This Row],[Pclass]]=2, 1, ""))</f>
        <v>0</v>
      </c>
      <c r="S274" s="3">
        <f>IF(OR(Table24[[#This Row],[Embarked]]="C", Table24[[#This Row],[Embarked]]="Q"), 0, IF(Table24[[#This Row],[Embarked]]="S", 1, ""))</f>
        <v>1</v>
      </c>
      <c r="T274" s="3">
        <f>IF(OR(Table24[[#This Row],[Embarked]]="S", Table24[[#This Row],[Embarked]]="Q"), 0, IF(Table24[[#This Row],[Embarked]]="C", 1, ""))</f>
        <v>0</v>
      </c>
      <c r="U274" s="3">
        <f>IF(Table24[[#This Row],[Sex]]="male", 1, 0)</f>
        <v>1</v>
      </c>
      <c r="V274" s="3">
        <v>1</v>
      </c>
      <c r="AI274">
        <f>SUMPRODUCT(Table24[[#This Row],[SibSp_1]:[Const]],$X$4:$AG$4)</f>
        <v>-0.89450982103563392</v>
      </c>
      <c r="AJ274">
        <f>SUMPRODUCT(Table24[[#This Row],[SibSp_1]:[Const]],$X$5:$AG$5)</f>
        <v>2.2739516765080015E-2</v>
      </c>
      <c r="AK274">
        <f t="shared" ref="AK274:AK276" si="105">IF(AI274&lt;0,0,AI274)</f>
        <v>0</v>
      </c>
      <c r="AL274">
        <f t="shared" ref="AL274:AL276" si="106">IF(AJ274&lt;0,0,AJ274)</f>
        <v>2.2739516765080015E-2</v>
      </c>
      <c r="AM274">
        <f t="shared" ref="AM274:AM276" si="107">AK274+AL274</f>
        <v>2.2739516765080015E-2</v>
      </c>
      <c r="AN274">
        <f>(AM274-Table24[[#This Row],[Survived]])^2</f>
        <v>0.95503805209254933</v>
      </c>
    </row>
    <row r="275" spans="1:40" x14ac:dyDescent="0.25">
      <c r="A275">
        <v>273</v>
      </c>
      <c r="B275">
        <v>1</v>
      </c>
      <c r="C275">
        <v>2</v>
      </c>
      <c r="D275" t="s">
        <v>412</v>
      </c>
      <c r="E275" t="s">
        <v>17</v>
      </c>
      <c r="F275">
        <v>41</v>
      </c>
      <c r="G275">
        <v>0</v>
      </c>
      <c r="H275">
        <v>1</v>
      </c>
      <c r="I275">
        <v>250644</v>
      </c>
      <c r="J275">
        <v>19.5</v>
      </c>
      <c r="L275" t="s">
        <v>15</v>
      </c>
      <c r="M275">
        <f>Table24[[#This Row],[SibSp]]</f>
        <v>0</v>
      </c>
      <c r="N275">
        <f>Table24[[#This Row],[Parch]]</f>
        <v>1</v>
      </c>
      <c r="O275" s="5">
        <f>Table24[[#This Row],[Age]]/80</f>
        <v>0.51249999999999996</v>
      </c>
      <c r="P275" s="5">
        <f>LOG10(Table24[[#This Row],[Fare]]+1)</f>
        <v>1.3117538610557542</v>
      </c>
      <c r="Q275" s="3">
        <f>IF(OR(Table24[[#This Row],[Pclass]]=2, Table24[[#This Row],[Pclass]]=3), 0, IF(Table24[[#This Row],[Pclass]]=1, 1, ""))</f>
        <v>0</v>
      </c>
      <c r="R275" s="3">
        <f>IF(OR(Table24[[#This Row],[Pclass]]=1, Table24[[#This Row],[Pclass]]=3), 0, IF(Table24[[#This Row],[Pclass]]=2, 1, ""))</f>
        <v>1</v>
      </c>
      <c r="S275" s="3">
        <f>IF(OR(Table24[[#This Row],[Embarked]]="C", Table24[[#This Row],[Embarked]]="Q"), 0, IF(Table24[[#This Row],[Embarked]]="S", 1, ""))</f>
        <v>1</v>
      </c>
      <c r="T275" s="3">
        <f>IF(OR(Table24[[#This Row],[Embarked]]="S", Table24[[#This Row],[Embarked]]="Q"), 0, IF(Table24[[#This Row],[Embarked]]="C", 1, ""))</f>
        <v>0</v>
      </c>
      <c r="U275" s="3">
        <f>IF(Table24[[#This Row],[Sex]]="male", 1, 0)</f>
        <v>0</v>
      </c>
      <c r="V275" s="3">
        <v>1</v>
      </c>
      <c r="AI275">
        <f>SUMPRODUCT(Table24[[#This Row],[SibSp_1]:[Const]],$X$4:$AG$4)</f>
        <v>-2.02759419314122</v>
      </c>
      <c r="AJ275">
        <f>SUMPRODUCT(Table24[[#This Row],[SibSp_1]:[Const]],$X$5:$AG$5)</f>
        <v>0.71272585706376446</v>
      </c>
      <c r="AK275">
        <f t="shared" si="105"/>
        <v>0</v>
      </c>
      <c r="AL275">
        <f t="shared" si="106"/>
        <v>0.71272585706376446</v>
      </c>
      <c r="AM275">
        <f t="shared" si="107"/>
        <v>0.71272585706376446</v>
      </c>
      <c r="AN275">
        <f>(AM275-Table24[[#This Row],[Survived]])^2</f>
        <v>8.2526433199748686E-2</v>
      </c>
    </row>
    <row r="276" spans="1:40" x14ac:dyDescent="0.25">
      <c r="A276">
        <v>274</v>
      </c>
      <c r="B276">
        <v>0</v>
      </c>
      <c r="C276">
        <v>1</v>
      </c>
      <c r="D276" t="s">
        <v>413</v>
      </c>
      <c r="E276" t="s">
        <v>13</v>
      </c>
      <c r="F276">
        <v>37</v>
      </c>
      <c r="G276">
        <v>0</v>
      </c>
      <c r="H276">
        <v>1</v>
      </c>
      <c r="I276" t="s">
        <v>414</v>
      </c>
      <c r="J276">
        <v>29.7</v>
      </c>
      <c r="K276" t="s">
        <v>415</v>
      </c>
      <c r="L276" t="s">
        <v>20</v>
      </c>
      <c r="M276">
        <f>Table24[[#This Row],[SibSp]]</f>
        <v>0</v>
      </c>
      <c r="N276">
        <f>Table24[[#This Row],[Parch]]</f>
        <v>1</v>
      </c>
      <c r="O276" s="5">
        <f>Table24[[#This Row],[Age]]/80</f>
        <v>0.46250000000000002</v>
      </c>
      <c r="P276" s="5">
        <f>LOG10(Table24[[#This Row],[Fare]]+1)</f>
        <v>1.4871383754771865</v>
      </c>
      <c r="Q276" s="3">
        <f>IF(OR(Table24[[#This Row],[Pclass]]=2, Table24[[#This Row],[Pclass]]=3), 0, IF(Table24[[#This Row],[Pclass]]=1, 1, ""))</f>
        <v>1</v>
      </c>
      <c r="R276" s="3">
        <f>IF(OR(Table24[[#This Row],[Pclass]]=1, Table24[[#This Row],[Pclass]]=3), 0, IF(Table24[[#This Row],[Pclass]]=2, 1, ""))</f>
        <v>0</v>
      </c>
      <c r="S276" s="3">
        <f>IF(OR(Table24[[#This Row],[Embarked]]="C", Table24[[#This Row],[Embarked]]="Q"), 0, IF(Table24[[#This Row],[Embarked]]="S", 1, ""))</f>
        <v>0</v>
      </c>
      <c r="T276" s="3">
        <f>IF(OR(Table24[[#This Row],[Embarked]]="S", Table24[[#This Row],[Embarked]]="Q"), 0, IF(Table24[[#This Row],[Embarked]]="C", 1, ""))</f>
        <v>1</v>
      </c>
      <c r="U276" s="3">
        <f>IF(Table24[[#This Row],[Sex]]="male", 1, 0)</f>
        <v>1</v>
      </c>
      <c r="V276" s="3">
        <v>1</v>
      </c>
      <c r="AI276">
        <f>SUMPRODUCT(Table24[[#This Row],[SibSp_1]:[Const]],$X$4:$AG$4)</f>
        <v>1.4745936698978834E-5</v>
      </c>
      <c r="AJ276">
        <f>SUMPRODUCT(Table24[[#This Row],[SibSp_1]:[Const]],$X$5:$AG$5)</f>
        <v>0.40856351475594044</v>
      </c>
      <c r="AK276">
        <f t="shared" si="105"/>
        <v>1.4745936698978834E-5</v>
      </c>
      <c r="AL276">
        <f t="shared" si="106"/>
        <v>0.40856351475594044</v>
      </c>
      <c r="AM276">
        <f t="shared" si="107"/>
        <v>0.40857826069263942</v>
      </c>
      <c r="AN276">
        <f>(AM276-Table24[[#This Row],[Survived]])^2</f>
        <v>0.16693619511062241</v>
      </c>
    </row>
    <row r="277" spans="1:40" hidden="1" x14ac:dyDescent="0.25">
      <c r="A277">
        <v>275</v>
      </c>
      <c r="B277">
        <v>1</v>
      </c>
      <c r="C277">
        <v>3</v>
      </c>
      <c r="D277" t="s">
        <v>416</v>
      </c>
      <c r="E277" t="s">
        <v>17</v>
      </c>
      <c r="G277">
        <v>0</v>
      </c>
      <c r="H277">
        <v>0</v>
      </c>
      <c r="I277">
        <v>370375</v>
      </c>
      <c r="J277">
        <v>7.75</v>
      </c>
      <c r="L277" t="s">
        <v>27</v>
      </c>
      <c r="M277">
        <f>Table24[[#This Row],[SibSp]]</f>
        <v>0</v>
      </c>
      <c r="N277">
        <f>Table24[[#This Row],[Parch]]</f>
        <v>0</v>
      </c>
      <c r="O277">
        <f>Table24[[#This Row],[Age]]/80</f>
        <v>0</v>
      </c>
      <c r="P277" s="3">
        <f>LOG10(Table24[[#This Row],[Fare]]+1)</f>
        <v>0.94200805302231327</v>
      </c>
      <c r="Q277" s="3">
        <f>IF(OR(Table24[[#This Row],[Pclass]]=2, Table24[[#This Row],[Pclass]]=3), 0, IF(Table24[[#This Row],[Pclass]]=1, 1, ""))</f>
        <v>0</v>
      </c>
      <c r="R277" s="3">
        <f>IF(OR(Table24[[#This Row],[Pclass]]=1, Table24[[#This Row],[Pclass]]=3), 0, IF(Table24[[#This Row],[Pclass]]=2, 1, ""))</f>
        <v>0</v>
      </c>
      <c r="S277" s="3">
        <f>IF(OR(Table24[[#This Row],[Embarked]]="C", Table24[[#This Row],[Embarked]]="Q"), 0, IF(Table24[[#This Row],[Embarked]]="S", 1, ""))</f>
        <v>0</v>
      </c>
      <c r="T277" s="3">
        <f>IF(OR(Table24[[#This Row],[Embarked]]="S", Table24[[#This Row],[Embarked]]="Q"), 0, IF(Table24[[#This Row],[Embarked]]="C", 1, ""))</f>
        <v>0</v>
      </c>
      <c r="U277" s="3">
        <f>IF(Table24[[#This Row],[Sex]]="male", 1, 0)</f>
        <v>0</v>
      </c>
      <c r="V277" s="3"/>
      <c r="AI277">
        <f>SUMPRODUCT(Table24[[#This Row],[SibSp_1]:[Const]],$X$4:$AG$4)</f>
        <v>-0.59691129086936023</v>
      </c>
      <c r="AN277">
        <f>(AI277-Table24[[#This Row],[Survived]])^2</f>
        <v>2.5501256709060462</v>
      </c>
    </row>
    <row r="278" spans="1:40" x14ac:dyDescent="0.25">
      <c r="A278">
        <v>276</v>
      </c>
      <c r="B278">
        <v>1</v>
      </c>
      <c r="C278">
        <v>1</v>
      </c>
      <c r="D278" t="s">
        <v>417</v>
      </c>
      <c r="E278" t="s">
        <v>17</v>
      </c>
      <c r="F278">
        <v>63</v>
      </c>
      <c r="G278">
        <v>1</v>
      </c>
      <c r="H278">
        <v>0</v>
      </c>
      <c r="I278">
        <v>13502</v>
      </c>
      <c r="J278">
        <v>77.958299999999994</v>
      </c>
      <c r="K278" t="s">
        <v>418</v>
      </c>
      <c r="L278" t="s">
        <v>15</v>
      </c>
      <c r="M278">
        <f>Table24[[#This Row],[SibSp]]</f>
        <v>1</v>
      </c>
      <c r="N278">
        <f>Table24[[#This Row],[Parch]]</f>
        <v>0</v>
      </c>
      <c r="O278" s="5">
        <f>Table24[[#This Row],[Age]]/80</f>
        <v>0.78749999999999998</v>
      </c>
      <c r="P278" s="5">
        <f>LOG10(Table24[[#This Row],[Fare]]+1)</f>
        <v>1.8973977892491294</v>
      </c>
      <c r="Q278" s="3">
        <f>IF(OR(Table24[[#This Row],[Pclass]]=2, Table24[[#This Row],[Pclass]]=3), 0, IF(Table24[[#This Row],[Pclass]]=1, 1, ""))</f>
        <v>1</v>
      </c>
      <c r="R278" s="3">
        <f>IF(OR(Table24[[#This Row],[Pclass]]=1, Table24[[#This Row],[Pclass]]=3), 0, IF(Table24[[#This Row],[Pclass]]=2, 1, ""))</f>
        <v>0</v>
      </c>
      <c r="S278" s="3">
        <f>IF(OR(Table24[[#This Row],[Embarked]]="C", Table24[[#This Row],[Embarked]]="Q"), 0, IF(Table24[[#This Row],[Embarked]]="S", 1, ""))</f>
        <v>1</v>
      </c>
      <c r="T278" s="3">
        <f>IF(OR(Table24[[#This Row],[Embarked]]="S", Table24[[#This Row],[Embarked]]="Q"), 0, IF(Table24[[#This Row],[Embarked]]="C", 1, ""))</f>
        <v>0</v>
      </c>
      <c r="U278" s="3">
        <f>IF(Table24[[#This Row],[Sex]]="male", 1, 0)</f>
        <v>0</v>
      </c>
      <c r="V278" s="3">
        <v>1</v>
      </c>
      <c r="AI278">
        <f>SUMPRODUCT(Table24[[#This Row],[SibSp_1]:[Const]],$X$4:$AG$4)</f>
        <v>-1.4210136256641912</v>
      </c>
      <c r="AJ278">
        <f>SUMPRODUCT(Table24[[#This Row],[SibSp_1]:[Const]],$X$5:$AG$5)</f>
        <v>0.69058461360148093</v>
      </c>
      <c r="AK278">
        <f t="shared" ref="AK278:AK279" si="108">IF(AI278&lt;0,0,AI278)</f>
        <v>0</v>
      </c>
      <c r="AL278">
        <f t="shared" ref="AL278:AL279" si="109">IF(AJ278&lt;0,0,AJ278)</f>
        <v>0.69058461360148093</v>
      </c>
      <c r="AM278">
        <f t="shared" ref="AM278:AM279" si="110">AK278+AL278</f>
        <v>0.69058461360148093</v>
      </c>
      <c r="AN278">
        <f>(AM278-Table24[[#This Row],[Survived]])^2</f>
        <v>9.5737881340144854E-2</v>
      </c>
    </row>
    <row r="279" spans="1:40" x14ac:dyDescent="0.25">
      <c r="A279">
        <v>277</v>
      </c>
      <c r="B279">
        <v>0</v>
      </c>
      <c r="C279">
        <v>3</v>
      </c>
      <c r="D279" t="s">
        <v>419</v>
      </c>
      <c r="E279" t="s">
        <v>17</v>
      </c>
      <c r="F279">
        <v>45</v>
      </c>
      <c r="G279">
        <v>0</v>
      </c>
      <c r="H279">
        <v>0</v>
      </c>
      <c r="I279">
        <v>347073</v>
      </c>
      <c r="J279">
        <v>7.75</v>
      </c>
      <c r="L279" t="s">
        <v>15</v>
      </c>
      <c r="M279">
        <f>Table24[[#This Row],[SibSp]]</f>
        <v>0</v>
      </c>
      <c r="N279">
        <f>Table24[[#This Row],[Parch]]</f>
        <v>0</v>
      </c>
      <c r="O279" s="5">
        <f>Table24[[#This Row],[Age]]/80</f>
        <v>0.5625</v>
      </c>
      <c r="P279" s="5">
        <f>LOG10(Table24[[#This Row],[Fare]]+1)</f>
        <v>0.94200805302231327</v>
      </c>
      <c r="Q279" s="3">
        <f>IF(OR(Table24[[#This Row],[Pclass]]=2, Table24[[#This Row],[Pclass]]=3), 0, IF(Table24[[#This Row],[Pclass]]=1, 1, ""))</f>
        <v>0</v>
      </c>
      <c r="R279" s="3">
        <f>IF(OR(Table24[[#This Row],[Pclass]]=1, Table24[[#This Row],[Pclass]]=3), 0, IF(Table24[[#This Row],[Pclass]]=2, 1, ""))</f>
        <v>0</v>
      </c>
      <c r="S279" s="3">
        <f>IF(OR(Table24[[#This Row],[Embarked]]="C", Table24[[#This Row],[Embarked]]="Q"), 0, IF(Table24[[#This Row],[Embarked]]="S", 1, ""))</f>
        <v>1</v>
      </c>
      <c r="T279" s="3">
        <f>IF(OR(Table24[[#This Row],[Embarked]]="S", Table24[[#This Row],[Embarked]]="Q"), 0, IF(Table24[[#This Row],[Embarked]]="C", 1, ""))</f>
        <v>0</v>
      </c>
      <c r="U279" s="3">
        <f>IF(Table24[[#This Row],[Sex]]="male", 1, 0)</f>
        <v>0</v>
      </c>
      <c r="V279" s="3">
        <v>1</v>
      </c>
      <c r="AI279">
        <f>SUMPRODUCT(Table24[[#This Row],[SibSp_1]:[Const]],$X$4:$AG$4)</f>
        <v>-1.5709143421449872</v>
      </c>
      <c r="AJ279">
        <f>SUMPRODUCT(Table24[[#This Row],[SibSp_1]:[Const]],$X$5:$AG$5)</f>
        <v>0.46088665182627964</v>
      </c>
      <c r="AK279">
        <f t="shared" si="108"/>
        <v>0</v>
      </c>
      <c r="AL279">
        <f t="shared" si="109"/>
        <v>0.46088665182627964</v>
      </c>
      <c r="AM279">
        <f t="shared" si="110"/>
        <v>0.46088665182627964</v>
      </c>
      <c r="AN279">
        <f>(AM279-Table24[[#This Row],[Survived]])^2</f>
        <v>0.21241650583163832</v>
      </c>
    </row>
    <row r="280" spans="1:40" hidden="1" x14ac:dyDescent="0.25">
      <c r="A280">
        <v>278</v>
      </c>
      <c r="B280">
        <v>0</v>
      </c>
      <c r="C280">
        <v>2</v>
      </c>
      <c r="D280" t="s">
        <v>420</v>
      </c>
      <c r="E280" t="s">
        <v>13</v>
      </c>
      <c r="G280">
        <v>0</v>
      </c>
      <c r="H280">
        <v>0</v>
      </c>
      <c r="I280">
        <v>239853</v>
      </c>
      <c r="J280">
        <v>0</v>
      </c>
      <c r="L280" t="s">
        <v>15</v>
      </c>
      <c r="M280">
        <f>Table24[[#This Row],[SibSp]]</f>
        <v>0</v>
      </c>
      <c r="N280">
        <f>Table24[[#This Row],[Parch]]</f>
        <v>0</v>
      </c>
      <c r="O280">
        <f>Table24[[#This Row],[Age]]/80</f>
        <v>0</v>
      </c>
      <c r="P280" s="3">
        <f>LOG10(Table24[[#This Row],[Fare]]+1)</f>
        <v>0</v>
      </c>
      <c r="Q280" s="3">
        <f>IF(OR(Table24[[#This Row],[Pclass]]=2, Table24[[#This Row],[Pclass]]=3), 0, IF(Table24[[#This Row],[Pclass]]=1, 1, ""))</f>
        <v>0</v>
      </c>
      <c r="R280" s="3">
        <f>IF(OR(Table24[[#This Row],[Pclass]]=1, Table24[[#This Row],[Pclass]]=3), 0, IF(Table24[[#This Row],[Pclass]]=2, 1, ""))</f>
        <v>1</v>
      </c>
      <c r="S280" s="3">
        <f>IF(OR(Table24[[#This Row],[Embarked]]="C", Table24[[#This Row],[Embarked]]="Q"), 0, IF(Table24[[#This Row],[Embarked]]="S", 1, ""))</f>
        <v>1</v>
      </c>
      <c r="T280" s="3">
        <f>IF(OR(Table24[[#This Row],[Embarked]]="S", Table24[[#This Row],[Embarked]]="Q"), 0, IF(Table24[[#This Row],[Embarked]]="C", 1, ""))</f>
        <v>0</v>
      </c>
      <c r="U280" s="3">
        <f>IF(Table24[[#This Row],[Sex]]="male", 1, 0)</f>
        <v>1</v>
      </c>
      <c r="V280" s="3"/>
      <c r="AI280">
        <f>SUMPRODUCT(Table24[[#This Row],[SibSp_1]:[Const]],$X$4:$AG$4)</f>
        <v>-0.69661269925480473</v>
      </c>
      <c r="AN280">
        <f>(AI280-Table24[[#This Row],[Survived]])^2</f>
        <v>0.48526925276306504</v>
      </c>
    </row>
    <row r="281" spans="1:40" x14ac:dyDescent="0.25">
      <c r="A281">
        <v>279</v>
      </c>
      <c r="B281">
        <v>0</v>
      </c>
      <c r="C281">
        <v>3</v>
      </c>
      <c r="D281" t="s">
        <v>421</v>
      </c>
      <c r="E281" t="s">
        <v>13</v>
      </c>
      <c r="F281">
        <v>7</v>
      </c>
      <c r="G281">
        <v>4</v>
      </c>
      <c r="H281">
        <v>1</v>
      </c>
      <c r="I281">
        <v>382652</v>
      </c>
      <c r="J281">
        <v>29.125</v>
      </c>
      <c r="L281" t="s">
        <v>27</v>
      </c>
      <c r="M281">
        <f>Table24[[#This Row],[SibSp]]</f>
        <v>4</v>
      </c>
      <c r="N281">
        <f>Table24[[#This Row],[Parch]]</f>
        <v>1</v>
      </c>
      <c r="O281" s="5">
        <f>Table24[[#This Row],[Age]]/80</f>
        <v>8.7499999999999994E-2</v>
      </c>
      <c r="P281" s="5">
        <f>LOG10(Table24[[#This Row],[Fare]]+1)</f>
        <v>1.4789270555829248</v>
      </c>
      <c r="Q281" s="3">
        <f>IF(OR(Table24[[#This Row],[Pclass]]=2, Table24[[#This Row],[Pclass]]=3), 0, IF(Table24[[#This Row],[Pclass]]=1, 1, ""))</f>
        <v>0</v>
      </c>
      <c r="R281" s="3">
        <f>IF(OR(Table24[[#This Row],[Pclass]]=1, Table24[[#This Row],[Pclass]]=3), 0, IF(Table24[[#This Row],[Pclass]]=2, 1, ""))</f>
        <v>0</v>
      </c>
      <c r="S281" s="3">
        <f>IF(OR(Table24[[#This Row],[Embarked]]="C", Table24[[#This Row],[Embarked]]="Q"), 0, IF(Table24[[#This Row],[Embarked]]="S", 1, ""))</f>
        <v>0</v>
      </c>
      <c r="T281" s="3">
        <f>IF(OR(Table24[[#This Row],[Embarked]]="S", Table24[[#This Row],[Embarked]]="Q"), 0, IF(Table24[[#This Row],[Embarked]]="C", 1, ""))</f>
        <v>0</v>
      </c>
      <c r="U281" s="3">
        <f>IF(Table24[[#This Row],[Sex]]="male", 1, 0)</f>
        <v>1</v>
      </c>
      <c r="V281" s="3">
        <v>1</v>
      </c>
      <c r="AI281">
        <f>SUMPRODUCT(Table24[[#This Row],[SibSp_1]:[Const]],$X$4:$AG$4)</f>
        <v>0.10379862597036099</v>
      </c>
      <c r="AJ281">
        <f>SUMPRODUCT(Table24[[#This Row],[SibSp_1]:[Const]],$X$5:$AG$5)</f>
        <v>-6.3273969544089925E-2</v>
      </c>
      <c r="AK281">
        <f t="shared" ref="AK281:AK286" si="111">IF(AI281&lt;0,0,AI281)</f>
        <v>0.10379862597036099</v>
      </c>
      <c r="AL281">
        <f t="shared" ref="AL281:AL286" si="112">IF(AJ281&lt;0,0,AJ281)</f>
        <v>0</v>
      </c>
      <c r="AM281">
        <f t="shared" ref="AM281:AM286" si="113">AK281+AL281</f>
        <v>0.10379862597036099</v>
      </c>
      <c r="AN281">
        <f>(AM281-Table24[[#This Row],[Survived]])^2</f>
        <v>1.0774154753334899E-2</v>
      </c>
    </row>
    <row r="282" spans="1:40" x14ac:dyDescent="0.25">
      <c r="A282">
        <v>280</v>
      </c>
      <c r="B282">
        <v>1</v>
      </c>
      <c r="C282">
        <v>3</v>
      </c>
      <c r="D282" t="s">
        <v>422</v>
      </c>
      <c r="E282" t="s">
        <v>17</v>
      </c>
      <c r="F282">
        <v>35</v>
      </c>
      <c r="G282">
        <v>1</v>
      </c>
      <c r="H282">
        <v>1</v>
      </c>
      <c r="I282" t="s">
        <v>423</v>
      </c>
      <c r="J282">
        <v>20.25</v>
      </c>
      <c r="L282" t="s">
        <v>15</v>
      </c>
      <c r="M282">
        <f>Table24[[#This Row],[SibSp]]</f>
        <v>1</v>
      </c>
      <c r="N282">
        <f>Table24[[#This Row],[Parch]]</f>
        <v>1</v>
      </c>
      <c r="O282" s="5">
        <f>Table24[[#This Row],[Age]]/80</f>
        <v>0.4375</v>
      </c>
      <c r="P282" s="5">
        <f>LOG10(Table24[[#This Row],[Fare]]+1)</f>
        <v>1.3273589343863303</v>
      </c>
      <c r="Q282" s="3">
        <f>IF(OR(Table24[[#This Row],[Pclass]]=2, Table24[[#This Row],[Pclass]]=3), 0, IF(Table24[[#This Row],[Pclass]]=1, 1, ""))</f>
        <v>0</v>
      </c>
      <c r="R282" s="3">
        <f>IF(OR(Table24[[#This Row],[Pclass]]=1, Table24[[#This Row],[Pclass]]=3), 0, IF(Table24[[#This Row],[Pclass]]=2, 1, ""))</f>
        <v>0</v>
      </c>
      <c r="S282" s="3">
        <f>IF(OR(Table24[[#This Row],[Embarked]]="C", Table24[[#This Row],[Embarked]]="Q"), 0, IF(Table24[[#This Row],[Embarked]]="S", 1, ""))</f>
        <v>1</v>
      </c>
      <c r="T282" s="3">
        <f>IF(OR(Table24[[#This Row],[Embarked]]="S", Table24[[#This Row],[Embarked]]="Q"), 0, IF(Table24[[#This Row],[Embarked]]="C", 1, ""))</f>
        <v>0</v>
      </c>
      <c r="U282" s="3">
        <f>IF(Table24[[#This Row],[Sex]]="male", 1, 0)</f>
        <v>0</v>
      </c>
      <c r="V282" s="3">
        <v>1</v>
      </c>
      <c r="AI282">
        <f>SUMPRODUCT(Table24[[#This Row],[SibSp_1]:[Const]],$X$4:$AG$4)</f>
        <v>-1.603033848411241</v>
      </c>
      <c r="AJ282">
        <f>SUMPRODUCT(Table24[[#This Row],[SibSp_1]:[Const]],$X$5:$AG$5)</f>
        <v>0.47353815216440093</v>
      </c>
      <c r="AK282">
        <f t="shared" si="111"/>
        <v>0</v>
      </c>
      <c r="AL282">
        <f t="shared" si="112"/>
        <v>0.47353815216440093</v>
      </c>
      <c r="AM282">
        <f t="shared" si="113"/>
        <v>0.47353815216440093</v>
      </c>
      <c r="AN282">
        <f>(AM282-Table24[[#This Row],[Survived]])^2</f>
        <v>0.27716207722647351</v>
      </c>
    </row>
    <row r="283" spans="1:40" x14ac:dyDescent="0.25">
      <c r="A283">
        <v>281</v>
      </c>
      <c r="B283">
        <v>0</v>
      </c>
      <c r="C283">
        <v>3</v>
      </c>
      <c r="D283" t="s">
        <v>424</v>
      </c>
      <c r="E283" t="s">
        <v>13</v>
      </c>
      <c r="F283">
        <v>65</v>
      </c>
      <c r="G283">
        <v>0</v>
      </c>
      <c r="H283">
        <v>0</v>
      </c>
      <c r="I283">
        <v>336439</v>
      </c>
      <c r="J283">
        <v>7.75</v>
      </c>
      <c r="L283" t="s">
        <v>27</v>
      </c>
      <c r="M283">
        <f>Table24[[#This Row],[SibSp]]</f>
        <v>0</v>
      </c>
      <c r="N283">
        <f>Table24[[#This Row],[Parch]]</f>
        <v>0</v>
      </c>
      <c r="O283" s="5">
        <f>Table24[[#This Row],[Age]]/80</f>
        <v>0.8125</v>
      </c>
      <c r="P283" s="5">
        <f>LOG10(Table24[[#This Row],[Fare]]+1)</f>
        <v>0.94200805302231327</v>
      </c>
      <c r="Q283" s="3">
        <f>IF(OR(Table24[[#This Row],[Pclass]]=2, Table24[[#This Row],[Pclass]]=3), 0, IF(Table24[[#This Row],[Pclass]]=1, 1, ""))</f>
        <v>0</v>
      </c>
      <c r="R283" s="3">
        <f>IF(OR(Table24[[#This Row],[Pclass]]=1, Table24[[#This Row],[Pclass]]=3), 0, IF(Table24[[#This Row],[Pclass]]=2, 1, ""))</f>
        <v>0</v>
      </c>
      <c r="S283" s="3">
        <f>IF(OR(Table24[[#This Row],[Embarked]]="C", Table24[[#This Row],[Embarked]]="Q"), 0, IF(Table24[[#This Row],[Embarked]]="S", 1, ""))</f>
        <v>0</v>
      </c>
      <c r="T283" s="3">
        <f>IF(OR(Table24[[#This Row],[Embarked]]="S", Table24[[#This Row],[Embarked]]="Q"), 0, IF(Table24[[#This Row],[Embarked]]="C", 1, ""))</f>
        <v>0</v>
      </c>
      <c r="U283" s="3">
        <f>IF(Table24[[#This Row],[Sex]]="male", 1, 0)</f>
        <v>1</v>
      </c>
      <c r="V283" s="3">
        <v>1</v>
      </c>
      <c r="AI283">
        <f>SUMPRODUCT(Table24[[#This Row],[SibSp_1]:[Const]],$X$4:$AG$4)</f>
        <v>-0.75066034215205169</v>
      </c>
      <c r="AJ283">
        <f>SUMPRODUCT(Table24[[#This Row],[SibSp_1]:[Const]],$X$5:$AG$5)</f>
        <v>-0.19671995429780686</v>
      </c>
      <c r="AK283">
        <f t="shared" si="111"/>
        <v>0</v>
      </c>
      <c r="AL283">
        <f t="shared" si="112"/>
        <v>0</v>
      </c>
      <c r="AM283">
        <f t="shared" si="113"/>
        <v>0</v>
      </c>
      <c r="AN283">
        <f>(AM283-Table24[[#This Row],[Survived]])^2</f>
        <v>0</v>
      </c>
    </row>
    <row r="284" spans="1:40" x14ac:dyDescent="0.25">
      <c r="A284">
        <v>282</v>
      </c>
      <c r="B284">
        <v>0</v>
      </c>
      <c r="C284">
        <v>3</v>
      </c>
      <c r="D284" t="s">
        <v>425</v>
      </c>
      <c r="E284" t="s">
        <v>13</v>
      </c>
      <c r="F284">
        <v>28</v>
      </c>
      <c r="G284">
        <v>0</v>
      </c>
      <c r="H284">
        <v>0</v>
      </c>
      <c r="I284">
        <v>347464</v>
      </c>
      <c r="J284">
        <v>7.8541999999999996</v>
      </c>
      <c r="L284" t="s">
        <v>15</v>
      </c>
      <c r="M284">
        <f>Table24[[#This Row],[SibSp]]</f>
        <v>0</v>
      </c>
      <c r="N284">
        <f>Table24[[#This Row],[Parch]]</f>
        <v>0</v>
      </c>
      <c r="O284" s="5">
        <f>Table24[[#This Row],[Age]]/80</f>
        <v>0.35</v>
      </c>
      <c r="P284" s="5">
        <f>LOG10(Table24[[#This Row],[Fare]]+1)</f>
        <v>0.94714932766263737</v>
      </c>
      <c r="Q284" s="3">
        <f>IF(OR(Table24[[#This Row],[Pclass]]=2, Table24[[#This Row],[Pclass]]=3), 0, IF(Table24[[#This Row],[Pclass]]=1, 1, ""))</f>
        <v>0</v>
      </c>
      <c r="R284" s="3">
        <f>IF(OR(Table24[[#This Row],[Pclass]]=1, Table24[[#This Row],[Pclass]]=3), 0, IF(Table24[[#This Row],[Pclass]]=2, 1, ""))</f>
        <v>0</v>
      </c>
      <c r="S284" s="3">
        <f>IF(OR(Table24[[#This Row],[Embarked]]="C", Table24[[#This Row],[Embarked]]="Q"), 0, IF(Table24[[#This Row],[Embarked]]="S", 1, ""))</f>
        <v>1</v>
      </c>
      <c r="T284" s="3">
        <f>IF(OR(Table24[[#This Row],[Embarked]]="S", Table24[[#This Row],[Embarked]]="Q"), 0, IF(Table24[[#This Row],[Embarked]]="C", 1, ""))</f>
        <v>0</v>
      </c>
      <c r="U284" s="3">
        <f>IF(Table24[[#This Row],[Sex]]="male", 1, 0)</f>
        <v>1</v>
      </c>
      <c r="V284" s="3">
        <v>1</v>
      </c>
      <c r="AI284">
        <f>SUMPRODUCT(Table24[[#This Row],[SibSp_1]:[Const]],$X$4:$AG$4)</f>
        <v>-1.4916119303813518</v>
      </c>
      <c r="AJ284">
        <f>SUMPRODUCT(Table24[[#This Row],[SibSp_1]:[Const]],$X$5:$AG$5)</f>
        <v>8.7196721641731756E-2</v>
      </c>
      <c r="AK284">
        <f t="shared" si="111"/>
        <v>0</v>
      </c>
      <c r="AL284">
        <f t="shared" si="112"/>
        <v>8.7196721641731756E-2</v>
      </c>
      <c r="AM284">
        <f t="shared" si="113"/>
        <v>8.7196721641731756E-2</v>
      </c>
      <c r="AN284">
        <f>(AM284-Table24[[#This Row],[Survived]])^2</f>
        <v>7.6032682650656516E-3</v>
      </c>
    </row>
    <row r="285" spans="1:40" x14ac:dyDescent="0.25">
      <c r="A285">
        <v>283</v>
      </c>
      <c r="B285">
        <v>0</v>
      </c>
      <c r="C285">
        <v>3</v>
      </c>
      <c r="D285" t="s">
        <v>426</v>
      </c>
      <c r="E285" t="s">
        <v>13</v>
      </c>
      <c r="F285">
        <v>16</v>
      </c>
      <c r="G285">
        <v>0</v>
      </c>
      <c r="H285">
        <v>0</v>
      </c>
      <c r="I285">
        <v>345778</v>
      </c>
      <c r="J285">
        <v>9.5</v>
      </c>
      <c r="L285" t="s">
        <v>15</v>
      </c>
      <c r="M285">
        <f>Table24[[#This Row],[SibSp]]</f>
        <v>0</v>
      </c>
      <c r="N285">
        <f>Table24[[#This Row],[Parch]]</f>
        <v>0</v>
      </c>
      <c r="O285" s="5">
        <f>Table24[[#This Row],[Age]]/80</f>
        <v>0.2</v>
      </c>
      <c r="P285" s="5">
        <f>LOG10(Table24[[#This Row],[Fare]]+1)</f>
        <v>1.0211892990699381</v>
      </c>
      <c r="Q285" s="3">
        <f>IF(OR(Table24[[#This Row],[Pclass]]=2, Table24[[#This Row],[Pclass]]=3), 0, IF(Table24[[#This Row],[Pclass]]=1, 1, ""))</f>
        <v>0</v>
      </c>
      <c r="R285" s="3">
        <f>IF(OR(Table24[[#This Row],[Pclass]]=1, Table24[[#This Row],[Pclass]]=3), 0, IF(Table24[[#This Row],[Pclass]]=2, 1, ""))</f>
        <v>0</v>
      </c>
      <c r="S285" s="3">
        <f>IF(OR(Table24[[#This Row],[Embarked]]="C", Table24[[#This Row],[Embarked]]="Q"), 0, IF(Table24[[#This Row],[Embarked]]="S", 1, ""))</f>
        <v>1</v>
      </c>
      <c r="T285" s="3">
        <f>IF(OR(Table24[[#This Row],[Embarked]]="S", Table24[[#This Row],[Embarked]]="Q"), 0, IF(Table24[[#This Row],[Embarked]]="C", 1, ""))</f>
        <v>0</v>
      </c>
      <c r="U285" s="3">
        <f>IF(Table24[[#This Row],[Sex]]="male", 1, 0)</f>
        <v>1</v>
      </c>
      <c r="V285" s="3">
        <v>1</v>
      </c>
      <c r="AI285">
        <f>SUMPRODUCT(Table24[[#This Row],[SibSp_1]:[Const]],$X$4:$AG$4)</f>
        <v>-1.5507959512538818</v>
      </c>
      <c r="AJ285">
        <f>SUMPRODUCT(Table24[[#This Row],[SibSp_1]:[Const]],$X$5:$AG$5)</f>
        <v>0.18155487405185522</v>
      </c>
      <c r="AK285">
        <f t="shared" si="111"/>
        <v>0</v>
      </c>
      <c r="AL285">
        <f t="shared" si="112"/>
        <v>0.18155487405185522</v>
      </c>
      <c r="AM285">
        <f t="shared" si="113"/>
        <v>0.18155487405185522</v>
      </c>
      <c r="AN285">
        <f>(AM285-Table24[[#This Row],[Survived]])^2</f>
        <v>3.296217229198501E-2</v>
      </c>
    </row>
    <row r="286" spans="1:40" x14ac:dyDescent="0.25">
      <c r="A286">
        <v>284</v>
      </c>
      <c r="B286">
        <v>1</v>
      </c>
      <c r="C286">
        <v>3</v>
      </c>
      <c r="D286" t="s">
        <v>427</v>
      </c>
      <c r="E286" t="s">
        <v>13</v>
      </c>
      <c r="F286">
        <v>19</v>
      </c>
      <c r="G286">
        <v>0</v>
      </c>
      <c r="H286">
        <v>0</v>
      </c>
      <c r="I286" t="s">
        <v>428</v>
      </c>
      <c r="J286">
        <v>8.0500000000000007</v>
      </c>
      <c r="L286" t="s">
        <v>15</v>
      </c>
      <c r="M286">
        <f>Table24[[#This Row],[SibSp]]</f>
        <v>0</v>
      </c>
      <c r="N286">
        <f>Table24[[#This Row],[Parch]]</f>
        <v>0</v>
      </c>
      <c r="O286" s="5">
        <f>Table24[[#This Row],[Age]]/80</f>
        <v>0.23749999999999999</v>
      </c>
      <c r="P286" s="5">
        <f>LOG10(Table24[[#This Row],[Fare]]+1)</f>
        <v>0.9566485792052033</v>
      </c>
      <c r="Q286" s="3">
        <f>IF(OR(Table24[[#This Row],[Pclass]]=2, Table24[[#This Row],[Pclass]]=3), 0, IF(Table24[[#This Row],[Pclass]]=1, 1, ""))</f>
        <v>0</v>
      </c>
      <c r="R286" s="3">
        <f>IF(OR(Table24[[#This Row],[Pclass]]=1, Table24[[#This Row],[Pclass]]=3), 0, IF(Table24[[#This Row],[Pclass]]=2, 1, ""))</f>
        <v>0</v>
      </c>
      <c r="S286" s="3">
        <f>IF(OR(Table24[[#This Row],[Embarked]]="C", Table24[[#This Row],[Embarked]]="Q"), 0, IF(Table24[[#This Row],[Embarked]]="S", 1, ""))</f>
        <v>1</v>
      </c>
      <c r="T286" s="3">
        <f>IF(OR(Table24[[#This Row],[Embarked]]="S", Table24[[#This Row],[Embarked]]="Q"), 0, IF(Table24[[#This Row],[Embarked]]="C", 1, ""))</f>
        <v>0</v>
      </c>
      <c r="U286" s="3">
        <f>IF(Table24[[#This Row],[Sex]]="male", 1, 0)</f>
        <v>1</v>
      </c>
      <c r="V286" s="3">
        <v>1</v>
      </c>
      <c r="AI286">
        <f>SUMPRODUCT(Table24[[#This Row],[SibSp_1]:[Const]],$X$4:$AG$4)</f>
        <v>-1.5068321904175497</v>
      </c>
      <c r="AJ286">
        <f>SUMPRODUCT(Table24[[#This Row],[SibSp_1]:[Const]],$X$5:$AG$5)</f>
        <v>0.15376835311660919</v>
      </c>
      <c r="AK286">
        <f t="shared" si="111"/>
        <v>0</v>
      </c>
      <c r="AL286">
        <f t="shared" si="112"/>
        <v>0.15376835311660919</v>
      </c>
      <c r="AM286">
        <f t="shared" si="113"/>
        <v>0.15376835311660919</v>
      </c>
      <c r="AN286">
        <f>(AM286-Table24[[#This Row],[Survived]])^2</f>
        <v>0.71610800018697585</v>
      </c>
    </row>
    <row r="287" spans="1:40" hidden="1" x14ac:dyDescent="0.25">
      <c r="A287">
        <v>285</v>
      </c>
      <c r="B287">
        <v>0</v>
      </c>
      <c r="C287">
        <v>1</v>
      </c>
      <c r="D287" t="s">
        <v>429</v>
      </c>
      <c r="E287" t="s">
        <v>13</v>
      </c>
      <c r="G287">
        <v>0</v>
      </c>
      <c r="H287">
        <v>0</v>
      </c>
      <c r="I287">
        <v>113056</v>
      </c>
      <c r="J287">
        <v>26</v>
      </c>
      <c r="K287" t="s">
        <v>430</v>
      </c>
      <c r="L287" t="s">
        <v>15</v>
      </c>
      <c r="M287">
        <f>Table24[[#This Row],[SibSp]]</f>
        <v>0</v>
      </c>
      <c r="N287">
        <f>Table24[[#This Row],[Parch]]</f>
        <v>0</v>
      </c>
      <c r="O287">
        <f>Table24[[#This Row],[Age]]/80</f>
        <v>0</v>
      </c>
      <c r="P287" s="3">
        <f>LOG10(Table24[[#This Row],[Fare]]+1)</f>
        <v>1.4313637641589874</v>
      </c>
      <c r="Q287" s="3">
        <f>IF(OR(Table24[[#This Row],[Pclass]]=2, Table24[[#This Row],[Pclass]]=3), 0, IF(Table24[[#This Row],[Pclass]]=1, 1, ""))</f>
        <v>1</v>
      </c>
      <c r="R287" s="3">
        <f>IF(OR(Table24[[#This Row],[Pclass]]=1, Table24[[#This Row],[Pclass]]=3), 0, IF(Table24[[#This Row],[Pclass]]=2, 1, ""))</f>
        <v>0</v>
      </c>
      <c r="S287" s="3">
        <f>IF(OR(Table24[[#This Row],[Embarked]]="C", Table24[[#This Row],[Embarked]]="Q"), 0, IF(Table24[[#This Row],[Embarked]]="S", 1, ""))</f>
        <v>1</v>
      </c>
      <c r="T287" s="3">
        <f>IF(OR(Table24[[#This Row],[Embarked]]="S", Table24[[#This Row],[Embarked]]="Q"), 0, IF(Table24[[#This Row],[Embarked]]="C", 1, ""))</f>
        <v>0</v>
      </c>
      <c r="U287" s="3">
        <f>IF(Table24[[#This Row],[Sex]]="male", 1, 0)</f>
        <v>1</v>
      </c>
      <c r="V287" s="3"/>
      <c r="AI287">
        <f>SUMPRODUCT(Table24[[#This Row],[SibSp_1]:[Const]],$X$4:$AG$4)</f>
        <v>-1.1139314378328198</v>
      </c>
      <c r="AN287">
        <f>(AI287-Table24[[#This Row],[Survived]])^2</f>
        <v>1.2408432481922933</v>
      </c>
    </row>
    <row r="288" spans="1:40" x14ac:dyDescent="0.25">
      <c r="A288">
        <v>286</v>
      </c>
      <c r="B288">
        <v>0</v>
      </c>
      <c r="C288">
        <v>3</v>
      </c>
      <c r="D288" t="s">
        <v>431</v>
      </c>
      <c r="E288" t="s">
        <v>13</v>
      </c>
      <c r="F288">
        <v>33</v>
      </c>
      <c r="G288">
        <v>0</v>
      </c>
      <c r="H288">
        <v>0</v>
      </c>
      <c r="I288">
        <v>349239</v>
      </c>
      <c r="J288">
        <v>8.6624999999999996</v>
      </c>
      <c r="L288" t="s">
        <v>20</v>
      </c>
      <c r="M288">
        <f>Table24[[#This Row],[SibSp]]</f>
        <v>0</v>
      </c>
      <c r="N288">
        <f>Table24[[#This Row],[Parch]]</f>
        <v>0</v>
      </c>
      <c r="O288" s="5">
        <f>Table24[[#This Row],[Age]]/80</f>
        <v>0.41249999999999998</v>
      </c>
      <c r="P288" s="5">
        <f>LOG10(Table24[[#This Row],[Fare]]+1)</f>
        <v>0.98508950692638131</v>
      </c>
      <c r="Q288" s="3">
        <f>IF(OR(Table24[[#This Row],[Pclass]]=2, Table24[[#This Row],[Pclass]]=3), 0, IF(Table24[[#This Row],[Pclass]]=1, 1, ""))</f>
        <v>0</v>
      </c>
      <c r="R288" s="3">
        <f>IF(OR(Table24[[#This Row],[Pclass]]=1, Table24[[#This Row],[Pclass]]=3), 0, IF(Table24[[#This Row],[Pclass]]=2, 1, ""))</f>
        <v>0</v>
      </c>
      <c r="S288" s="3">
        <f>IF(OR(Table24[[#This Row],[Embarked]]="C", Table24[[#This Row],[Embarked]]="Q"), 0, IF(Table24[[#This Row],[Embarked]]="S", 1, ""))</f>
        <v>0</v>
      </c>
      <c r="T288" s="3">
        <f>IF(OR(Table24[[#This Row],[Embarked]]="S", Table24[[#This Row],[Embarked]]="Q"), 0, IF(Table24[[#This Row],[Embarked]]="C", 1, ""))</f>
        <v>1</v>
      </c>
      <c r="U288" s="3">
        <f>IF(Table24[[#This Row],[Sex]]="male", 1, 0)</f>
        <v>1</v>
      </c>
      <c r="V288" s="3">
        <v>1</v>
      </c>
      <c r="AI288">
        <f>SUMPRODUCT(Table24[[#This Row],[SibSp_1]:[Const]],$X$4:$AG$4)</f>
        <v>4.2673994063903431E-2</v>
      </c>
      <c r="AJ288">
        <f>SUMPRODUCT(Table24[[#This Row],[SibSp_1]:[Const]],$X$5:$AG$5)</f>
        <v>5.1178677075791712E-2</v>
      </c>
      <c r="AK288">
        <f t="shared" ref="AK288:AK297" si="114">IF(AI288&lt;0,0,AI288)</f>
        <v>4.2673994063903431E-2</v>
      </c>
      <c r="AL288">
        <f t="shared" ref="AL288:AL297" si="115">IF(AJ288&lt;0,0,AJ288)</f>
        <v>5.1178677075791712E-2</v>
      </c>
      <c r="AM288">
        <f t="shared" ref="AM288:AM297" si="116">AK288+AL288</f>
        <v>9.3852671139695143E-2</v>
      </c>
      <c r="AN288">
        <f>(AM288-Table24[[#This Row],[Survived]])^2</f>
        <v>8.808323880055766E-3</v>
      </c>
    </row>
    <row r="289" spans="1:40" x14ac:dyDescent="0.25">
      <c r="A289">
        <v>287</v>
      </c>
      <c r="B289">
        <v>1</v>
      </c>
      <c r="C289">
        <v>3</v>
      </c>
      <c r="D289" t="s">
        <v>432</v>
      </c>
      <c r="E289" t="s">
        <v>13</v>
      </c>
      <c r="F289">
        <v>30</v>
      </c>
      <c r="G289">
        <v>0</v>
      </c>
      <c r="H289">
        <v>0</v>
      </c>
      <c r="I289">
        <v>345774</v>
      </c>
      <c r="J289">
        <v>9.5</v>
      </c>
      <c r="L289" t="s">
        <v>15</v>
      </c>
      <c r="M289">
        <f>Table24[[#This Row],[SibSp]]</f>
        <v>0</v>
      </c>
      <c r="N289">
        <f>Table24[[#This Row],[Parch]]</f>
        <v>0</v>
      </c>
      <c r="O289" s="5">
        <f>Table24[[#This Row],[Age]]/80</f>
        <v>0.375</v>
      </c>
      <c r="P289" s="5">
        <f>LOG10(Table24[[#This Row],[Fare]]+1)</f>
        <v>1.0211892990699381</v>
      </c>
      <c r="Q289" s="3">
        <f>IF(OR(Table24[[#This Row],[Pclass]]=2, Table24[[#This Row],[Pclass]]=3), 0, IF(Table24[[#This Row],[Pclass]]=1, 1, ""))</f>
        <v>0</v>
      </c>
      <c r="R289" s="3">
        <f>IF(OR(Table24[[#This Row],[Pclass]]=1, Table24[[#This Row],[Pclass]]=3), 0, IF(Table24[[#This Row],[Pclass]]=2, 1, ""))</f>
        <v>0</v>
      </c>
      <c r="S289" s="3">
        <f>IF(OR(Table24[[#This Row],[Embarked]]="C", Table24[[#This Row],[Embarked]]="Q"), 0, IF(Table24[[#This Row],[Embarked]]="S", 1, ""))</f>
        <v>1</v>
      </c>
      <c r="T289" s="3">
        <f>IF(OR(Table24[[#This Row],[Embarked]]="S", Table24[[#This Row],[Embarked]]="Q"), 0, IF(Table24[[#This Row],[Embarked]]="C", 1, ""))</f>
        <v>0</v>
      </c>
      <c r="U289" s="3">
        <f>IF(Table24[[#This Row],[Sex]]="male", 1, 0)</f>
        <v>1</v>
      </c>
      <c r="V289" s="3">
        <v>1</v>
      </c>
      <c r="AI289">
        <f>SUMPRODUCT(Table24[[#This Row],[SibSp_1]:[Const]],$X$4:$AG$4)</f>
        <v>-1.536483316083201</v>
      </c>
      <c r="AJ289">
        <f>SUMPRODUCT(Table24[[#This Row],[SibSp_1]:[Const]],$X$5:$AG$5)</f>
        <v>7.934630275412391E-2</v>
      </c>
      <c r="AK289">
        <f t="shared" si="114"/>
        <v>0</v>
      </c>
      <c r="AL289">
        <f t="shared" si="115"/>
        <v>7.934630275412391E-2</v>
      </c>
      <c r="AM289">
        <f t="shared" si="116"/>
        <v>7.934630275412391E-2</v>
      </c>
      <c r="AN289">
        <f>(AM289-Table24[[#This Row],[Survived]])^2</f>
        <v>0.84760323025250128</v>
      </c>
    </row>
    <row r="290" spans="1:40" x14ac:dyDescent="0.25">
      <c r="A290">
        <v>288</v>
      </c>
      <c r="B290">
        <v>0</v>
      </c>
      <c r="C290">
        <v>3</v>
      </c>
      <c r="D290" t="s">
        <v>433</v>
      </c>
      <c r="E290" t="s">
        <v>13</v>
      </c>
      <c r="F290">
        <v>22</v>
      </c>
      <c r="G290">
        <v>0</v>
      </c>
      <c r="H290">
        <v>0</v>
      </c>
      <c r="I290">
        <v>349206</v>
      </c>
      <c r="J290">
        <v>7.8958000000000004</v>
      </c>
      <c r="L290" t="s">
        <v>15</v>
      </c>
      <c r="M290">
        <f>Table24[[#This Row],[SibSp]]</f>
        <v>0</v>
      </c>
      <c r="N290">
        <f>Table24[[#This Row],[Parch]]</f>
        <v>0</v>
      </c>
      <c r="O290" s="5">
        <f>Table24[[#This Row],[Age]]/80</f>
        <v>0.27500000000000002</v>
      </c>
      <c r="P290" s="5">
        <f>LOG10(Table24[[#This Row],[Fare]]+1)</f>
        <v>0.94918501031343461</v>
      </c>
      <c r="Q290" s="3">
        <f>IF(OR(Table24[[#This Row],[Pclass]]=2, Table24[[#This Row],[Pclass]]=3), 0, IF(Table24[[#This Row],[Pclass]]=1, 1, ""))</f>
        <v>0</v>
      </c>
      <c r="R290" s="3">
        <f>IF(OR(Table24[[#This Row],[Pclass]]=1, Table24[[#This Row],[Pclass]]=3), 0, IF(Table24[[#This Row],[Pclass]]=2, 1, ""))</f>
        <v>0</v>
      </c>
      <c r="S290" s="3">
        <f>IF(OR(Table24[[#This Row],[Embarked]]="C", Table24[[#This Row],[Embarked]]="Q"), 0, IF(Table24[[#This Row],[Embarked]]="S", 1, ""))</f>
        <v>1</v>
      </c>
      <c r="T290" s="3">
        <f>IF(OR(Table24[[#This Row],[Embarked]]="S", Table24[[#This Row],[Embarked]]="Q"), 0, IF(Table24[[#This Row],[Embarked]]="C", 1, ""))</f>
        <v>0</v>
      </c>
      <c r="U290" s="3">
        <f>IF(Table24[[#This Row],[Sex]]="male", 1, 0)</f>
        <v>1</v>
      </c>
      <c r="V290" s="3">
        <v>1</v>
      </c>
      <c r="AI290">
        <f>SUMPRODUCT(Table24[[#This Row],[SibSp_1]:[Const]],$X$4:$AG$4)</f>
        <v>-1.4990358442409002</v>
      </c>
      <c r="AJ290">
        <f>SUMPRODUCT(Table24[[#This Row],[SibSp_1]:[Const]],$X$5:$AG$5)</f>
        <v>0.13118600422728033</v>
      </c>
      <c r="AK290">
        <f t="shared" si="114"/>
        <v>0</v>
      </c>
      <c r="AL290">
        <f t="shared" si="115"/>
        <v>0.13118600422728033</v>
      </c>
      <c r="AM290">
        <f t="shared" si="116"/>
        <v>0.13118600422728033</v>
      </c>
      <c r="AN290">
        <f>(AM290-Table24[[#This Row],[Survived]])^2</f>
        <v>1.7209767705120012E-2</v>
      </c>
    </row>
    <row r="291" spans="1:40" x14ac:dyDescent="0.25">
      <c r="A291">
        <v>289</v>
      </c>
      <c r="B291">
        <v>1</v>
      </c>
      <c r="C291">
        <v>2</v>
      </c>
      <c r="D291" t="s">
        <v>434</v>
      </c>
      <c r="E291" t="s">
        <v>13</v>
      </c>
      <c r="F291">
        <v>42</v>
      </c>
      <c r="G291">
        <v>0</v>
      </c>
      <c r="H291">
        <v>0</v>
      </c>
      <c r="I291">
        <v>237798</v>
      </c>
      <c r="J291">
        <v>13</v>
      </c>
      <c r="L291" t="s">
        <v>15</v>
      </c>
      <c r="M291">
        <f>Table24[[#This Row],[SibSp]]</f>
        <v>0</v>
      </c>
      <c r="N291">
        <f>Table24[[#This Row],[Parch]]</f>
        <v>0</v>
      </c>
      <c r="O291" s="5">
        <f>Table24[[#This Row],[Age]]/80</f>
        <v>0.52500000000000002</v>
      </c>
      <c r="P291" s="5">
        <f>LOG10(Table24[[#This Row],[Fare]]+1)</f>
        <v>1.146128035678238</v>
      </c>
      <c r="Q291" s="3">
        <f>IF(OR(Table24[[#This Row],[Pclass]]=2, Table24[[#This Row],[Pclass]]=3), 0, IF(Table24[[#This Row],[Pclass]]=1, 1, ""))</f>
        <v>0</v>
      </c>
      <c r="R291" s="3">
        <f>IF(OR(Table24[[#This Row],[Pclass]]=1, Table24[[#This Row],[Pclass]]=3), 0, IF(Table24[[#This Row],[Pclass]]=2, 1, ""))</f>
        <v>1</v>
      </c>
      <c r="S291" s="3">
        <f>IF(OR(Table24[[#This Row],[Embarked]]="C", Table24[[#This Row],[Embarked]]="Q"), 0, IF(Table24[[#This Row],[Embarked]]="S", 1, ""))</f>
        <v>1</v>
      </c>
      <c r="T291" s="3">
        <f>IF(OR(Table24[[#This Row],[Embarked]]="S", Table24[[#This Row],[Embarked]]="Q"), 0, IF(Table24[[#This Row],[Embarked]]="C", 1, ""))</f>
        <v>0</v>
      </c>
      <c r="U291" s="3">
        <f>IF(Table24[[#This Row],[Sex]]="male", 1, 0)</f>
        <v>1</v>
      </c>
      <c r="V291" s="3">
        <v>1</v>
      </c>
      <c r="AI291">
        <f>SUMPRODUCT(Table24[[#This Row],[SibSp_1]:[Const]],$X$4:$AG$4)</f>
        <v>-1.7000688444873742</v>
      </c>
      <c r="AJ291">
        <f>SUMPRODUCT(Table24[[#This Row],[SibSp_1]:[Const]],$X$5:$AG$5)</f>
        <v>0.20639329743910872</v>
      </c>
      <c r="AK291">
        <f t="shared" si="114"/>
        <v>0</v>
      </c>
      <c r="AL291">
        <f t="shared" si="115"/>
        <v>0.20639329743910872</v>
      </c>
      <c r="AM291">
        <f t="shared" si="116"/>
        <v>0.20639329743910872</v>
      </c>
      <c r="AN291">
        <f>(AM291-Table24[[#This Row],[Survived]])^2</f>
        <v>0.6298115983495709</v>
      </c>
    </row>
    <row r="292" spans="1:40" x14ac:dyDescent="0.25">
      <c r="A292">
        <v>290</v>
      </c>
      <c r="B292">
        <v>1</v>
      </c>
      <c r="C292">
        <v>3</v>
      </c>
      <c r="D292" t="s">
        <v>435</v>
      </c>
      <c r="E292" t="s">
        <v>17</v>
      </c>
      <c r="F292">
        <v>22</v>
      </c>
      <c r="G292">
        <v>0</v>
      </c>
      <c r="H292">
        <v>0</v>
      </c>
      <c r="I292">
        <v>370373</v>
      </c>
      <c r="J292">
        <v>7.75</v>
      </c>
      <c r="L292" t="s">
        <v>27</v>
      </c>
      <c r="M292">
        <f>Table24[[#This Row],[SibSp]]</f>
        <v>0</v>
      </c>
      <c r="N292">
        <f>Table24[[#This Row],[Parch]]</f>
        <v>0</v>
      </c>
      <c r="O292" s="5">
        <f>Table24[[#This Row],[Age]]/80</f>
        <v>0.27500000000000002</v>
      </c>
      <c r="P292" s="5">
        <f>LOG10(Table24[[#This Row],[Fare]]+1)</f>
        <v>0.94200805302231327</v>
      </c>
      <c r="Q292" s="3">
        <f>IF(OR(Table24[[#This Row],[Pclass]]=2, Table24[[#This Row],[Pclass]]=3), 0, IF(Table24[[#This Row],[Pclass]]=1, 1, ""))</f>
        <v>0</v>
      </c>
      <c r="R292" s="3">
        <f>IF(OR(Table24[[#This Row],[Pclass]]=1, Table24[[#This Row],[Pclass]]=3), 0, IF(Table24[[#This Row],[Pclass]]=2, 1, ""))</f>
        <v>0</v>
      </c>
      <c r="S292" s="3">
        <f>IF(OR(Table24[[#This Row],[Embarked]]="C", Table24[[#This Row],[Embarked]]="Q"), 0, IF(Table24[[#This Row],[Embarked]]="S", 1, ""))</f>
        <v>0</v>
      </c>
      <c r="T292" s="3">
        <f>IF(OR(Table24[[#This Row],[Embarked]]="S", Table24[[#This Row],[Embarked]]="Q"), 0, IF(Table24[[#This Row],[Embarked]]="C", 1, ""))</f>
        <v>0</v>
      </c>
      <c r="U292" s="3">
        <f>IF(Table24[[#This Row],[Sex]]="male", 1, 0)</f>
        <v>0</v>
      </c>
      <c r="V292" s="3">
        <v>1</v>
      </c>
      <c r="AI292">
        <f>SUMPRODUCT(Table24[[#This Row],[SibSp_1]:[Const]],$X$4:$AG$4)</f>
        <v>-0.89456043066010915</v>
      </c>
      <c r="AJ292">
        <f>SUMPRODUCT(Table24[[#This Row],[SibSp_1]:[Const]],$X$5:$AG$5)</f>
        <v>0.61547548040009614</v>
      </c>
      <c r="AK292">
        <f t="shared" si="114"/>
        <v>0</v>
      </c>
      <c r="AL292">
        <f t="shared" si="115"/>
        <v>0.61547548040009614</v>
      </c>
      <c r="AM292">
        <f t="shared" si="116"/>
        <v>0.61547548040009614</v>
      </c>
      <c r="AN292">
        <f>(AM292-Table24[[#This Row],[Survived]])^2</f>
        <v>0.14785910617353684</v>
      </c>
    </row>
    <row r="293" spans="1:40" x14ac:dyDescent="0.25">
      <c r="A293">
        <v>291</v>
      </c>
      <c r="B293">
        <v>1</v>
      </c>
      <c r="C293">
        <v>1</v>
      </c>
      <c r="D293" t="s">
        <v>436</v>
      </c>
      <c r="E293" t="s">
        <v>17</v>
      </c>
      <c r="F293">
        <v>26</v>
      </c>
      <c r="G293">
        <v>0</v>
      </c>
      <c r="H293">
        <v>0</v>
      </c>
      <c r="I293">
        <v>19877</v>
      </c>
      <c r="J293">
        <v>78.849999999999994</v>
      </c>
      <c r="L293" t="s">
        <v>15</v>
      </c>
      <c r="M293">
        <f>Table24[[#This Row],[SibSp]]</f>
        <v>0</v>
      </c>
      <c r="N293">
        <f>Table24[[#This Row],[Parch]]</f>
        <v>0</v>
      </c>
      <c r="O293" s="5">
        <f>Table24[[#This Row],[Age]]/80</f>
        <v>0.32500000000000001</v>
      </c>
      <c r="P293" s="5">
        <f>LOG10(Table24[[#This Row],[Fare]]+1)</f>
        <v>1.9022749204745018</v>
      </c>
      <c r="Q293" s="3">
        <f>IF(OR(Table24[[#This Row],[Pclass]]=2, Table24[[#This Row],[Pclass]]=3), 0, IF(Table24[[#This Row],[Pclass]]=1, 1, ""))</f>
        <v>1</v>
      </c>
      <c r="R293" s="3">
        <f>IF(OR(Table24[[#This Row],[Pclass]]=1, Table24[[#This Row],[Pclass]]=3), 0, IF(Table24[[#This Row],[Pclass]]=2, 1, ""))</f>
        <v>0</v>
      </c>
      <c r="S293" s="3">
        <f>IF(OR(Table24[[#This Row],[Embarked]]="C", Table24[[#This Row],[Embarked]]="Q"), 0, IF(Table24[[#This Row],[Embarked]]="S", 1, ""))</f>
        <v>1</v>
      </c>
      <c r="T293" s="3">
        <f>IF(OR(Table24[[#This Row],[Embarked]]="S", Table24[[#This Row],[Embarked]]="Q"), 0, IF(Table24[[#This Row],[Embarked]]="C", 1, ""))</f>
        <v>0</v>
      </c>
      <c r="U293" s="3">
        <f>IF(Table24[[#This Row],[Sex]]="male", 1, 0)</f>
        <v>0</v>
      </c>
      <c r="V293" s="3">
        <v>1</v>
      </c>
      <c r="AI293">
        <f>SUMPRODUCT(Table24[[#This Row],[SibSp_1]:[Const]],$X$4:$AG$4)</f>
        <v>-1.8058279026590291</v>
      </c>
      <c r="AJ293">
        <f>SUMPRODUCT(Table24[[#This Row],[SibSp_1]:[Const]],$X$5:$AG$5)</f>
        <v>1.0423034722250073</v>
      </c>
      <c r="AK293">
        <f t="shared" si="114"/>
        <v>0</v>
      </c>
      <c r="AL293">
        <f t="shared" si="115"/>
        <v>1.0423034722250073</v>
      </c>
      <c r="AM293">
        <f t="shared" si="116"/>
        <v>1.0423034722250073</v>
      </c>
      <c r="AN293">
        <f>(AM293-Table24[[#This Row],[Survived]])^2</f>
        <v>1.7895837622919641E-3</v>
      </c>
    </row>
    <row r="294" spans="1:40" x14ac:dyDescent="0.25">
      <c r="A294">
        <v>292</v>
      </c>
      <c r="B294">
        <v>1</v>
      </c>
      <c r="C294">
        <v>1</v>
      </c>
      <c r="D294" t="s">
        <v>437</v>
      </c>
      <c r="E294" t="s">
        <v>17</v>
      </c>
      <c r="F294">
        <v>19</v>
      </c>
      <c r="G294">
        <v>1</v>
      </c>
      <c r="H294">
        <v>0</v>
      </c>
      <c r="I294">
        <v>11967</v>
      </c>
      <c r="J294">
        <v>91.0792</v>
      </c>
      <c r="K294" t="s">
        <v>438</v>
      </c>
      <c r="L294" t="s">
        <v>20</v>
      </c>
      <c r="M294">
        <f>Table24[[#This Row],[SibSp]]</f>
        <v>1</v>
      </c>
      <c r="N294">
        <f>Table24[[#This Row],[Parch]]</f>
        <v>0</v>
      </c>
      <c r="O294" s="5">
        <f>Table24[[#This Row],[Age]]/80</f>
        <v>0.23749999999999999</v>
      </c>
      <c r="P294" s="5">
        <f>LOG10(Table24[[#This Row],[Fare]]+1)</f>
        <v>1.9641615374126258</v>
      </c>
      <c r="Q294" s="3">
        <f>IF(OR(Table24[[#This Row],[Pclass]]=2, Table24[[#This Row],[Pclass]]=3), 0, IF(Table24[[#This Row],[Pclass]]=1, 1, ""))</f>
        <v>1</v>
      </c>
      <c r="R294" s="3">
        <f>IF(OR(Table24[[#This Row],[Pclass]]=1, Table24[[#This Row],[Pclass]]=3), 0, IF(Table24[[#This Row],[Pclass]]=2, 1, ""))</f>
        <v>0</v>
      </c>
      <c r="S294" s="3">
        <f>IF(OR(Table24[[#This Row],[Embarked]]="C", Table24[[#This Row],[Embarked]]="Q"), 0, IF(Table24[[#This Row],[Embarked]]="S", 1, ""))</f>
        <v>0</v>
      </c>
      <c r="T294" s="3">
        <f>IF(OR(Table24[[#This Row],[Embarked]]="S", Table24[[#This Row],[Embarked]]="Q"), 0, IF(Table24[[#This Row],[Embarked]]="C", 1, ""))</f>
        <v>1</v>
      </c>
      <c r="U294" s="3">
        <f>IF(Table24[[#This Row],[Sex]]="male", 1, 0)</f>
        <v>0</v>
      </c>
      <c r="V294" s="3">
        <v>1</v>
      </c>
      <c r="AI294">
        <f>SUMPRODUCT(Table24[[#This Row],[SibSp_1]:[Const]],$X$4:$AG$4)</f>
        <v>4.491377989107781E-2</v>
      </c>
      <c r="AJ294">
        <f>SUMPRODUCT(Table24[[#This Row],[SibSp_1]:[Const]],$X$5:$AG$5)</f>
        <v>1.0149246396879241</v>
      </c>
      <c r="AK294">
        <f t="shared" si="114"/>
        <v>4.491377989107781E-2</v>
      </c>
      <c r="AL294">
        <f t="shared" si="115"/>
        <v>1.0149246396879241</v>
      </c>
      <c r="AM294">
        <f t="shared" si="116"/>
        <v>1.0598384195790018</v>
      </c>
      <c r="AN294">
        <f>(AM294-Table24[[#This Row],[Survived]])^2</f>
        <v>3.5806364577126684E-3</v>
      </c>
    </row>
    <row r="295" spans="1:40" x14ac:dyDescent="0.25">
      <c r="A295">
        <v>293</v>
      </c>
      <c r="B295">
        <v>0</v>
      </c>
      <c r="C295">
        <v>2</v>
      </c>
      <c r="D295" t="s">
        <v>439</v>
      </c>
      <c r="E295" t="s">
        <v>13</v>
      </c>
      <c r="F295">
        <v>36</v>
      </c>
      <c r="G295">
        <v>0</v>
      </c>
      <c r="H295">
        <v>0</v>
      </c>
      <c r="I295" t="s">
        <v>440</v>
      </c>
      <c r="J295">
        <v>12.875</v>
      </c>
      <c r="K295" t="s">
        <v>441</v>
      </c>
      <c r="L295" t="s">
        <v>20</v>
      </c>
      <c r="M295">
        <f>Table24[[#This Row],[SibSp]]</f>
        <v>0</v>
      </c>
      <c r="N295">
        <f>Table24[[#This Row],[Parch]]</f>
        <v>0</v>
      </c>
      <c r="O295" s="5">
        <f>Table24[[#This Row],[Age]]/80</f>
        <v>0.45</v>
      </c>
      <c r="P295" s="5">
        <f>LOG10(Table24[[#This Row],[Fare]]+1)</f>
        <v>1.1422329917947138</v>
      </c>
      <c r="Q295" s="3">
        <f>IF(OR(Table24[[#This Row],[Pclass]]=2, Table24[[#This Row],[Pclass]]=3), 0, IF(Table24[[#This Row],[Pclass]]=1, 1, ""))</f>
        <v>0</v>
      </c>
      <c r="R295" s="3">
        <f>IF(OR(Table24[[#This Row],[Pclass]]=1, Table24[[#This Row],[Pclass]]=3), 0, IF(Table24[[#This Row],[Pclass]]=2, 1, ""))</f>
        <v>1</v>
      </c>
      <c r="S295" s="3">
        <f>IF(OR(Table24[[#This Row],[Embarked]]="C", Table24[[#This Row],[Embarked]]="Q"), 0, IF(Table24[[#This Row],[Embarked]]="S", 1, ""))</f>
        <v>0</v>
      </c>
      <c r="T295" s="3">
        <f>IF(OR(Table24[[#This Row],[Embarked]]="S", Table24[[#This Row],[Embarked]]="Q"), 0, IF(Table24[[#This Row],[Embarked]]="C", 1, ""))</f>
        <v>1</v>
      </c>
      <c r="U295" s="3">
        <f>IF(Table24[[#This Row],[Sex]]="male", 1, 0)</f>
        <v>1</v>
      </c>
      <c r="V295" s="3">
        <v>1</v>
      </c>
      <c r="AI295">
        <f>SUMPRODUCT(Table24[[#This Row],[SibSp_1]:[Const]],$X$4:$AG$4)</f>
        <v>-0.15051932250000058</v>
      </c>
      <c r="AJ295">
        <f>SUMPRODUCT(Table24[[#This Row],[SibSp_1]:[Const]],$X$5:$AG$5)</f>
        <v>0.24686754166366631</v>
      </c>
      <c r="AK295">
        <f t="shared" si="114"/>
        <v>0</v>
      </c>
      <c r="AL295">
        <f t="shared" si="115"/>
        <v>0.24686754166366631</v>
      </c>
      <c r="AM295">
        <f t="shared" si="116"/>
        <v>0.24686754166366631</v>
      </c>
      <c r="AN295">
        <f>(AM295-Table24[[#This Row],[Survived]])^2</f>
        <v>6.0943583127062023E-2</v>
      </c>
    </row>
    <row r="296" spans="1:40" x14ac:dyDescent="0.25">
      <c r="A296">
        <v>294</v>
      </c>
      <c r="B296">
        <v>0</v>
      </c>
      <c r="C296">
        <v>3</v>
      </c>
      <c r="D296" t="s">
        <v>442</v>
      </c>
      <c r="E296" t="s">
        <v>17</v>
      </c>
      <c r="F296">
        <v>24</v>
      </c>
      <c r="G296">
        <v>0</v>
      </c>
      <c r="H296">
        <v>0</v>
      </c>
      <c r="I296">
        <v>349236</v>
      </c>
      <c r="J296">
        <v>8.85</v>
      </c>
      <c r="L296" t="s">
        <v>15</v>
      </c>
      <c r="M296">
        <f>Table24[[#This Row],[SibSp]]</f>
        <v>0</v>
      </c>
      <c r="N296">
        <f>Table24[[#This Row],[Parch]]</f>
        <v>0</v>
      </c>
      <c r="O296" s="5">
        <f>Table24[[#This Row],[Age]]/80</f>
        <v>0.3</v>
      </c>
      <c r="P296" s="5">
        <f>LOG10(Table24[[#This Row],[Fare]]+1)</f>
        <v>0.99343623049761176</v>
      </c>
      <c r="Q296" s="3">
        <f>IF(OR(Table24[[#This Row],[Pclass]]=2, Table24[[#This Row],[Pclass]]=3), 0, IF(Table24[[#This Row],[Pclass]]=1, 1, ""))</f>
        <v>0</v>
      </c>
      <c r="R296" s="3">
        <f>IF(OR(Table24[[#This Row],[Pclass]]=1, Table24[[#This Row],[Pclass]]=3), 0, IF(Table24[[#This Row],[Pclass]]=2, 1, ""))</f>
        <v>0</v>
      </c>
      <c r="S296" s="3">
        <f>IF(OR(Table24[[#This Row],[Embarked]]="C", Table24[[#This Row],[Embarked]]="Q"), 0, IF(Table24[[#This Row],[Embarked]]="S", 1, ""))</f>
        <v>1</v>
      </c>
      <c r="T296" s="3">
        <f>IF(OR(Table24[[#This Row],[Embarked]]="S", Table24[[#This Row],[Embarked]]="Q"), 0, IF(Table24[[#This Row],[Embarked]]="C", 1, ""))</f>
        <v>0</v>
      </c>
      <c r="U296" s="3">
        <f>IF(Table24[[#This Row],[Sex]]="male", 1, 0)</f>
        <v>0</v>
      </c>
      <c r="V296" s="3">
        <v>1</v>
      </c>
      <c r="AI296">
        <f>SUMPRODUCT(Table24[[#This Row],[SibSp_1]:[Const]],$X$4:$AG$4)</f>
        <v>-1.6249711902012114</v>
      </c>
      <c r="AJ296">
        <f>SUMPRODUCT(Table24[[#This Row],[SibSp_1]:[Const]],$X$5:$AG$5)</f>
        <v>0.61888861954710173</v>
      </c>
      <c r="AK296">
        <f t="shared" si="114"/>
        <v>0</v>
      </c>
      <c r="AL296">
        <f t="shared" si="115"/>
        <v>0.61888861954710173</v>
      </c>
      <c r="AM296">
        <f t="shared" si="116"/>
        <v>0.61888861954710173</v>
      </c>
      <c r="AN296">
        <f>(AM296-Table24[[#This Row],[Survived]])^2</f>
        <v>0.38302312340491723</v>
      </c>
    </row>
    <row r="297" spans="1:40" x14ac:dyDescent="0.25">
      <c r="A297">
        <v>295</v>
      </c>
      <c r="B297">
        <v>0</v>
      </c>
      <c r="C297">
        <v>3</v>
      </c>
      <c r="D297" t="s">
        <v>443</v>
      </c>
      <c r="E297" t="s">
        <v>13</v>
      </c>
      <c r="F297">
        <v>24</v>
      </c>
      <c r="G297">
        <v>0</v>
      </c>
      <c r="H297">
        <v>0</v>
      </c>
      <c r="I297">
        <v>349233</v>
      </c>
      <c r="J297">
        <v>7.8958000000000004</v>
      </c>
      <c r="L297" t="s">
        <v>15</v>
      </c>
      <c r="M297">
        <f>Table24[[#This Row],[SibSp]]</f>
        <v>0</v>
      </c>
      <c r="N297">
        <f>Table24[[#This Row],[Parch]]</f>
        <v>0</v>
      </c>
      <c r="O297" s="5">
        <f>Table24[[#This Row],[Age]]/80</f>
        <v>0.3</v>
      </c>
      <c r="P297" s="5">
        <f>LOG10(Table24[[#This Row],[Fare]]+1)</f>
        <v>0.94918501031343461</v>
      </c>
      <c r="Q297" s="3">
        <f>IF(OR(Table24[[#This Row],[Pclass]]=2, Table24[[#This Row],[Pclass]]=3), 0, IF(Table24[[#This Row],[Pclass]]=1, 1, ""))</f>
        <v>0</v>
      </c>
      <c r="R297" s="3">
        <f>IF(OR(Table24[[#This Row],[Pclass]]=1, Table24[[#This Row],[Pclass]]=3), 0, IF(Table24[[#This Row],[Pclass]]=2, 1, ""))</f>
        <v>0</v>
      </c>
      <c r="S297" s="3">
        <f>IF(OR(Table24[[#This Row],[Embarked]]="C", Table24[[#This Row],[Embarked]]="Q"), 0, IF(Table24[[#This Row],[Embarked]]="S", 1, ""))</f>
        <v>1</v>
      </c>
      <c r="T297" s="3">
        <f>IF(OR(Table24[[#This Row],[Embarked]]="S", Table24[[#This Row],[Embarked]]="Q"), 0, IF(Table24[[#This Row],[Embarked]]="C", 1, ""))</f>
        <v>0</v>
      </c>
      <c r="U297" s="3">
        <f>IF(Table24[[#This Row],[Sex]]="male", 1, 0)</f>
        <v>1</v>
      </c>
      <c r="V297" s="3">
        <v>1</v>
      </c>
      <c r="AI297">
        <f>SUMPRODUCT(Table24[[#This Row],[SibSp_1]:[Const]],$X$4:$AG$4)</f>
        <v>-1.4969911820736601</v>
      </c>
      <c r="AJ297">
        <f>SUMPRODUCT(Table24[[#This Row],[SibSp_1]:[Const]],$X$5:$AG$5)</f>
        <v>0.11658477975617587</v>
      </c>
      <c r="AK297">
        <f t="shared" si="114"/>
        <v>0</v>
      </c>
      <c r="AL297">
        <f t="shared" si="115"/>
        <v>0.11658477975617587</v>
      </c>
      <c r="AM297">
        <f t="shared" si="116"/>
        <v>0.11658477975617587</v>
      </c>
      <c r="AN297">
        <f>(AM297-Table24[[#This Row],[Survived]])^2</f>
        <v>1.3592010870796036E-2</v>
      </c>
    </row>
    <row r="298" spans="1:40" hidden="1" x14ac:dyDescent="0.25">
      <c r="A298">
        <v>296</v>
      </c>
      <c r="B298">
        <v>0</v>
      </c>
      <c r="C298">
        <v>1</v>
      </c>
      <c r="D298" t="s">
        <v>444</v>
      </c>
      <c r="E298" t="s">
        <v>13</v>
      </c>
      <c r="G298">
        <v>0</v>
      </c>
      <c r="H298">
        <v>0</v>
      </c>
      <c r="I298" t="s">
        <v>445</v>
      </c>
      <c r="J298">
        <v>27.720800000000001</v>
      </c>
      <c r="L298" t="s">
        <v>20</v>
      </c>
      <c r="M298">
        <f>Table24[[#This Row],[SibSp]]</f>
        <v>0</v>
      </c>
      <c r="N298">
        <f>Table24[[#This Row],[Parch]]</f>
        <v>0</v>
      </c>
      <c r="O298">
        <f>Table24[[#This Row],[Age]]/80</f>
        <v>0</v>
      </c>
      <c r="P298" s="3">
        <f>LOG10(Table24[[#This Row],[Fare]]+1)</f>
        <v>1.4581965327411079</v>
      </c>
      <c r="Q298" s="3">
        <f>IF(OR(Table24[[#This Row],[Pclass]]=2, Table24[[#This Row],[Pclass]]=3), 0, IF(Table24[[#This Row],[Pclass]]=1, 1, ""))</f>
        <v>1</v>
      </c>
      <c r="R298" s="3">
        <f>IF(OR(Table24[[#This Row],[Pclass]]=1, Table24[[#This Row],[Pclass]]=3), 0, IF(Table24[[#This Row],[Pclass]]=2, 1, ""))</f>
        <v>0</v>
      </c>
      <c r="S298" s="3">
        <f>IF(OR(Table24[[#This Row],[Embarked]]="C", Table24[[#This Row],[Embarked]]="Q"), 0, IF(Table24[[#This Row],[Embarked]]="S", 1, ""))</f>
        <v>0</v>
      </c>
      <c r="T298" s="3">
        <f>IF(OR(Table24[[#This Row],[Embarked]]="S", Table24[[#This Row],[Embarked]]="Q"), 0, IF(Table24[[#This Row],[Embarked]]="C", 1, ""))</f>
        <v>1</v>
      </c>
      <c r="U298" s="3">
        <f>IF(Table24[[#This Row],[Sex]]="male", 1, 0)</f>
        <v>1</v>
      </c>
      <c r="V298" s="3"/>
      <c r="AI298">
        <f>SUMPRODUCT(Table24[[#This Row],[SibSp_1]:[Const]],$X$4:$AG$4)</f>
        <v>0.42228113498262221</v>
      </c>
      <c r="AN298">
        <f>(AI298-Table24[[#This Row],[Survived]])^2</f>
        <v>0.1783213569622116</v>
      </c>
    </row>
    <row r="299" spans="1:40" x14ac:dyDescent="0.25">
      <c r="A299">
        <v>297</v>
      </c>
      <c r="B299">
        <v>0</v>
      </c>
      <c r="C299">
        <v>3</v>
      </c>
      <c r="D299" t="s">
        <v>446</v>
      </c>
      <c r="E299" t="s">
        <v>13</v>
      </c>
      <c r="F299">
        <v>23.5</v>
      </c>
      <c r="G299">
        <v>0</v>
      </c>
      <c r="H299">
        <v>0</v>
      </c>
      <c r="I299">
        <v>2693</v>
      </c>
      <c r="J299">
        <v>7.2291999999999996</v>
      </c>
      <c r="L299" t="s">
        <v>20</v>
      </c>
      <c r="M299">
        <f>Table24[[#This Row],[SibSp]]</f>
        <v>0</v>
      </c>
      <c r="N299">
        <f>Table24[[#This Row],[Parch]]</f>
        <v>0</v>
      </c>
      <c r="O299" s="5">
        <f>Table24[[#This Row],[Age]]/80</f>
        <v>0.29375000000000001</v>
      </c>
      <c r="P299" s="5">
        <f>LOG10(Table24[[#This Row],[Fare]]+1)</f>
        <v>0.91535761741483168</v>
      </c>
      <c r="Q299" s="3">
        <f>IF(OR(Table24[[#This Row],[Pclass]]=2, Table24[[#This Row],[Pclass]]=3), 0, IF(Table24[[#This Row],[Pclass]]=1, 1, ""))</f>
        <v>0</v>
      </c>
      <c r="R299" s="3">
        <f>IF(OR(Table24[[#This Row],[Pclass]]=1, Table24[[#This Row],[Pclass]]=3), 0, IF(Table24[[#This Row],[Pclass]]=2, 1, ""))</f>
        <v>0</v>
      </c>
      <c r="S299" s="3">
        <f>IF(OR(Table24[[#This Row],[Embarked]]="C", Table24[[#This Row],[Embarked]]="Q"), 0, IF(Table24[[#This Row],[Embarked]]="S", 1, ""))</f>
        <v>0</v>
      </c>
      <c r="T299" s="3">
        <f>IF(OR(Table24[[#This Row],[Embarked]]="S", Table24[[#This Row],[Embarked]]="Q"), 0, IF(Table24[[#This Row],[Embarked]]="C", 1, ""))</f>
        <v>1</v>
      </c>
      <c r="U299" s="3">
        <f>IF(Table24[[#This Row],[Sex]]="male", 1, 0)</f>
        <v>1</v>
      </c>
      <c r="V299" s="3">
        <v>1</v>
      </c>
      <c r="AI299">
        <f>SUMPRODUCT(Table24[[#This Row],[SibSp_1]:[Const]],$X$4:$AG$4)</f>
        <v>7.7148044470870258E-2</v>
      </c>
      <c r="AJ299">
        <f>SUMPRODUCT(Table24[[#This Row],[SibSp_1]:[Const]],$X$5:$AG$5)</f>
        <v>0.11417648938519054</v>
      </c>
      <c r="AK299">
        <f t="shared" ref="AK299:AK300" si="117">IF(AI299&lt;0,0,AI299)</f>
        <v>7.7148044470870258E-2</v>
      </c>
      <c r="AL299">
        <f t="shared" ref="AL299:AL300" si="118">IF(AJ299&lt;0,0,AJ299)</f>
        <v>0.11417648938519054</v>
      </c>
      <c r="AM299">
        <f t="shared" ref="AM299:AM300" si="119">AK299+AL299</f>
        <v>0.1913245338560608</v>
      </c>
      <c r="AN299">
        <f>(AM299-Table24[[#This Row],[Survived]])^2</f>
        <v>3.6605077255238955E-2</v>
      </c>
    </row>
    <row r="300" spans="1:40" x14ac:dyDescent="0.25">
      <c r="A300">
        <v>298</v>
      </c>
      <c r="B300">
        <v>0</v>
      </c>
      <c r="C300">
        <v>1</v>
      </c>
      <c r="D300" t="s">
        <v>447</v>
      </c>
      <c r="E300" t="s">
        <v>17</v>
      </c>
      <c r="F300">
        <v>2</v>
      </c>
      <c r="G300">
        <v>1</v>
      </c>
      <c r="H300">
        <v>2</v>
      </c>
      <c r="I300">
        <v>113781</v>
      </c>
      <c r="J300">
        <v>151.55000000000001</v>
      </c>
      <c r="K300" t="s">
        <v>448</v>
      </c>
      <c r="L300" t="s">
        <v>15</v>
      </c>
      <c r="M300">
        <f>Table24[[#This Row],[SibSp]]</f>
        <v>1</v>
      </c>
      <c r="N300">
        <f>Table24[[#This Row],[Parch]]</f>
        <v>2</v>
      </c>
      <c r="O300" s="5">
        <f>Table24[[#This Row],[Age]]/80</f>
        <v>2.5000000000000001E-2</v>
      </c>
      <c r="P300" s="5">
        <f>LOG10(Table24[[#This Row],[Fare]]+1)</f>
        <v>2.1834122119784261</v>
      </c>
      <c r="Q300" s="3">
        <f>IF(OR(Table24[[#This Row],[Pclass]]=2, Table24[[#This Row],[Pclass]]=3), 0, IF(Table24[[#This Row],[Pclass]]=1, 1, ""))</f>
        <v>1</v>
      </c>
      <c r="R300" s="3">
        <f>IF(OR(Table24[[#This Row],[Pclass]]=1, Table24[[#This Row],[Pclass]]=3), 0, IF(Table24[[#This Row],[Pclass]]=2, 1, ""))</f>
        <v>0</v>
      </c>
      <c r="S300" s="3">
        <f>IF(OR(Table24[[#This Row],[Embarked]]="C", Table24[[#This Row],[Embarked]]="Q"), 0, IF(Table24[[#This Row],[Embarked]]="S", 1, ""))</f>
        <v>1</v>
      </c>
      <c r="T300" s="3">
        <f>IF(OR(Table24[[#This Row],[Embarked]]="S", Table24[[#This Row],[Embarked]]="Q"), 0, IF(Table24[[#This Row],[Embarked]]="C", 1, ""))</f>
        <v>0</v>
      </c>
      <c r="U300" s="3">
        <f>IF(Table24[[#This Row],[Sex]]="male", 1, 0)</f>
        <v>0</v>
      </c>
      <c r="V300" s="3">
        <v>1</v>
      </c>
      <c r="AI300">
        <f>SUMPRODUCT(Table24[[#This Row],[SibSp_1]:[Const]],$X$4:$AG$4)</f>
        <v>-1.9078372047402068</v>
      </c>
      <c r="AJ300">
        <f>SUMPRODUCT(Table24[[#This Row],[SibSp_1]:[Const]],$X$5:$AG$5)</f>
        <v>1.133323004310864</v>
      </c>
      <c r="AK300">
        <f t="shared" si="117"/>
        <v>0</v>
      </c>
      <c r="AL300">
        <f t="shared" si="118"/>
        <v>1.133323004310864</v>
      </c>
      <c r="AM300">
        <f t="shared" si="119"/>
        <v>1.133323004310864</v>
      </c>
      <c r="AN300">
        <f>(AM300-Table24[[#This Row],[Survived]])^2</f>
        <v>1.2844210321002025</v>
      </c>
    </row>
    <row r="301" spans="1:40" hidden="1" x14ac:dyDescent="0.25">
      <c r="A301">
        <v>299</v>
      </c>
      <c r="B301">
        <v>1</v>
      </c>
      <c r="C301">
        <v>1</v>
      </c>
      <c r="D301" t="s">
        <v>449</v>
      </c>
      <c r="E301" t="s">
        <v>13</v>
      </c>
      <c r="G301">
        <v>0</v>
      </c>
      <c r="H301">
        <v>0</v>
      </c>
      <c r="I301">
        <v>19988</v>
      </c>
      <c r="J301">
        <v>30.5</v>
      </c>
      <c r="K301" t="s">
        <v>450</v>
      </c>
      <c r="L301" t="s">
        <v>15</v>
      </c>
      <c r="M301">
        <f>Table24[[#This Row],[SibSp]]</f>
        <v>0</v>
      </c>
      <c r="N301">
        <f>Table24[[#This Row],[Parch]]</f>
        <v>0</v>
      </c>
      <c r="O301">
        <f>Table24[[#This Row],[Age]]/80</f>
        <v>0</v>
      </c>
      <c r="P301" s="3">
        <f>LOG10(Table24[[#This Row],[Fare]]+1)</f>
        <v>1.4983105537896004</v>
      </c>
      <c r="Q301" s="3">
        <f>IF(OR(Table24[[#This Row],[Pclass]]=2, Table24[[#This Row],[Pclass]]=3), 0, IF(Table24[[#This Row],[Pclass]]=1, 1, ""))</f>
        <v>1</v>
      </c>
      <c r="R301" s="3">
        <f>IF(OR(Table24[[#This Row],[Pclass]]=1, Table24[[#This Row],[Pclass]]=3), 0, IF(Table24[[#This Row],[Pclass]]=2, 1, ""))</f>
        <v>0</v>
      </c>
      <c r="S301" s="3">
        <f>IF(OR(Table24[[#This Row],[Embarked]]="C", Table24[[#This Row],[Embarked]]="Q"), 0, IF(Table24[[#This Row],[Embarked]]="S", 1, ""))</f>
        <v>1</v>
      </c>
      <c r="T301" s="3">
        <f>IF(OR(Table24[[#This Row],[Embarked]]="S", Table24[[#This Row],[Embarked]]="Q"), 0, IF(Table24[[#This Row],[Embarked]]="C", 1, ""))</f>
        <v>0</v>
      </c>
      <c r="U301" s="3">
        <f>IF(Table24[[#This Row],[Sex]]="male", 1, 0)</f>
        <v>1</v>
      </c>
      <c r="V301" s="3"/>
      <c r="AI301">
        <f>SUMPRODUCT(Table24[[#This Row],[SibSp_1]:[Const]],$X$4:$AG$4)</f>
        <v>-1.1563528316730931</v>
      </c>
      <c r="AN301">
        <f>(AI301-Table24[[#This Row],[Survived]])^2</f>
        <v>4.6498575346645667</v>
      </c>
    </row>
    <row r="302" spans="1:40" x14ac:dyDescent="0.25">
      <c r="A302">
        <v>300</v>
      </c>
      <c r="B302">
        <v>1</v>
      </c>
      <c r="C302">
        <v>1</v>
      </c>
      <c r="D302" t="s">
        <v>451</v>
      </c>
      <c r="E302" t="s">
        <v>17</v>
      </c>
      <c r="F302">
        <v>50</v>
      </c>
      <c r="G302">
        <v>0</v>
      </c>
      <c r="H302">
        <v>1</v>
      </c>
      <c r="I302" t="s">
        <v>186</v>
      </c>
      <c r="J302">
        <v>247.52080000000001</v>
      </c>
      <c r="K302" t="s">
        <v>187</v>
      </c>
      <c r="L302" t="s">
        <v>20</v>
      </c>
      <c r="M302">
        <f>Table24[[#This Row],[SibSp]]</f>
        <v>0</v>
      </c>
      <c r="N302">
        <f>Table24[[#This Row],[Parch]]</f>
        <v>1</v>
      </c>
      <c r="O302" s="5">
        <f>Table24[[#This Row],[Age]]/80</f>
        <v>0.625</v>
      </c>
      <c r="P302" s="5">
        <f>LOG10(Table24[[#This Row],[Fare]]+1)</f>
        <v>2.3953627429574396</v>
      </c>
      <c r="Q302" s="3">
        <f>IF(OR(Table24[[#This Row],[Pclass]]=2, Table24[[#This Row],[Pclass]]=3), 0, IF(Table24[[#This Row],[Pclass]]=1, 1, ""))</f>
        <v>1</v>
      </c>
      <c r="R302" s="3">
        <f>IF(OR(Table24[[#This Row],[Pclass]]=1, Table24[[#This Row],[Pclass]]=3), 0, IF(Table24[[#This Row],[Pclass]]=2, 1, ""))</f>
        <v>0</v>
      </c>
      <c r="S302" s="3">
        <f>IF(OR(Table24[[#This Row],[Embarked]]="C", Table24[[#This Row],[Embarked]]="Q"), 0, IF(Table24[[#This Row],[Embarked]]="S", 1, ""))</f>
        <v>0</v>
      </c>
      <c r="T302" s="3">
        <f>IF(OR(Table24[[#This Row],[Embarked]]="S", Table24[[#This Row],[Embarked]]="Q"), 0, IF(Table24[[#This Row],[Embarked]]="C", 1, ""))</f>
        <v>1</v>
      </c>
      <c r="U302" s="3">
        <f>IF(Table24[[#This Row],[Sex]]="male", 1, 0)</f>
        <v>0</v>
      </c>
      <c r="V302" s="3">
        <v>1</v>
      </c>
      <c r="AI302">
        <f>SUMPRODUCT(Table24[[#This Row],[SibSp_1]:[Const]],$X$4:$AG$4)</f>
        <v>-0.66213877752057604</v>
      </c>
      <c r="AJ302">
        <f>SUMPRODUCT(Table24[[#This Row],[SibSp_1]:[Const]],$X$5:$AG$5)</f>
        <v>0.89473461157266143</v>
      </c>
      <c r="AK302">
        <f>IF(AI302&lt;0,0,AI302)</f>
        <v>0</v>
      </c>
      <c r="AL302">
        <f>IF(AJ302&lt;0,0,AJ302)</f>
        <v>0.89473461157266143</v>
      </c>
      <c r="AM302">
        <f>AK302+AL302</f>
        <v>0.89473461157266143</v>
      </c>
      <c r="AN302">
        <f>(AM302-Table24[[#This Row],[Survived]])^2</f>
        <v>1.1080802000758465E-2</v>
      </c>
    </row>
    <row r="303" spans="1:40" hidden="1" x14ac:dyDescent="0.25">
      <c r="A303">
        <v>301</v>
      </c>
      <c r="B303">
        <v>1</v>
      </c>
      <c r="C303">
        <v>3</v>
      </c>
      <c r="D303" t="s">
        <v>452</v>
      </c>
      <c r="E303" t="s">
        <v>17</v>
      </c>
      <c r="G303">
        <v>0</v>
      </c>
      <c r="H303">
        <v>0</v>
      </c>
      <c r="I303">
        <v>9234</v>
      </c>
      <c r="J303">
        <v>7.75</v>
      </c>
      <c r="L303" t="s">
        <v>27</v>
      </c>
      <c r="M303">
        <f>Table24[[#This Row],[SibSp]]</f>
        <v>0</v>
      </c>
      <c r="N303">
        <f>Table24[[#This Row],[Parch]]</f>
        <v>0</v>
      </c>
      <c r="O303">
        <f>Table24[[#This Row],[Age]]/80</f>
        <v>0</v>
      </c>
      <c r="P303" s="3">
        <f>LOG10(Table24[[#This Row],[Fare]]+1)</f>
        <v>0.94200805302231327</v>
      </c>
      <c r="Q303" s="3">
        <f>IF(OR(Table24[[#This Row],[Pclass]]=2, Table24[[#This Row],[Pclass]]=3), 0, IF(Table24[[#This Row],[Pclass]]=1, 1, ""))</f>
        <v>0</v>
      </c>
      <c r="R303" s="3">
        <f>IF(OR(Table24[[#This Row],[Pclass]]=1, Table24[[#This Row],[Pclass]]=3), 0, IF(Table24[[#This Row],[Pclass]]=2, 1, ""))</f>
        <v>0</v>
      </c>
      <c r="S303" s="3">
        <f>IF(OR(Table24[[#This Row],[Embarked]]="C", Table24[[#This Row],[Embarked]]="Q"), 0, IF(Table24[[#This Row],[Embarked]]="S", 1, ""))</f>
        <v>0</v>
      </c>
      <c r="T303" s="3">
        <f>IF(OR(Table24[[#This Row],[Embarked]]="S", Table24[[#This Row],[Embarked]]="Q"), 0, IF(Table24[[#This Row],[Embarked]]="C", 1, ""))</f>
        <v>0</v>
      </c>
      <c r="U303" s="3">
        <f>IF(Table24[[#This Row],[Sex]]="male", 1, 0)</f>
        <v>0</v>
      </c>
      <c r="V303" s="3"/>
      <c r="AI303">
        <f>SUMPRODUCT(Table24[[#This Row],[SibSp_1]:[Const]],$X$4:$AG$4)</f>
        <v>-0.59691129086936023</v>
      </c>
      <c r="AN303">
        <f>(AI303-Table24[[#This Row],[Survived]])^2</f>
        <v>2.5501256709060462</v>
      </c>
    </row>
    <row r="304" spans="1:40" hidden="1" x14ac:dyDescent="0.25">
      <c r="A304">
        <v>302</v>
      </c>
      <c r="B304">
        <v>1</v>
      </c>
      <c r="C304">
        <v>3</v>
      </c>
      <c r="D304" t="s">
        <v>453</v>
      </c>
      <c r="E304" t="s">
        <v>13</v>
      </c>
      <c r="G304">
        <v>2</v>
      </c>
      <c r="H304">
        <v>0</v>
      </c>
      <c r="I304">
        <v>367226</v>
      </c>
      <c r="J304">
        <v>23.25</v>
      </c>
      <c r="L304" t="s">
        <v>27</v>
      </c>
      <c r="M304">
        <f>Table24[[#This Row],[SibSp]]</f>
        <v>2</v>
      </c>
      <c r="N304">
        <f>Table24[[#This Row],[Parch]]</f>
        <v>0</v>
      </c>
      <c r="O304">
        <f>Table24[[#This Row],[Age]]/80</f>
        <v>0</v>
      </c>
      <c r="P304" s="3">
        <f>LOG10(Table24[[#This Row],[Fare]]+1)</f>
        <v>1.3847117429382825</v>
      </c>
      <c r="Q304" s="3">
        <f>IF(OR(Table24[[#This Row],[Pclass]]=2, Table24[[#This Row],[Pclass]]=3), 0, IF(Table24[[#This Row],[Pclass]]=1, 1, ""))</f>
        <v>0</v>
      </c>
      <c r="R304" s="3">
        <f>IF(OR(Table24[[#This Row],[Pclass]]=1, Table24[[#This Row],[Pclass]]=3), 0, IF(Table24[[#This Row],[Pclass]]=2, 1, ""))</f>
        <v>0</v>
      </c>
      <c r="S304" s="3">
        <f>IF(OR(Table24[[#This Row],[Embarked]]="C", Table24[[#This Row],[Embarked]]="Q"), 0, IF(Table24[[#This Row],[Embarked]]="S", 1, ""))</f>
        <v>0</v>
      </c>
      <c r="T304" s="3">
        <f>IF(OR(Table24[[#This Row],[Embarked]]="S", Table24[[#This Row],[Embarked]]="Q"), 0, IF(Table24[[#This Row],[Embarked]]="C", 1, ""))</f>
        <v>0</v>
      </c>
      <c r="U304" s="3">
        <f>IF(Table24[[#This Row],[Sex]]="male", 1, 0)</f>
        <v>1</v>
      </c>
      <c r="V304" s="3"/>
      <c r="AI304">
        <f>SUMPRODUCT(Table24[[#This Row],[SibSp_1]:[Const]],$X$4:$AG$4)</f>
        <v>-8.9699155409383086E-2</v>
      </c>
      <c r="AN304">
        <f>(AI304-Table24[[#This Row],[Survived]])^2</f>
        <v>1.1874442492999229</v>
      </c>
    </row>
    <row r="305" spans="1:40" x14ac:dyDescent="0.25">
      <c r="A305">
        <v>303</v>
      </c>
      <c r="B305">
        <v>0</v>
      </c>
      <c r="C305">
        <v>3</v>
      </c>
      <c r="D305" t="s">
        <v>454</v>
      </c>
      <c r="E305" t="s">
        <v>13</v>
      </c>
      <c r="F305">
        <v>19</v>
      </c>
      <c r="G305">
        <v>0</v>
      </c>
      <c r="H305">
        <v>0</v>
      </c>
      <c r="I305" t="s">
        <v>279</v>
      </c>
      <c r="J305">
        <v>0</v>
      </c>
      <c r="L305" t="s">
        <v>15</v>
      </c>
      <c r="M305">
        <f>Table24[[#This Row],[SibSp]]</f>
        <v>0</v>
      </c>
      <c r="N305">
        <f>Table24[[#This Row],[Parch]]</f>
        <v>0</v>
      </c>
      <c r="O305" s="5">
        <f>Table24[[#This Row],[Age]]/80</f>
        <v>0.23749999999999999</v>
      </c>
      <c r="P305" s="5">
        <f>LOG10(Table24[[#This Row],[Fare]]+1)</f>
        <v>0</v>
      </c>
      <c r="Q305" s="3">
        <f>IF(OR(Table24[[#This Row],[Pclass]]=2, Table24[[#This Row],[Pclass]]=3), 0, IF(Table24[[#This Row],[Pclass]]=1, 1, ""))</f>
        <v>0</v>
      </c>
      <c r="R305" s="3">
        <f>IF(OR(Table24[[#This Row],[Pclass]]=1, Table24[[#This Row],[Pclass]]=3), 0, IF(Table24[[#This Row],[Pclass]]=2, 1, ""))</f>
        <v>0</v>
      </c>
      <c r="S305" s="3">
        <f>IF(OR(Table24[[#This Row],[Embarked]]="C", Table24[[#This Row],[Embarked]]="Q"), 0, IF(Table24[[#This Row],[Embarked]]="S", 1, ""))</f>
        <v>1</v>
      </c>
      <c r="T305" s="3">
        <f>IF(OR(Table24[[#This Row],[Embarked]]="S", Table24[[#This Row],[Embarked]]="Q"), 0, IF(Table24[[#This Row],[Embarked]]="C", 1, ""))</f>
        <v>0</v>
      </c>
      <c r="U305" s="3">
        <f>IF(Table24[[#This Row],[Sex]]="male", 1, 0)</f>
        <v>1</v>
      </c>
      <c r="V305" s="3">
        <v>1</v>
      </c>
      <c r="AI305">
        <f>SUMPRODUCT(Table24[[#This Row],[SibSp_1]:[Const]],$X$4:$AG$4)</f>
        <v>-0.9006438075373544</v>
      </c>
      <c r="AJ305">
        <f>SUMPRODUCT(Table24[[#This Row],[SibSp_1]:[Const]],$X$5:$AG$5)</f>
        <v>6.6543190178393385E-2</v>
      </c>
      <c r="AK305">
        <f>IF(AI305&lt;0,0,AI305)</f>
        <v>0</v>
      </c>
      <c r="AL305">
        <f>IF(AJ305&lt;0,0,AJ305)</f>
        <v>6.6543190178393385E-2</v>
      </c>
      <c r="AM305">
        <f>AK305+AL305</f>
        <v>6.6543190178393385E-2</v>
      </c>
      <c r="AN305">
        <f>(AM305-Table24[[#This Row],[Survived]])^2</f>
        <v>4.42799615911783E-3</v>
      </c>
    </row>
    <row r="306" spans="1:40" hidden="1" x14ac:dyDescent="0.25">
      <c r="A306">
        <v>304</v>
      </c>
      <c r="B306">
        <v>1</v>
      </c>
      <c r="C306">
        <v>2</v>
      </c>
      <c r="D306" t="s">
        <v>455</v>
      </c>
      <c r="E306" t="s">
        <v>17</v>
      </c>
      <c r="G306">
        <v>0</v>
      </c>
      <c r="H306">
        <v>0</v>
      </c>
      <c r="I306">
        <v>226593</v>
      </c>
      <c r="J306">
        <v>12.35</v>
      </c>
      <c r="K306" t="s">
        <v>194</v>
      </c>
      <c r="L306" t="s">
        <v>27</v>
      </c>
      <c r="M306">
        <f>Table24[[#This Row],[SibSp]]</f>
        <v>0</v>
      </c>
      <c r="N306">
        <f>Table24[[#This Row],[Parch]]</f>
        <v>0</v>
      </c>
      <c r="O306">
        <f>Table24[[#This Row],[Age]]/80</f>
        <v>0</v>
      </c>
      <c r="P306" s="3">
        <f>LOG10(Table24[[#This Row],[Fare]]+1)</f>
        <v>1.1254812657005939</v>
      </c>
      <c r="Q306" s="3">
        <f>IF(OR(Table24[[#This Row],[Pclass]]=2, Table24[[#This Row],[Pclass]]=3), 0, IF(Table24[[#This Row],[Pclass]]=1, 1, ""))</f>
        <v>0</v>
      </c>
      <c r="R306" s="3">
        <f>IF(OR(Table24[[#This Row],[Pclass]]=1, Table24[[#This Row],[Pclass]]=3), 0, IF(Table24[[#This Row],[Pclass]]=2, 1, ""))</f>
        <v>1</v>
      </c>
      <c r="S306" s="3">
        <f>IF(OR(Table24[[#This Row],[Embarked]]="C", Table24[[#This Row],[Embarked]]="Q"), 0, IF(Table24[[#This Row],[Embarked]]="S", 1, ""))</f>
        <v>0</v>
      </c>
      <c r="T306" s="3">
        <f>IF(OR(Table24[[#This Row],[Embarked]]="S", Table24[[#This Row],[Embarked]]="Q"), 0, IF(Table24[[#This Row],[Embarked]]="C", 1, ""))</f>
        <v>0</v>
      </c>
      <c r="U306" s="3">
        <f>IF(Table24[[#This Row],[Sex]]="male", 1, 0)</f>
        <v>0</v>
      </c>
      <c r="V306" s="3"/>
      <c r="AI306">
        <f>SUMPRODUCT(Table24[[#This Row],[SibSp_1]:[Const]],$X$4:$AG$4)</f>
        <v>-0.80985565318755115</v>
      </c>
      <c r="AN306">
        <f>(AI306-Table24[[#This Row],[Survived]])^2</f>
        <v>3.2755774853749373</v>
      </c>
    </row>
    <row r="307" spans="1:40" hidden="1" x14ac:dyDescent="0.25">
      <c r="A307">
        <v>305</v>
      </c>
      <c r="B307">
        <v>0</v>
      </c>
      <c r="C307">
        <v>3</v>
      </c>
      <c r="D307" t="s">
        <v>456</v>
      </c>
      <c r="E307" t="s">
        <v>13</v>
      </c>
      <c r="G307">
        <v>0</v>
      </c>
      <c r="H307">
        <v>0</v>
      </c>
      <c r="I307" t="s">
        <v>457</v>
      </c>
      <c r="J307">
        <v>8.0500000000000007</v>
      </c>
      <c r="L307" t="s">
        <v>15</v>
      </c>
      <c r="M307">
        <f>Table24[[#This Row],[SibSp]]</f>
        <v>0</v>
      </c>
      <c r="N307">
        <f>Table24[[#This Row],[Parch]]</f>
        <v>0</v>
      </c>
      <c r="O307">
        <f>Table24[[#This Row],[Age]]/80</f>
        <v>0</v>
      </c>
      <c r="P307" s="3">
        <f>LOG10(Table24[[#This Row],[Fare]]+1)</f>
        <v>0.9566485792052033</v>
      </c>
      <c r="Q307" s="3">
        <f>IF(OR(Table24[[#This Row],[Pclass]]=2, Table24[[#This Row],[Pclass]]=3), 0, IF(Table24[[#This Row],[Pclass]]=1, 1, ""))</f>
        <v>0</v>
      </c>
      <c r="R307" s="3">
        <f>IF(OR(Table24[[#This Row],[Pclass]]=1, Table24[[#This Row],[Pclass]]=3), 0, IF(Table24[[#This Row],[Pclass]]=2, 1, ""))</f>
        <v>0</v>
      </c>
      <c r="S307" s="3">
        <f>IF(OR(Table24[[#This Row],[Embarked]]="C", Table24[[#This Row],[Embarked]]="Q"), 0, IF(Table24[[#This Row],[Embarked]]="S", 1, ""))</f>
        <v>1</v>
      </c>
      <c r="T307" s="3">
        <f>IF(OR(Table24[[#This Row],[Embarked]]="S", Table24[[#This Row],[Embarked]]="Q"), 0, IF(Table24[[#This Row],[Embarked]]="C", 1, ""))</f>
        <v>0</v>
      </c>
      <c r="U307" s="3">
        <f>IF(Table24[[#This Row],[Sex]]="male", 1, 0)</f>
        <v>1</v>
      </c>
      <c r="V307" s="3"/>
      <c r="AI307">
        <f>SUMPRODUCT(Table24[[#This Row],[SibSp_1]:[Const]],$X$4:$AG$4)</f>
        <v>-1.2061160573759404</v>
      </c>
      <c r="AN307">
        <f>(AI307-Table24[[#This Row],[Survived]])^2</f>
        <v>1.4547159438600827</v>
      </c>
    </row>
    <row r="308" spans="1:40" x14ac:dyDescent="0.25">
      <c r="A308">
        <v>306</v>
      </c>
      <c r="B308">
        <v>1</v>
      </c>
      <c r="C308">
        <v>1</v>
      </c>
      <c r="D308" t="s">
        <v>458</v>
      </c>
      <c r="E308" t="s">
        <v>13</v>
      </c>
      <c r="F308">
        <v>0.92</v>
      </c>
      <c r="G308">
        <v>1</v>
      </c>
      <c r="H308">
        <v>2</v>
      </c>
      <c r="I308">
        <v>113781</v>
      </c>
      <c r="J308">
        <v>151.55000000000001</v>
      </c>
      <c r="K308" t="s">
        <v>448</v>
      </c>
      <c r="L308" t="s">
        <v>15</v>
      </c>
      <c r="M308">
        <f>Table24[[#This Row],[SibSp]]</f>
        <v>1</v>
      </c>
      <c r="N308">
        <f>Table24[[#This Row],[Parch]]</f>
        <v>2</v>
      </c>
      <c r="O308" s="5">
        <f>Table24[[#This Row],[Age]]/80</f>
        <v>1.15E-2</v>
      </c>
      <c r="P308" s="5">
        <f>LOG10(Table24[[#This Row],[Fare]]+1)</f>
        <v>2.1834122119784261</v>
      </c>
      <c r="Q308" s="3">
        <f>IF(OR(Table24[[#This Row],[Pclass]]=2, Table24[[#This Row],[Pclass]]=3), 0, IF(Table24[[#This Row],[Pclass]]=1, 1, ""))</f>
        <v>1</v>
      </c>
      <c r="R308" s="3">
        <f>IF(OR(Table24[[#This Row],[Pclass]]=1, Table24[[#This Row],[Pclass]]=3), 0, IF(Table24[[#This Row],[Pclass]]=2, 1, ""))</f>
        <v>0</v>
      </c>
      <c r="S308" s="3">
        <f>IF(OR(Table24[[#This Row],[Embarked]]="C", Table24[[#This Row],[Embarked]]="Q"), 0, IF(Table24[[#This Row],[Embarked]]="S", 1, ""))</f>
        <v>1</v>
      </c>
      <c r="T308" s="3">
        <f>IF(OR(Table24[[#This Row],[Embarked]]="S", Table24[[#This Row],[Embarked]]="Q"), 0, IF(Table24[[#This Row],[Embarked]]="C", 1, ""))</f>
        <v>0</v>
      </c>
      <c r="U308" s="3">
        <f>IF(Table24[[#This Row],[Sex]]="male", 1, 0)</f>
        <v>1</v>
      </c>
      <c r="V308" s="3">
        <v>1</v>
      </c>
      <c r="AI308">
        <f>SUMPRODUCT(Table24[[#This Row],[SibSp_1]:[Const]],$X$4:$AG$4)</f>
        <v>-1.8090014703981221</v>
      </c>
      <c r="AJ308">
        <f>SUMPRODUCT(Table24[[#This Row],[SibSp_1]:[Const]],$X$5:$AG$5)</f>
        <v>0.64293855695610302</v>
      </c>
      <c r="AK308">
        <f>IF(AI308&lt;0,0,AI308)</f>
        <v>0</v>
      </c>
      <c r="AL308">
        <f>IF(AJ308&lt;0,0,AJ308)</f>
        <v>0.64293855695610302</v>
      </c>
      <c r="AM308">
        <f>AK308+AL308</f>
        <v>0.64293855695610302</v>
      </c>
      <c r="AN308">
        <f>(AM308-Table24[[#This Row],[Survived]])^2</f>
        <v>0.12749287410859009</v>
      </c>
    </row>
    <row r="309" spans="1:40" hidden="1" x14ac:dyDescent="0.25">
      <c r="A309">
        <v>307</v>
      </c>
      <c r="B309">
        <v>1</v>
      </c>
      <c r="C309">
        <v>1</v>
      </c>
      <c r="D309" t="s">
        <v>459</v>
      </c>
      <c r="E309" t="s">
        <v>17</v>
      </c>
      <c r="G309">
        <v>0</v>
      </c>
      <c r="H309">
        <v>0</v>
      </c>
      <c r="I309">
        <v>17421</v>
      </c>
      <c r="J309">
        <v>110.88330000000001</v>
      </c>
      <c r="L309" t="s">
        <v>20</v>
      </c>
      <c r="M309">
        <f>Table24[[#This Row],[SibSp]]</f>
        <v>0</v>
      </c>
      <c r="N309">
        <f>Table24[[#This Row],[Parch]]</f>
        <v>0</v>
      </c>
      <c r="O309">
        <f>Table24[[#This Row],[Age]]/80</f>
        <v>0</v>
      </c>
      <c r="P309" s="3">
        <f>LOG10(Table24[[#This Row],[Fare]]+1)</f>
        <v>2.048765267412167</v>
      </c>
      <c r="Q309" s="3">
        <f>IF(OR(Table24[[#This Row],[Pclass]]=2, Table24[[#This Row],[Pclass]]=3), 0, IF(Table24[[#This Row],[Pclass]]=1, 1, ""))</f>
        <v>1</v>
      </c>
      <c r="R309" s="3">
        <f>IF(OR(Table24[[#This Row],[Pclass]]=1, Table24[[#This Row],[Pclass]]=3), 0, IF(Table24[[#This Row],[Pclass]]=2, 1, ""))</f>
        <v>0</v>
      </c>
      <c r="S309" s="3">
        <f>IF(OR(Table24[[#This Row],[Embarked]]="C", Table24[[#This Row],[Embarked]]="Q"), 0, IF(Table24[[#This Row],[Embarked]]="S", 1, ""))</f>
        <v>0</v>
      </c>
      <c r="T309" s="3">
        <f>IF(OR(Table24[[#This Row],[Embarked]]="S", Table24[[#This Row],[Embarked]]="Q"), 0, IF(Table24[[#This Row],[Embarked]]="C", 1, ""))</f>
        <v>1</v>
      </c>
      <c r="U309" s="3">
        <f>IF(Table24[[#This Row],[Sex]]="male", 1, 0)</f>
        <v>0</v>
      </c>
      <c r="V309" s="3"/>
      <c r="AI309">
        <f>SUMPRODUCT(Table24[[#This Row],[SibSp_1]:[Const]],$X$4:$AG$4)</f>
        <v>-5.1877540886297813E-2</v>
      </c>
      <c r="AN309">
        <f>(AI309-Table24[[#This Row],[Survived]])^2</f>
        <v>1.1064463610210049</v>
      </c>
    </row>
    <row r="310" spans="1:40" x14ac:dyDescent="0.25">
      <c r="A310">
        <v>308</v>
      </c>
      <c r="B310">
        <v>1</v>
      </c>
      <c r="C310">
        <v>1</v>
      </c>
      <c r="D310" t="s">
        <v>460</v>
      </c>
      <c r="E310" t="s">
        <v>17</v>
      </c>
      <c r="F310">
        <v>17</v>
      </c>
      <c r="G310">
        <v>1</v>
      </c>
      <c r="H310">
        <v>0</v>
      </c>
      <c r="I310" t="s">
        <v>461</v>
      </c>
      <c r="J310">
        <v>108.9</v>
      </c>
      <c r="K310" t="s">
        <v>462</v>
      </c>
      <c r="L310" t="s">
        <v>20</v>
      </c>
      <c r="M310">
        <f>Table24[[#This Row],[SibSp]]</f>
        <v>1</v>
      </c>
      <c r="N310">
        <f>Table24[[#This Row],[Parch]]</f>
        <v>0</v>
      </c>
      <c r="O310" s="5">
        <f>Table24[[#This Row],[Age]]/80</f>
        <v>0.21249999999999999</v>
      </c>
      <c r="P310" s="5">
        <f>LOG10(Table24[[#This Row],[Fare]]+1)</f>
        <v>2.0409976924234905</v>
      </c>
      <c r="Q310" s="3">
        <f>IF(OR(Table24[[#This Row],[Pclass]]=2, Table24[[#This Row],[Pclass]]=3), 0, IF(Table24[[#This Row],[Pclass]]=1, 1, ""))</f>
        <v>1</v>
      </c>
      <c r="R310" s="3">
        <f>IF(OR(Table24[[#This Row],[Pclass]]=1, Table24[[#This Row],[Pclass]]=3), 0, IF(Table24[[#This Row],[Pclass]]=2, 1, ""))</f>
        <v>0</v>
      </c>
      <c r="S310" s="3">
        <f>IF(OR(Table24[[#This Row],[Embarked]]="C", Table24[[#This Row],[Embarked]]="Q"), 0, IF(Table24[[#This Row],[Embarked]]="S", 1, ""))</f>
        <v>0</v>
      </c>
      <c r="T310" s="3">
        <f>IF(OR(Table24[[#This Row],[Embarked]]="S", Table24[[#This Row],[Embarked]]="Q"), 0, IF(Table24[[#This Row],[Embarked]]="C", 1, ""))</f>
        <v>1</v>
      </c>
      <c r="U310" s="3">
        <f>IF(Table24[[#This Row],[Sex]]="male", 1, 0)</f>
        <v>0</v>
      </c>
      <c r="V310" s="3">
        <v>1</v>
      </c>
      <c r="AI310">
        <f>SUMPRODUCT(Table24[[#This Row],[SibSp_1]:[Const]],$X$4:$AG$4)</f>
        <v>-5.8187552999900416E-3</v>
      </c>
      <c r="AJ310">
        <f>SUMPRODUCT(Table24[[#This Row],[SibSp_1]:[Const]],$X$5:$AG$5)</f>
        <v>1.0365316197583698</v>
      </c>
      <c r="AK310">
        <f t="shared" ref="AK310:AK326" si="120">IF(AI310&lt;0,0,AI310)</f>
        <v>0</v>
      </c>
      <c r="AL310">
        <f t="shared" ref="AL310:AL326" si="121">IF(AJ310&lt;0,0,AJ310)</f>
        <v>1.0365316197583698</v>
      </c>
      <c r="AM310">
        <f t="shared" ref="AM310:AM326" si="122">AK310+AL310</f>
        <v>1.0365316197583698</v>
      </c>
      <c r="AN310">
        <f>(AM310-Table24[[#This Row],[Survived]])^2</f>
        <v>1.3345592421701168E-3</v>
      </c>
    </row>
    <row r="311" spans="1:40" x14ac:dyDescent="0.25">
      <c r="A311">
        <v>309</v>
      </c>
      <c r="B311">
        <v>0</v>
      </c>
      <c r="C311">
        <v>2</v>
      </c>
      <c r="D311" t="s">
        <v>463</v>
      </c>
      <c r="E311" t="s">
        <v>13</v>
      </c>
      <c r="F311">
        <v>30</v>
      </c>
      <c r="G311">
        <v>1</v>
      </c>
      <c r="H311">
        <v>0</v>
      </c>
      <c r="I311" t="s">
        <v>464</v>
      </c>
      <c r="J311">
        <v>24</v>
      </c>
      <c r="L311" t="s">
        <v>20</v>
      </c>
      <c r="M311">
        <f>Table24[[#This Row],[SibSp]]</f>
        <v>1</v>
      </c>
      <c r="N311">
        <f>Table24[[#This Row],[Parch]]</f>
        <v>0</v>
      </c>
      <c r="O311" s="5">
        <f>Table24[[#This Row],[Age]]/80</f>
        <v>0.375</v>
      </c>
      <c r="P311" s="5">
        <f>LOG10(Table24[[#This Row],[Fare]]+1)</f>
        <v>1.3979400086720377</v>
      </c>
      <c r="Q311" s="3">
        <f>IF(OR(Table24[[#This Row],[Pclass]]=2, Table24[[#This Row],[Pclass]]=3), 0, IF(Table24[[#This Row],[Pclass]]=1, 1, ""))</f>
        <v>0</v>
      </c>
      <c r="R311" s="3">
        <f>IF(OR(Table24[[#This Row],[Pclass]]=1, Table24[[#This Row],[Pclass]]=3), 0, IF(Table24[[#This Row],[Pclass]]=2, 1, ""))</f>
        <v>1</v>
      </c>
      <c r="S311" s="3">
        <f>IF(OR(Table24[[#This Row],[Embarked]]="C", Table24[[#This Row],[Embarked]]="Q"), 0, IF(Table24[[#This Row],[Embarked]]="S", 1, ""))</f>
        <v>0</v>
      </c>
      <c r="T311" s="3">
        <f>IF(OR(Table24[[#This Row],[Embarked]]="S", Table24[[#This Row],[Embarked]]="Q"), 0, IF(Table24[[#This Row],[Embarked]]="C", 1, ""))</f>
        <v>1</v>
      </c>
      <c r="U311" s="3">
        <f>IF(Table24[[#This Row],[Sex]]="male", 1, 0)</f>
        <v>1</v>
      </c>
      <c r="V311" s="3">
        <v>1</v>
      </c>
      <c r="AI311">
        <f>SUMPRODUCT(Table24[[#This Row],[SibSp_1]:[Const]],$X$4:$AG$4)</f>
        <v>2.5213390406246095E-2</v>
      </c>
      <c r="AJ311">
        <f>SUMPRODUCT(Table24[[#This Row],[SibSp_1]:[Const]],$X$5:$AG$5)</f>
        <v>0.2328345121582257</v>
      </c>
      <c r="AK311">
        <f t="shared" si="120"/>
        <v>2.5213390406246095E-2</v>
      </c>
      <c r="AL311">
        <f t="shared" si="121"/>
        <v>0.2328345121582257</v>
      </c>
      <c r="AM311">
        <f t="shared" si="122"/>
        <v>0.2580479025644718</v>
      </c>
      <c r="AN311">
        <f>(AM311-Table24[[#This Row],[Survived]])^2</f>
        <v>6.6588720017923125E-2</v>
      </c>
    </row>
    <row r="312" spans="1:40" x14ac:dyDescent="0.25">
      <c r="A312">
        <v>310</v>
      </c>
      <c r="B312">
        <v>1</v>
      </c>
      <c r="C312">
        <v>1</v>
      </c>
      <c r="D312" t="s">
        <v>465</v>
      </c>
      <c r="E312" t="s">
        <v>17</v>
      </c>
      <c r="F312">
        <v>30</v>
      </c>
      <c r="G312">
        <v>0</v>
      </c>
      <c r="H312">
        <v>0</v>
      </c>
      <c r="I312" t="s">
        <v>466</v>
      </c>
      <c r="J312">
        <v>56.929200000000002</v>
      </c>
      <c r="K312" t="s">
        <v>467</v>
      </c>
      <c r="L312" t="s">
        <v>20</v>
      </c>
      <c r="M312">
        <f>Table24[[#This Row],[SibSp]]</f>
        <v>0</v>
      </c>
      <c r="N312">
        <f>Table24[[#This Row],[Parch]]</f>
        <v>0</v>
      </c>
      <c r="O312" s="5">
        <f>Table24[[#This Row],[Age]]/80</f>
        <v>0.375</v>
      </c>
      <c r="P312" s="5">
        <f>LOG10(Table24[[#This Row],[Fare]]+1)</f>
        <v>1.7628975309505581</v>
      </c>
      <c r="Q312" s="3">
        <f>IF(OR(Table24[[#This Row],[Pclass]]=2, Table24[[#This Row],[Pclass]]=3), 0, IF(Table24[[#This Row],[Pclass]]=1, 1, ""))</f>
        <v>1</v>
      </c>
      <c r="R312" s="3">
        <f>IF(OR(Table24[[#This Row],[Pclass]]=1, Table24[[#This Row],[Pclass]]=3), 0, IF(Table24[[#This Row],[Pclass]]=2, 1, ""))</f>
        <v>0</v>
      </c>
      <c r="S312" s="3">
        <f>IF(OR(Table24[[#This Row],[Embarked]]="C", Table24[[#This Row],[Embarked]]="Q"), 0, IF(Table24[[#This Row],[Embarked]]="S", 1, ""))</f>
        <v>0</v>
      </c>
      <c r="T312" s="3">
        <f>IF(OR(Table24[[#This Row],[Embarked]]="S", Table24[[#This Row],[Embarked]]="Q"), 0, IF(Table24[[#This Row],[Embarked]]="C", 1, ""))</f>
        <v>1</v>
      </c>
      <c r="U312" s="3">
        <f>IF(Table24[[#This Row],[Sex]]="male", 1, 0)</f>
        <v>0</v>
      </c>
      <c r="V312" s="3">
        <v>1</v>
      </c>
      <c r="AI312">
        <f>SUMPRODUCT(Table24[[#This Row],[SibSp_1]:[Const]],$X$4:$AG$4)</f>
        <v>-0.16020554703491469</v>
      </c>
      <c r="AJ312">
        <f>SUMPRODUCT(Table24[[#This Row],[SibSp_1]:[Const]],$X$5:$AG$5)</f>
        <v>0.99741860478259103</v>
      </c>
      <c r="AK312">
        <f t="shared" si="120"/>
        <v>0</v>
      </c>
      <c r="AL312">
        <f t="shared" si="121"/>
        <v>0.99741860478259103</v>
      </c>
      <c r="AM312">
        <f t="shared" si="122"/>
        <v>0.99741860478259103</v>
      </c>
      <c r="AN312">
        <f>(AM312-Table24[[#This Row],[Survived]])^2</f>
        <v>6.6636012684618828E-6</v>
      </c>
    </row>
    <row r="313" spans="1:40" x14ac:dyDescent="0.25">
      <c r="A313">
        <v>311</v>
      </c>
      <c r="B313">
        <v>1</v>
      </c>
      <c r="C313">
        <v>1</v>
      </c>
      <c r="D313" t="s">
        <v>468</v>
      </c>
      <c r="E313" t="s">
        <v>17</v>
      </c>
      <c r="F313">
        <v>24</v>
      </c>
      <c r="G313">
        <v>0</v>
      </c>
      <c r="H313">
        <v>0</v>
      </c>
      <c r="I313">
        <v>11767</v>
      </c>
      <c r="J313">
        <v>83.158299999999997</v>
      </c>
      <c r="K313" t="s">
        <v>469</v>
      </c>
      <c r="L313" t="s">
        <v>20</v>
      </c>
      <c r="M313">
        <f>Table24[[#This Row],[SibSp]]</f>
        <v>0</v>
      </c>
      <c r="N313">
        <f>Table24[[#This Row],[Parch]]</f>
        <v>0</v>
      </c>
      <c r="O313" s="5">
        <f>Table24[[#This Row],[Age]]/80</f>
        <v>0.3</v>
      </c>
      <c r="P313" s="5">
        <f>LOG10(Table24[[#This Row],[Fare]]+1)</f>
        <v>1.9250969541376577</v>
      </c>
      <c r="Q313" s="3">
        <f>IF(OR(Table24[[#This Row],[Pclass]]=2, Table24[[#This Row],[Pclass]]=3), 0, IF(Table24[[#This Row],[Pclass]]=1, 1, ""))</f>
        <v>1</v>
      </c>
      <c r="R313" s="3">
        <f>IF(OR(Table24[[#This Row],[Pclass]]=1, Table24[[#This Row],[Pclass]]=3), 0, IF(Table24[[#This Row],[Pclass]]=2, 1, ""))</f>
        <v>0</v>
      </c>
      <c r="S313" s="3">
        <f>IF(OR(Table24[[#This Row],[Embarked]]="C", Table24[[#This Row],[Embarked]]="Q"), 0, IF(Table24[[#This Row],[Embarked]]="S", 1, ""))</f>
        <v>0</v>
      </c>
      <c r="T313" s="3">
        <f>IF(OR(Table24[[#This Row],[Embarked]]="S", Table24[[#This Row],[Embarked]]="Q"), 0, IF(Table24[[#This Row],[Embarked]]="C", 1, ""))</f>
        <v>1</v>
      </c>
      <c r="U313" s="3">
        <f>IF(Table24[[#This Row],[Sex]]="male", 1, 0)</f>
        <v>0</v>
      </c>
      <c r="V313" s="3">
        <v>1</v>
      </c>
      <c r="AI313">
        <f>SUMPRODUCT(Table24[[#This Row],[SibSp_1]:[Const]],$X$4:$AG$4)</f>
        <v>-0.26911855624482423</v>
      </c>
      <c r="AJ313">
        <f>SUMPRODUCT(Table24[[#This Row],[SibSp_1]:[Const]],$X$5:$AG$5)</f>
        <v>1.0560112732600413</v>
      </c>
      <c r="AK313">
        <f t="shared" si="120"/>
        <v>0</v>
      </c>
      <c r="AL313">
        <f t="shared" si="121"/>
        <v>1.0560112732600413</v>
      </c>
      <c r="AM313">
        <f t="shared" si="122"/>
        <v>1.0560112732600413</v>
      </c>
      <c r="AN313">
        <f>(AM313-Table24[[#This Row],[Survived]])^2</f>
        <v>3.1372627322110171E-3</v>
      </c>
    </row>
    <row r="314" spans="1:40" x14ac:dyDescent="0.25">
      <c r="A314">
        <v>312</v>
      </c>
      <c r="B314">
        <v>1</v>
      </c>
      <c r="C314">
        <v>1</v>
      </c>
      <c r="D314" t="s">
        <v>470</v>
      </c>
      <c r="E314" t="s">
        <v>17</v>
      </c>
      <c r="F314">
        <v>18</v>
      </c>
      <c r="G314">
        <v>2</v>
      </c>
      <c r="H314">
        <v>2</v>
      </c>
      <c r="I314" t="s">
        <v>471</v>
      </c>
      <c r="J314">
        <v>262.375</v>
      </c>
      <c r="K314" t="s">
        <v>472</v>
      </c>
      <c r="L314" t="s">
        <v>20</v>
      </c>
      <c r="M314">
        <f>Table24[[#This Row],[SibSp]]</f>
        <v>2</v>
      </c>
      <c r="N314">
        <f>Table24[[#This Row],[Parch]]</f>
        <v>2</v>
      </c>
      <c r="O314" s="5">
        <f>Table24[[#This Row],[Age]]/80</f>
        <v>0.22500000000000001</v>
      </c>
      <c r="P314" s="5">
        <f>LOG10(Table24[[#This Row],[Fare]]+1)</f>
        <v>2.4205745486161567</v>
      </c>
      <c r="Q314" s="3">
        <f>IF(OR(Table24[[#This Row],[Pclass]]=2, Table24[[#This Row],[Pclass]]=3), 0, IF(Table24[[#This Row],[Pclass]]=1, 1, ""))</f>
        <v>1</v>
      </c>
      <c r="R314" s="3">
        <f>IF(OR(Table24[[#This Row],[Pclass]]=1, Table24[[#This Row],[Pclass]]=3), 0, IF(Table24[[#This Row],[Pclass]]=2, 1, ""))</f>
        <v>0</v>
      </c>
      <c r="S314" s="3">
        <f>IF(OR(Table24[[#This Row],[Embarked]]="C", Table24[[#This Row],[Embarked]]="Q"), 0, IF(Table24[[#This Row],[Embarked]]="S", 1, ""))</f>
        <v>0</v>
      </c>
      <c r="T314" s="3">
        <f>IF(OR(Table24[[#This Row],[Embarked]]="S", Table24[[#This Row],[Embarked]]="Q"), 0, IF(Table24[[#This Row],[Embarked]]="C", 1, ""))</f>
        <v>1</v>
      </c>
      <c r="U314" s="3">
        <f>IF(Table24[[#This Row],[Sex]]="male", 1, 0)</f>
        <v>0</v>
      </c>
      <c r="V314" s="3">
        <v>1</v>
      </c>
      <c r="AI314">
        <f>SUMPRODUCT(Table24[[#This Row],[SibSp_1]:[Const]],$X$4:$AG$4)</f>
        <v>-0.14464683475686907</v>
      </c>
      <c r="AJ314">
        <f>SUMPRODUCT(Table24[[#This Row],[SibSp_1]:[Const]],$X$5:$AG$5)</f>
        <v>0.95401135405336435</v>
      </c>
      <c r="AK314">
        <f t="shared" si="120"/>
        <v>0</v>
      </c>
      <c r="AL314">
        <f t="shared" si="121"/>
        <v>0.95401135405336435</v>
      </c>
      <c r="AM314">
        <f t="shared" si="122"/>
        <v>0.95401135405336435</v>
      </c>
      <c r="AN314">
        <f>(AM314-Table24[[#This Row],[Survived]])^2</f>
        <v>2.1149555560050081E-3</v>
      </c>
    </row>
    <row r="315" spans="1:40" x14ac:dyDescent="0.25">
      <c r="A315">
        <v>313</v>
      </c>
      <c r="B315">
        <v>0</v>
      </c>
      <c r="C315">
        <v>2</v>
      </c>
      <c r="D315" t="s">
        <v>473</v>
      </c>
      <c r="E315" t="s">
        <v>17</v>
      </c>
      <c r="F315">
        <v>26</v>
      </c>
      <c r="G315">
        <v>1</v>
      </c>
      <c r="H315">
        <v>1</v>
      </c>
      <c r="I315">
        <v>250651</v>
      </c>
      <c r="J315">
        <v>26</v>
      </c>
      <c r="L315" t="s">
        <v>15</v>
      </c>
      <c r="M315">
        <f>Table24[[#This Row],[SibSp]]</f>
        <v>1</v>
      </c>
      <c r="N315">
        <f>Table24[[#This Row],[Parch]]</f>
        <v>1</v>
      </c>
      <c r="O315" s="5">
        <f>Table24[[#This Row],[Age]]/80</f>
        <v>0.32500000000000001</v>
      </c>
      <c r="P315" s="5">
        <f>LOG10(Table24[[#This Row],[Fare]]+1)</f>
        <v>1.4313637641589874</v>
      </c>
      <c r="Q315" s="3">
        <f>IF(OR(Table24[[#This Row],[Pclass]]=2, Table24[[#This Row],[Pclass]]=3), 0, IF(Table24[[#This Row],[Pclass]]=1, 1, ""))</f>
        <v>0</v>
      </c>
      <c r="R315" s="3">
        <f>IF(OR(Table24[[#This Row],[Pclass]]=1, Table24[[#This Row],[Pclass]]=3), 0, IF(Table24[[#This Row],[Pclass]]=2, 1, ""))</f>
        <v>1</v>
      </c>
      <c r="S315" s="3">
        <f>IF(OR(Table24[[#This Row],[Embarked]]="C", Table24[[#This Row],[Embarked]]="Q"), 0, IF(Table24[[#This Row],[Embarked]]="S", 1, ""))</f>
        <v>1</v>
      </c>
      <c r="T315" s="3">
        <f>IF(OR(Table24[[#This Row],[Embarked]]="S", Table24[[#This Row],[Embarked]]="Q"), 0, IF(Table24[[#This Row],[Embarked]]="C", 1, ""))</f>
        <v>0</v>
      </c>
      <c r="U315" s="3">
        <f>IF(Table24[[#This Row],[Sex]]="male", 1, 0)</f>
        <v>0</v>
      </c>
      <c r="V315" s="3">
        <v>1</v>
      </c>
      <c r="AI315">
        <f>SUMPRODUCT(Table24[[#This Row],[SibSp_1]:[Const]],$X$4:$AG$4)</f>
        <v>-1.7748233842112431</v>
      </c>
      <c r="AJ315">
        <f>SUMPRODUCT(Table24[[#This Row],[SibSp_1]:[Const]],$X$5:$AG$5)</f>
        <v>0.75198929512870005</v>
      </c>
      <c r="AK315">
        <f t="shared" si="120"/>
        <v>0</v>
      </c>
      <c r="AL315">
        <f t="shared" si="121"/>
        <v>0.75198929512870005</v>
      </c>
      <c r="AM315">
        <f t="shared" si="122"/>
        <v>0.75198929512870005</v>
      </c>
      <c r="AN315">
        <f>(AM315-Table24[[#This Row],[Survived]])^2</f>
        <v>0.56548789998815918</v>
      </c>
    </row>
    <row r="316" spans="1:40" x14ac:dyDescent="0.25">
      <c r="A316">
        <v>314</v>
      </c>
      <c r="B316">
        <v>0</v>
      </c>
      <c r="C316">
        <v>3</v>
      </c>
      <c r="D316" t="s">
        <v>474</v>
      </c>
      <c r="E316" t="s">
        <v>13</v>
      </c>
      <c r="F316">
        <v>28</v>
      </c>
      <c r="G316">
        <v>0</v>
      </c>
      <c r="H316">
        <v>0</v>
      </c>
      <c r="I316">
        <v>349243</v>
      </c>
      <c r="J316">
        <v>7.8958000000000004</v>
      </c>
      <c r="L316" t="s">
        <v>15</v>
      </c>
      <c r="M316">
        <f>Table24[[#This Row],[SibSp]]</f>
        <v>0</v>
      </c>
      <c r="N316">
        <f>Table24[[#This Row],[Parch]]</f>
        <v>0</v>
      </c>
      <c r="O316" s="5">
        <f>Table24[[#This Row],[Age]]/80</f>
        <v>0.35</v>
      </c>
      <c r="P316" s="5">
        <f>LOG10(Table24[[#This Row],[Fare]]+1)</f>
        <v>0.94918501031343461</v>
      </c>
      <c r="Q316" s="3">
        <f>IF(OR(Table24[[#This Row],[Pclass]]=2, Table24[[#This Row],[Pclass]]=3), 0, IF(Table24[[#This Row],[Pclass]]=1, 1, ""))</f>
        <v>0</v>
      </c>
      <c r="R316" s="3">
        <f>IF(OR(Table24[[#This Row],[Pclass]]=1, Table24[[#This Row],[Pclass]]=3), 0, IF(Table24[[#This Row],[Pclass]]=2, 1, ""))</f>
        <v>0</v>
      </c>
      <c r="S316" s="3">
        <f>IF(OR(Table24[[#This Row],[Embarked]]="C", Table24[[#This Row],[Embarked]]="Q"), 0, IF(Table24[[#This Row],[Embarked]]="S", 1, ""))</f>
        <v>1</v>
      </c>
      <c r="T316" s="3">
        <f>IF(OR(Table24[[#This Row],[Embarked]]="S", Table24[[#This Row],[Embarked]]="Q"), 0, IF(Table24[[#This Row],[Embarked]]="C", 1, ""))</f>
        <v>0</v>
      </c>
      <c r="U316" s="3">
        <f>IF(Table24[[#This Row],[Sex]]="male", 1, 0)</f>
        <v>1</v>
      </c>
      <c r="V316" s="3">
        <v>1</v>
      </c>
      <c r="AI316">
        <f>SUMPRODUCT(Table24[[#This Row],[SibSp_1]:[Const]],$X$4:$AG$4)</f>
        <v>-1.4929018577391797</v>
      </c>
      <c r="AJ316">
        <f>SUMPRODUCT(Table24[[#This Row],[SibSp_1]:[Const]],$X$5:$AG$5)</f>
        <v>8.7382330813966957E-2</v>
      </c>
      <c r="AK316">
        <f t="shared" si="120"/>
        <v>0</v>
      </c>
      <c r="AL316">
        <f t="shared" si="121"/>
        <v>8.7382330813966957E-2</v>
      </c>
      <c r="AM316">
        <f t="shared" si="122"/>
        <v>8.7382330813966957E-2</v>
      </c>
      <c r="AN316">
        <f>(AM316-Table24[[#This Row],[Survived]])^2</f>
        <v>7.635671738481559E-3</v>
      </c>
    </row>
    <row r="317" spans="1:40" x14ac:dyDescent="0.25">
      <c r="A317">
        <v>315</v>
      </c>
      <c r="B317">
        <v>0</v>
      </c>
      <c r="C317">
        <v>2</v>
      </c>
      <c r="D317" t="s">
        <v>475</v>
      </c>
      <c r="E317" t="s">
        <v>13</v>
      </c>
      <c r="F317">
        <v>43</v>
      </c>
      <c r="G317">
        <v>1</v>
      </c>
      <c r="H317">
        <v>1</v>
      </c>
      <c r="I317" t="s">
        <v>476</v>
      </c>
      <c r="J317">
        <v>26.25</v>
      </c>
      <c r="L317" t="s">
        <v>15</v>
      </c>
      <c r="M317">
        <f>Table24[[#This Row],[SibSp]]</f>
        <v>1</v>
      </c>
      <c r="N317">
        <f>Table24[[#This Row],[Parch]]</f>
        <v>1</v>
      </c>
      <c r="O317" s="5">
        <f>Table24[[#This Row],[Age]]/80</f>
        <v>0.53749999999999998</v>
      </c>
      <c r="P317" s="5">
        <f>LOG10(Table24[[#This Row],[Fare]]+1)</f>
        <v>1.4353665066126613</v>
      </c>
      <c r="Q317" s="3">
        <f>IF(OR(Table24[[#This Row],[Pclass]]=2, Table24[[#This Row],[Pclass]]=3), 0, IF(Table24[[#This Row],[Pclass]]=1, 1, ""))</f>
        <v>0</v>
      </c>
      <c r="R317" s="3">
        <f>IF(OR(Table24[[#This Row],[Pclass]]=1, Table24[[#This Row],[Pclass]]=3), 0, IF(Table24[[#This Row],[Pclass]]=2, 1, ""))</f>
        <v>1</v>
      </c>
      <c r="S317" s="3">
        <f>IF(OR(Table24[[#This Row],[Embarked]]="C", Table24[[#This Row],[Embarked]]="Q"), 0, IF(Table24[[#This Row],[Embarked]]="S", 1, ""))</f>
        <v>1</v>
      </c>
      <c r="T317" s="3">
        <f>IF(OR(Table24[[#This Row],[Embarked]]="S", Table24[[#This Row],[Embarked]]="Q"), 0, IF(Table24[[#This Row],[Embarked]]="C", 1, ""))</f>
        <v>0</v>
      </c>
      <c r="U317" s="3">
        <f>IF(Table24[[#This Row],[Sex]]="male", 1, 0)</f>
        <v>1</v>
      </c>
      <c r="V317" s="3">
        <v>1</v>
      </c>
      <c r="AI317">
        <f>SUMPRODUCT(Table24[[#This Row],[SibSp_1]:[Const]],$X$4:$AG$4)</f>
        <v>-1.6600402751507528</v>
      </c>
      <c r="AJ317">
        <f>SUMPRODUCT(Table24[[#This Row],[SibSp_1]:[Const]],$X$5:$AG$5)</f>
        <v>0.12997474001572751</v>
      </c>
      <c r="AK317">
        <f t="shared" si="120"/>
        <v>0</v>
      </c>
      <c r="AL317">
        <f t="shared" si="121"/>
        <v>0.12997474001572751</v>
      </c>
      <c r="AM317">
        <f t="shared" si="122"/>
        <v>0.12997474001572751</v>
      </c>
      <c r="AN317">
        <f>(AM317-Table24[[#This Row],[Survived]])^2</f>
        <v>1.6893433042155959E-2</v>
      </c>
    </row>
    <row r="318" spans="1:40" x14ac:dyDescent="0.25">
      <c r="A318">
        <v>316</v>
      </c>
      <c r="B318">
        <v>1</v>
      </c>
      <c r="C318">
        <v>3</v>
      </c>
      <c r="D318" t="s">
        <v>477</v>
      </c>
      <c r="E318" t="s">
        <v>17</v>
      </c>
      <c r="F318">
        <v>26</v>
      </c>
      <c r="G318">
        <v>0</v>
      </c>
      <c r="H318">
        <v>0</v>
      </c>
      <c r="I318">
        <v>347470</v>
      </c>
      <c r="J318">
        <v>7.8541999999999996</v>
      </c>
      <c r="L318" t="s">
        <v>15</v>
      </c>
      <c r="M318">
        <f>Table24[[#This Row],[SibSp]]</f>
        <v>0</v>
      </c>
      <c r="N318">
        <f>Table24[[#This Row],[Parch]]</f>
        <v>0</v>
      </c>
      <c r="O318" s="5">
        <f>Table24[[#This Row],[Age]]/80</f>
        <v>0.32500000000000001</v>
      </c>
      <c r="P318" s="5">
        <f>LOG10(Table24[[#This Row],[Fare]]+1)</f>
        <v>0.94714932766263737</v>
      </c>
      <c r="Q318" s="3">
        <f>IF(OR(Table24[[#This Row],[Pclass]]=2, Table24[[#This Row],[Pclass]]=3), 0, IF(Table24[[#This Row],[Pclass]]=1, 1, ""))</f>
        <v>0</v>
      </c>
      <c r="R318" s="3">
        <f>IF(OR(Table24[[#This Row],[Pclass]]=1, Table24[[#This Row],[Pclass]]=3), 0, IF(Table24[[#This Row],[Pclass]]=2, 1, ""))</f>
        <v>0</v>
      </c>
      <c r="S318" s="3">
        <f>IF(OR(Table24[[#This Row],[Embarked]]="C", Table24[[#This Row],[Embarked]]="Q"), 0, IF(Table24[[#This Row],[Embarked]]="S", 1, ""))</f>
        <v>1</v>
      </c>
      <c r="T318" s="3">
        <f>IF(OR(Table24[[#This Row],[Embarked]]="S", Table24[[#This Row],[Embarked]]="Q"), 0, IF(Table24[[#This Row],[Embarked]]="C", 1, ""))</f>
        <v>0</v>
      </c>
      <c r="U318" s="3">
        <f>IF(Table24[[#This Row],[Sex]]="male", 1, 0)</f>
        <v>0</v>
      </c>
      <c r="V318" s="3">
        <v>1</v>
      </c>
      <c r="AI318">
        <f>SUMPRODUCT(Table24[[#This Row],[SibSp_1]:[Const]],$X$4:$AG$4)</f>
        <v>-1.5935964444609865</v>
      </c>
      <c r="AJ318">
        <f>SUMPRODUCT(Table24[[#This Row],[SibSp_1]:[Const]],$X$5:$AG$5)</f>
        <v>0.60006705468199351</v>
      </c>
      <c r="AK318">
        <f t="shared" si="120"/>
        <v>0</v>
      </c>
      <c r="AL318">
        <f t="shared" si="121"/>
        <v>0.60006705468199351</v>
      </c>
      <c r="AM318">
        <f t="shared" si="122"/>
        <v>0.60006705468199351</v>
      </c>
      <c r="AN318">
        <f>(AM318-Table24[[#This Row],[Survived]])^2</f>
        <v>0.15994636075073557</v>
      </c>
    </row>
    <row r="319" spans="1:40" x14ac:dyDescent="0.25">
      <c r="A319">
        <v>317</v>
      </c>
      <c r="B319">
        <v>1</v>
      </c>
      <c r="C319">
        <v>2</v>
      </c>
      <c r="D319" t="s">
        <v>478</v>
      </c>
      <c r="E319" t="s">
        <v>17</v>
      </c>
      <c r="F319">
        <v>24</v>
      </c>
      <c r="G319">
        <v>1</v>
      </c>
      <c r="H319">
        <v>0</v>
      </c>
      <c r="I319">
        <v>244367</v>
      </c>
      <c r="J319">
        <v>26</v>
      </c>
      <c r="L319" t="s">
        <v>15</v>
      </c>
      <c r="M319">
        <f>Table24[[#This Row],[SibSp]]</f>
        <v>1</v>
      </c>
      <c r="N319">
        <f>Table24[[#This Row],[Parch]]</f>
        <v>0</v>
      </c>
      <c r="O319" s="5">
        <f>Table24[[#This Row],[Age]]/80</f>
        <v>0.3</v>
      </c>
      <c r="P319" s="5">
        <f>LOG10(Table24[[#This Row],[Fare]]+1)</f>
        <v>1.4313637641589874</v>
      </c>
      <c r="Q319" s="3">
        <f>IF(OR(Table24[[#This Row],[Pclass]]=2, Table24[[#This Row],[Pclass]]=3), 0, IF(Table24[[#This Row],[Pclass]]=1, 1, ""))</f>
        <v>0</v>
      </c>
      <c r="R319" s="3">
        <f>IF(OR(Table24[[#This Row],[Pclass]]=1, Table24[[#This Row],[Pclass]]=3), 0, IF(Table24[[#This Row],[Pclass]]=2, 1, ""))</f>
        <v>1</v>
      </c>
      <c r="S319" s="3">
        <f>IF(OR(Table24[[#This Row],[Embarked]]="C", Table24[[#This Row],[Embarked]]="Q"), 0, IF(Table24[[#This Row],[Embarked]]="S", 1, ""))</f>
        <v>1</v>
      </c>
      <c r="T319" s="3">
        <f>IF(OR(Table24[[#This Row],[Embarked]]="S", Table24[[#This Row],[Embarked]]="Q"), 0, IF(Table24[[#This Row],[Embarked]]="C", 1, ""))</f>
        <v>0</v>
      </c>
      <c r="U319" s="3">
        <f>IF(Table24[[#This Row],[Sex]]="male", 1, 0)</f>
        <v>0</v>
      </c>
      <c r="V319" s="3">
        <v>1</v>
      </c>
      <c r="AI319">
        <f>SUMPRODUCT(Table24[[#This Row],[SibSp_1]:[Const]],$X$4:$AG$4)</f>
        <v>-1.6552550718683854</v>
      </c>
      <c r="AJ319">
        <f>SUMPRODUCT(Table24[[#This Row],[SibSp_1]:[Const]],$X$5:$AG$5)</f>
        <v>0.78092908783712145</v>
      </c>
      <c r="AK319">
        <f t="shared" si="120"/>
        <v>0</v>
      </c>
      <c r="AL319">
        <f t="shared" si="121"/>
        <v>0.78092908783712145</v>
      </c>
      <c r="AM319">
        <f t="shared" si="122"/>
        <v>0.78092908783712145</v>
      </c>
      <c r="AN319">
        <f>(AM319-Table24[[#This Row],[Survived]])^2</f>
        <v>4.7992064555875652E-2</v>
      </c>
    </row>
    <row r="320" spans="1:40" x14ac:dyDescent="0.25">
      <c r="A320">
        <v>318</v>
      </c>
      <c r="B320">
        <v>0</v>
      </c>
      <c r="C320">
        <v>2</v>
      </c>
      <c r="D320" t="s">
        <v>479</v>
      </c>
      <c r="E320" t="s">
        <v>13</v>
      </c>
      <c r="F320">
        <v>54</v>
      </c>
      <c r="G320">
        <v>0</v>
      </c>
      <c r="H320">
        <v>0</v>
      </c>
      <c r="I320">
        <v>29011</v>
      </c>
      <c r="J320">
        <v>14</v>
      </c>
      <c r="L320" t="s">
        <v>15</v>
      </c>
      <c r="M320">
        <f>Table24[[#This Row],[SibSp]]</f>
        <v>0</v>
      </c>
      <c r="N320">
        <f>Table24[[#This Row],[Parch]]</f>
        <v>0</v>
      </c>
      <c r="O320" s="5">
        <f>Table24[[#This Row],[Age]]/80</f>
        <v>0.67500000000000004</v>
      </c>
      <c r="P320" s="5">
        <f>LOG10(Table24[[#This Row],[Fare]]+1)</f>
        <v>1.1760912590556813</v>
      </c>
      <c r="Q320" s="3">
        <f>IF(OR(Table24[[#This Row],[Pclass]]=2, Table24[[#This Row],[Pclass]]=3), 0, IF(Table24[[#This Row],[Pclass]]=1, 1, ""))</f>
        <v>0</v>
      </c>
      <c r="R320" s="3">
        <f>IF(OR(Table24[[#This Row],[Pclass]]=1, Table24[[#This Row],[Pclass]]=3), 0, IF(Table24[[#This Row],[Pclass]]=2, 1, ""))</f>
        <v>1</v>
      </c>
      <c r="S320" s="3">
        <f>IF(OR(Table24[[#This Row],[Embarked]]="C", Table24[[#This Row],[Embarked]]="Q"), 0, IF(Table24[[#This Row],[Embarked]]="S", 1, ""))</f>
        <v>1</v>
      </c>
      <c r="T320" s="3">
        <f>IF(OR(Table24[[#This Row],[Embarked]]="S", Table24[[#This Row],[Embarked]]="Q"), 0, IF(Table24[[#This Row],[Embarked]]="C", 1, ""))</f>
        <v>0</v>
      </c>
      <c r="U320" s="3">
        <f>IF(Table24[[#This Row],[Sex]]="male", 1, 0)</f>
        <v>1</v>
      </c>
      <c r="V320" s="3">
        <v>1</v>
      </c>
      <c r="AI320">
        <f>SUMPRODUCT(Table24[[#This Row],[SibSp_1]:[Const]],$X$4:$AG$4)</f>
        <v>-1.706787318879424</v>
      </c>
      <c r="AJ320">
        <f>SUMPRODUCT(Table24[[#This Row],[SibSp_1]:[Const]],$X$5:$AG$5)</f>
        <v>0.1215179329705417</v>
      </c>
      <c r="AK320">
        <f t="shared" si="120"/>
        <v>0</v>
      </c>
      <c r="AL320">
        <f t="shared" si="121"/>
        <v>0.1215179329705417</v>
      </c>
      <c r="AM320">
        <f t="shared" si="122"/>
        <v>0.1215179329705417</v>
      </c>
      <c r="AN320">
        <f>(AM320-Table24[[#This Row],[Survived]])^2</f>
        <v>1.4766608033433066E-2</v>
      </c>
    </row>
    <row r="321" spans="1:40" x14ac:dyDescent="0.25">
      <c r="A321">
        <v>319</v>
      </c>
      <c r="B321">
        <v>1</v>
      </c>
      <c r="C321">
        <v>1</v>
      </c>
      <c r="D321" t="s">
        <v>480</v>
      </c>
      <c r="E321" t="s">
        <v>17</v>
      </c>
      <c r="F321">
        <v>31</v>
      </c>
      <c r="G321">
        <v>0</v>
      </c>
      <c r="H321">
        <v>2</v>
      </c>
      <c r="I321">
        <v>36928</v>
      </c>
      <c r="J321">
        <v>164.86670000000001</v>
      </c>
      <c r="K321" t="s">
        <v>481</v>
      </c>
      <c r="L321" t="s">
        <v>15</v>
      </c>
      <c r="M321">
        <f>Table24[[#This Row],[SibSp]]</f>
        <v>0</v>
      </c>
      <c r="N321">
        <f>Table24[[#This Row],[Parch]]</f>
        <v>2</v>
      </c>
      <c r="O321" s="5">
        <f>Table24[[#This Row],[Age]]/80</f>
        <v>0.38750000000000001</v>
      </c>
      <c r="P321" s="5">
        <f>LOG10(Table24[[#This Row],[Fare]]+1)</f>
        <v>2.2197592042409209</v>
      </c>
      <c r="Q321" s="3">
        <f>IF(OR(Table24[[#This Row],[Pclass]]=2, Table24[[#This Row],[Pclass]]=3), 0, IF(Table24[[#This Row],[Pclass]]=1, 1, ""))</f>
        <v>1</v>
      </c>
      <c r="R321" s="3">
        <f>IF(OR(Table24[[#This Row],[Pclass]]=1, Table24[[#This Row],[Pclass]]=3), 0, IF(Table24[[#This Row],[Pclass]]=2, 1, ""))</f>
        <v>0</v>
      </c>
      <c r="S321" s="3">
        <f>IF(OR(Table24[[#This Row],[Embarked]]="C", Table24[[#This Row],[Embarked]]="Q"), 0, IF(Table24[[#This Row],[Embarked]]="S", 1, ""))</f>
        <v>1</v>
      </c>
      <c r="T321" s="3">
        <f>IF(OR(Table24[[#This Row],[Embarked]]="S", Table24[[#This Row],[Embarked]]="Q"), 0, IF(Table24[[#This Row],[Embarked]]="C", 1, ""))</f>
        <v>0</v>
      </c>
      <c r="U321" s="3">
        <f>IF(Table24[[#This Row],[Sex]]="male", 1, 0)</f>
        <v>0</v>
      </c>
      <c r="V321" s="3">
        <v>1</v>
      </c>
      <c r="AI321">
        <f>SUMPRODUCT(Table24[[#This Row],[SibSp_1]:[Const]],$X$4:$AG$4)</f>
        <v>-2.2451187711807643</v>
      </c>
      <c r="AJ321">
        <f>SUMPRODUCT(Table24[[#This Row],[SibSp_1]:[Const]],$X$5:$AG$5)</f>
        <v>1.0060708097321336</v>
      </c>
      <c r="AK321">
        <f t="shared" si="120"/>
        <v>0</v>
      </c>
      <c r="AL321">
        <f t="shared" si="121"/>
        <v>1.0060708097321336</v>
      </c>
      <c r="AM321">
        <f t="shared" si="122"/>
        <v>1.0060708097321336</v>
      </c>
      <c r="AN321">
        <f>(AM321-Table24[[#This Row],[Survived]])^2</f>
        <v>3.6854730803767866E-5</v>
      </c>
    </row>
    <row r="322" spans="1:40" x14ac:dyDescent="0.25">
      <c r="A322">
        <v>320</v>
      </c>
      <c r="B322">
        <v>1</v>
      </c>
      <c r="C322">
        <v>1</v>
      </c>
      <c r="D322" t="s">
        <v>482</v>
      </c>
      <c r="E322" t="s">
        <v>17</v>
      </c>
      <c r="F322">
        <v>40</v>
      </c>
      <c r="G322">
        <v>1</v>
      </c>
      <c r="H322">
        <v>1</v>
      </c>
      <c r="I322">
        <v>16966</v>
      </c>
      <c r="J322">
        <v>134.5</v>
      </c>
      <c r="K322" t="s">
        <v>483</v>
      </c>
      <c r="L322" t="s">
        <v>20</v>
      </c>
      <c r="M322">
        <f>Table24[[#This Row],[SibSp]]</f>
        <v>1</v>
      </c>
      <c r="N322">
        <f>Table24[[#This Row],[Parch]]</f>
        <v>1</v>
      </c>
      <c r="O322" s="5">
        <f>Table24[[#This Row],[Age]]/80</f>
        <v>0.5</v>
      </c>
      <c r="P322" s="5">
        <f>LOG10(Table24[[#This Row],[Fare]]+1)</f>
        <v>2.1319392952104246</v>
      </c>
      <c r="Q322" s="3">
        <f>IF(OR(Table24[[#This Row],[Pclass]]=2, Table24[[#This Row],[Pclass]]=3), 0, IF(Table24[[#This Row],[Pclass]]=1, 1, ""))</f>
        <v>1</v>
      </c>
      <c r="R322" s="3">
        <f>IF(OR(Table24[[#This Row],[Pclass]]=1, Table24[[#This Row],[Pclass]]=3), 0, IF(Table24[[#This Row],[Pclass]]=2, 1, ""))</f>
        <v>0</v>
      </c>
      <c r="S322" s="3">
        <f>IF(OR(Table24[[#This Row],[Embarked]]="C", Table24[[#This Row],[Embarked]]="Q"), 0, IF(Table24[[#This Row],[Embarked]]="S", 1, ""))</f>
        <v>0</v>
      </c>
      <c r="T322" s="3">
        <f>IF(OR(Table24[[#This Row],[Embarked]]="S", Table24[[#This Row],[Embarked]]="Q"), 0, IF(Table24[[#This Row],[Embarked]]="C", 1, ""))</f>
        <v>1</v>
      </c>
      <c r="U322" s="3">
        <f>IF(Table24[[#This Row],[Sex]]="male", 1, 0)</f>
        <v>0</v>
      </c>
      <c r="V322" s="3">
        <v>1</v>
      </c>
      <c r="AI322">
        <f>SUMPRODUCT(Table24[[#This Row],[SibSp_1]:[Const]],$X$4:$AG$4)</f>
        <v>-0.1615440230084329</v>
      </c>
      <c r="AJ322">
        <f>SUMPRODUCT(Table24[[#This Row],[SibSp_1]:[Const]],$X$5:$AG$5)</f>
        <v>0.86257083013783076</v>
      </c>
      <c r="AK322">
        <f t="shared" si="120"/>
        <v>0</v>
      </c>
      <c r="AL322">
        <f t="shared" si="121"/>
        <v>0.86257083013783076</v>
      </c>
      <c r="AM322">
        <f t="shared" si="122"/>
        <v>0.86257083013783076</v>
      </c>
      <c r="AN322">
        <f>(AM322-Table24[[#This Row],[Survived]])^2</f>
        <v>1.8886776729004968E-2</v>
      </c>
    </row>
    <row r="323" spans="1:40" x14ac:dyDescent="0.25">
      <c r="A323">
        <v>321</v>
      </c>
      <c r="B323">
        <v>0</v>
      </c>
      <c r="C323">
        <v>3</v>
      </c>
      <c r="D323" t="s">
        <v>484</v>
      </c>
      <c r="E323" t="s">
        <v>13</v>
      </c>
      <c r="F323">
        <v>22</v>
      </c>
      <c r="G323">
        <v>0</v>
      </c>
      <c r="H323">
        <v>0</v>
      </c>
      <c r="I323" t="s">
        <v>485</v>
      </c>
      <c r="J323">
        <v>7.25</v>
      </c>
      <c r="L323" t="s">
        <v>15</v>
      </c>
      <c r="M323">
        <f>Table24[[#This Row],[SibSp]]</f>
        <v>0</v>
      </c>
      <c r="N323">
        <f>Table24[[#This Row],[Parch]]</f>
        <v>0</v>
      </c>
      <c r="O323" s="5">
        <f>Table24[[#This Row],[Age]]/80</f>
        <v>0.27500000000000002</v>
      </c>
      <c r="P323" s="5">
        <f>LOG10(Table24[[#This Row],[Fare]]+1)</f>
        <v>0.91645394854992512</v>
      </c>
      <c r="Q323" s="3">
        <f>IF(OR(Table24[[#This Row],[Pclass]]=2, Table24[[#This Row],[Pclass]]=3), 0, IF(Table24[[#This Row],[Pclass]]=1, 1, ""))</f>
        <v>0</v>
      </c>
      <c r="R323" s="3">
        <f>IF(OR(Table24[[#This Row],[Pclass]]=1, Table24[[#This Row],[Pclass]]=3), 0, IF(Table24[[#This Row],[Pclass]]=2, 1, ""))</f>
        <v>0</v>
      </c>
      <c r="S323" s="3">
        <f>IF(OR(Table24[[#This Row],[Embarked]]="C", Table24[[#This Row],[Embarked]]="Q"), 0, IF(Table24[[#This Row],[Embarked]]="S", 1, ""))</f>
        <v>1</v>
      </c>
      <c r="T323" s="3">
        <f>IF(OR(Table24[[#This Row],[Embarked]]="S", Table24[[#This Row],[Embarked]]="Q"), 0, IF(Table24[[#This Row],[Embarked]]="C", 1, ""))</f>
        <v>0</v>
      </c>
      <c r="U323" s="3">
        <f>IF(Table24[[#This Row],[Sex]]="male", 1, 0)</f>
        <v>1</v>
      </c>
      <c r="V323" s="3">
        <v>1</v>
      </c>
      <c r="AI323">
        <f>SUMPRODUCT(Table24[[#This Row],[SibSp_1]:[Const]],$X$4:$AG$4)</f>
        <v>-1.4782955328750924</v>
      </c>
      <c r="AJ323">
        <f>SUMPRODUCT(Table24[[#This Row],[SibSp_1]:[Const]],$X$5:$AG$5)</f>
        <v>0.12820165630943281</v>
      </c>
      <c r="AK323">
        <f t="shared" si="120"/>
        <v>0</v>
      </c>
      <c r="AL323">
        <f t="shared" si="121"/>
        <v>0.12820165630943281</v>
      </c>
      <c r="AM323">
        <f t="shared" si="122"/>
        <v>0.12820165630943281</v>
      </c>
      <c r="AN323">
        <f>(AM323-Table24[[#This Row],[Survived]])^2</f>
        <v>1.6435664680481934E-2</v>
      </c>
    </row>
    <row r="324" spans="1:40" x14ac:dyDescent="0.25">
      <c r="A324">
        <v>322</v>
      </c>
      <c r="B324">
        <v>0</v>
      </c>
      <c r="C324">
        <v>3</v>
      </c>
      <c r="D324" t="s">
        <v>486</v>
      </c>
      <c r="E324" t="s">
        <v>13</v>
      </c>
      <c r="F324">
        <v>27</v>
      </c>
      <c r="G324">
        <v>0</v>
      </c>
      <c r="H324">
        <v>0</v>
      </c>
      <c r="I324">
        <v>349219</v>
      </c>
      <c r="J324">
        <v>7.8958000000000004</v>
      </c>
      <c r="L324" t="s">
        <v>15</v>
      </c>
      <c r="M324">
        <f>Table24[[#This Row],[SibSp]]</f>
        <v>0</v>
      </c>
      <c r="N324">
        <f>Table24[[#This Row],[Parch]]</f>
        <v>0</v>
      </c>
      <c r="O324" s="5">
        <f>Table24[[#This Row],[Age]]/80</f>
        <v>0.33750000000000002</v>
      </c>
      <c r="P324" s="5">
        <f>LOG10(Table24[[#This Row],[Fare]]+1)</f>
        <v>0.94918501031343461</v>
      </c>
      <c r="Q324" s="3">
        <f>IF(OR(Table24[[#This Row],[Pclass]]=2, Table24[[#This Row],[Pclass]]=3), 0, IF(Table24[[#This Row],[Pclass]]=1, 1, ""))</f>
        <v>0</v>
      </c>
      <c r="R324" s="3">
        <f>IF(OR(Table24[[#This Row],[Pclass]]=1, Table24[[#This Row],[Pclass]]=3), 0, IF(Table24[[#This Row],[Pclass]]=2, 1, ""))</f>
        <v>0</v>
      </c>
      <c r="S324" s="3">
        <f>IF(OR(Table24[[#This Row],[Embarked]]="C", Table24[[#This Row],[Embarked]]="Q"), 0, IF(Table24[[#This Row],[Embarked]]="S", 1, ""))</f>
        <v>1</v>
      </c>
      <c r="T324" s="3">
        <f>IF(OR(Table24[[#This Row],[Embarked]]="S", Table24[[#This Row],[Embarked]]="Q"), 0, IF(Table24[[#This Row],[Embarked]]="C", 1, ""))</f>
        <v>0</v>
      </c>
      <c r="U324" s="3">
        <f>IF(Table24[[#This Row],[Sex]]="male", 1, 0)</f>
        <v>1</v>
      </c>
      <c r="V324" s="3">
        <v>1</v>
      </c>
      <c r="AI324">
        <f>SUMPRODUCT(Table24[[#This Row],[SibSp_1]:[Const]],$X$4:$AG$4)</f>
        <v>-1.4939241888227999</v>
      </c>
      <c r="AJ324">
        <f>SUMPRODUCT(Table24[[#This Row],[SibSp_1]:[Const]],$X$5:$AG$5)</f>
        <v>9.4682943049519186E-2</v>
      </c>
      <c r="AK324">
        <f t="shared" si="120"/>
        <v>0</v>
      </c>
      <c r="AL324">
        <f t="shared" si="121"/>
        <v>9.4682943049519186E-2</v>
      </c>
      <c r="AM324">
        <f t="shared" si="122"/>
        <v>9.4682943049519186E-2</v>
      </c>
      <c r="AN324">
        <f>(AM324-Table24[[#This Row],[Survived]])^2</f>
        <v>8.9648597045184943E-3</v>
      </c>
    </row>
    <row r="325" spans="1:40" x14ac:dyDescent="0.25">
      <c r="A325">
        <v>323</v>
      </c>
      <c r="B325">
        <v>1</v>
      </c>
      <c r="C325">
        <v>2</v>
      </c>
      <c r="D325" t="s">
        <v>487</v>
      </c>
      <c r="E325" t="s">
        <v>17</v>
      </c>
      <c r="F325">
        <v>30</v>
      </c>
      <c r="G325">
        <v>0</v>
      </c>
      <c r="H325">
        <v>0</v>
      </c>
      <c r="I325">
        <v>234818</v>
      </c>
      <c r="J325">
        <v>12.35</v>
      </c>
      <c r="L325" t="s">
        <v>27</v>
      </c>
      <c r="M325">
        <f>Table24[[#This Row],[SibSp]]</f>
        <v>0</v>
      </c>
      <c r="N325">
        <f>Table24[[#This Row],[Parch]]</f>
        <v>0</v>
      </c>
      <c r="O325" s="5">
        <f>Table24[[#This Row],[Age]]/80</f>
        <v>0.375</v>
      </c>
      <c r="P325" s="5">
        <f>LOG10(Table24[[#This Row],[Fare]]+1)</f>
        <v>1.1254812657005939</v>
      </c>
      <c r="Q325" s="3">
        <f>IF(OR(Table24[[#This Row],[Pclass]]=2, Table24[[#This Row],[Pclass]]=3), 0, IF(Table24[[#This Row],[Pclass]]=1, 1, ""))</f>
        <v>0</v>
      </c>
      <c r="R325" s="3">
        <f>IF(OR(Table24[[#This Row],[Pclass]]=1, Table24[[#This Row],[Pclass]]=3), 0, IF(Table24[[#This Row],[Pclass]]=2, 1, ""))</f>
        <v>1</v>
      </c>
      <c r="S325" s="3">
        <f>IF(OR(Table24[[#This Row],[Embarked]]="C", Table24[[#This Row],[Embarked]]="Q"), 0, IF(Table24[[#This Row],[Embarked]]="S", 1, ""))</f>
        <v>0</v>
      </c>
      <c r="T325" s="3">
        <f>IF(OR(Table24[[#This Row],[Embarked]]="S", Table24[[#This Row],[Embarked]]="Q"), 0, IF(Table24[[#This Row],[Embarked]]="C", 1, ""))</f>
        <v>0</v>
      </c>
      <c r="U325" s="3">
        <f>IF(Table24[[#This Row],[Sex]]="male", 1, 0)</f>
        <v>0</v>
      </c>
      <c r="V325" s="3">
        <v>1</v>
      </c>
      <c r="AI325">
        <f>SUMPRODUCT(Table24[[#This Row],[SibSp_1]:[Const]],$X$4:$AG$4)</f>
        <v>-1.0993261443093396</v>
      </c>
      <c r="AJ325">
        <f>SUMPRODUCT(Table24[[#This Row],[SibSp_1]:[Const]],$X$5:$AG$5)</f>
        <v>0.77706197184577819</v>
      </c>
      <c r="AK325">
        <f t="shared" si="120"/>
        <v>0</v>
      </c>
      <c r="AL325">
        <f t="shared" si="121"/>
        <v>0.77706197184577819</v>
      </c>
      <c r="AM325">
        <f t="shared" si="122"/>
        <v>0.77706197184577819</v>
      </c>
      <c r="AN325">
        <f>(AM325-Table24[[#This Row],[Survived]])^2</f>
        <v>4.9701364397292599E-2</v>
      </c>
    </row>
    <row r="326" spans="1:40" x14ac:dyDescent="0.25">
      <c r="A326">
        <v>324</v>
      </c>
      <c r="B326">
        <v>1</v>
      </c>
      <c r="C326">
        <v>2</v>
      </c>
      <c r="D326" t="s">
        <v>488</v>
      </c>
      <c r="E326" t="s">
        <v>17</v>
      </c>
      <c r="F326">
        <v>22</v>
      </c>
      <c r="G326">
        <v>1</v>
      </c>
      <c r="H326">
        <v>1</v>
      </c>
      <c r="I326">
        <v>248738</v>
      </c>
      <c r="J326">
        <v>29</v>
      </c>
      <c r="L326" t="s">
        <v>15</v>
      </c>
      <c r="M326">
        <f>Table24[[#This Row],[SibSp]]</f>
        <v>1</v>
      </c>
      <c r="N326">
        <f>Table24[[#This Row],[Parch]]</f>
        <v>1</v>
      </c>
      <c r="O326" s="5">
        <f>Table24[[#This Row],[Age]]/80</f>
        <v>0.27500000000000002</v>
      </c>
      <c r="P326" s="5">
        <f>LOG10(Table24[[#This Row],[Fare]]+1)</f>
        <v>1.4771212547196624</v>
      </c>
      <c r="Q326" s="3">
        <f>IF(OR(Table24[[#This Row],[Pclass]]=2, Table24[[#This Row],[Pclass]]=3), 0, IF(Table24[[#This Row],[Pclass]]=1, 1, ""))</f>
        <v>0</v>
      </c>
      <c r="R326" s="3">
        <f>IF(OR(Table24[[#This Row],[Pclass]]=1, Table24[[#This Row],[Pclass]]=3), 0, IF(Table24[[#This Row],[Pclass]]=2, 1, ""))</f>
        <v>1</v>
      </c>
      <c r="S326" s="3">
        <f>IF(OR(Table24[[#This Row],[Embarked]]="C", Table24[[#This Row],[Embarked]]="Q"), 0, IF(Table24[[#This Row],[Embarked]]="S", 1, ""))</f>
        <v>1</v>
      </c>
      <c r="T326" s="3">
        <f>IF(OR(Table24[[#This Row],[Embarked]]="S", Table24[[#This Row],[Embarked]]="Q"), 0, IF(Table24[[#This Row],[Embarked]]="C", 1, ""))</f>
        <v>0</v>
      </c>
      <c r="U326" s="3">
        <f>IF(Table24[[#This Row],[Sex]]="male", 1, 0)</f>
        <v>0</v>
      </c>
      <c r="V326" s="3">
        <v>1</v>
      </c>
      <c r="AI326">
        <f>SUMPRODUCT(Table24[[#This Row],[SibSp_1]:[Const]],$X$4:$AG$4)</f>
        <v>-1.8079073255979705</v>
      </c>
      <c r="AJ326">
        <f>SUMPRODUCT(Table24[[#This Row],[SibSp_1]:[Const]],$X$5:$AG$5)</f>
        <v>0.78536381379071629</v>
      </c>
      <c r="AK326">
        <f t="shared" si="120"/>
        <v>0</v>
      </c>
      <c r="AL326">
        <f t="shared" si="121"/>
        <v>0.78536381379071629</v>
      </c>
      <c r="AM326">
        <f t="shared" si="122"/>
        <v>0.78536381379071629</v>
      </c>
      <c r="AN326">
        <f>(AM326-Table24[[#This Row],[Survived]])^2</f>
        <v>4.606869243046631E-2</v>
      </c>
    </row>
    <row r="327" spans="1:40" hidden="1" x14ac:dyDescent="0.25">
      <c r="A327">
        <v>325</v>
      </c>
      <c r="B327">
        <v>0</v>
      </c>
      <c r="C327">
        <v>3</v>
      </c>
      <c r="D327" t="s">
        <v>489</v>
      </c>
      <c r="E327" t="s">
        <v>13</v>
      </c>
      <c r="G327">
        <v>8</v>
      </c>
      <c r="H327">
        <v>2</v>
      </c>
      <c r="I327" t="s">
        <v>250</v>
      </c>
      <c r="J327">
        <v>69.55</v>
      </c>
      <c r="L327" t="s">
        <v>15</v>
      </c>
      <c r="M327">
        <f>Table24[[#This Row],[SibSp]]</f>
        <v>8</v>
      </c>
      <c r="N327">
        <f>Table24[[#This Row],[Parch]]</f>
        <v>2</v>
      </c>
      <c r="O327">
        <f>Table24[[#This Row],[Age]]/80</f>
        <v>0</v>
      </c>
      <c r="P327" s="3">
        <f>LOG10(Table24[[#This Row],[Fare]]+1)</f>
        <v>1.8484970180903666</v>
      </c>
      <c r="Q327" s="3">
        <f>IF(OR(Table24[[#This Row],[Pclass]]=2, Table24[[#This Row],[Pclass]]=3), 0, IF(Table24[[#This Row],[Pclass]]=1, 1, ""))</f>
        <v>0</v>
      </c>
      <c r="R327" s="3">
        <f>IF(OR(Table24[[#This Row],[Pclass]]=1, Table24[[#This Row],[Pclass]]=3), 0, IF(Table24[[#This Row],[Pclass]]=2, 1, ""))</f>
        <v>0</v>
      </c>
      <c r="S327" s="3">
        <f>IF(OR(Table24[[#This Row],[Embarked]]="C", Table24[[#This Row],[Embarked]]="Q"), 0, IF(Table24[[#This Row],[Embarked]]="S", 1, ""))</f>
        <v>1</v>
      </c>
      <c r="T327" s="3">
        <f>IF(OR(Table24[[#This Row],[Embarked]]="S", Table24[[#This Row],[Embarked]]="Q"), 0, IF(Table24[[#This Row],[Embarked]]="C", 1, ""))</f>
        <v>0</v>
      </c>
      <c r="U327" s="3">
        <f>IF(Table24[[#This Row],[Sex]]="male", 1, 0)</f>
        <v>1</v>
      </c>
      <c r="V327" s="3"/>
      <c r="AI327">
        <f>SUMPRODUCT(Table24[[#This Row],[SibSp_1]:[Const]],$X$4:$AG$4)</f>
        <v>0.73671149713625472</v>
      </c>
      <c r="AN327">
        <f>(AI327-Table24[[#This Row],[Survived]])^2</f>
        <v>0.54274383001274185</v>
      </c>
    </row>
    <row r="328" spans="1:40" x14ac:dyDescent="0.25">
      <c r="A328">
        <v>326</v>
      </c>
      <c r="B328">
        <v>1</v>
      </c>
      <c r="C328">
        <v>1</v>
      </c>
      <c r="D328" t="s">
        <v>490</v>
      </c>
      <c r="E328" t="s">
        <v>17</v>
      </c>
      <c r="F328">
        <v>36</v>
      </c>
      <c r="G328">
        <v>0</v>
      </c>
      <c r="H328">
        <v>0</v>
      </c>
      <c r="I328" t="s">
        <v>408</v>
      </c>
      <c r="J328">
        <v>135.63329999999999</v>
      </c>
      <c r="K328" t="s">
        <v>491</v>
      </c>
      <c r="L328" t="s">
        <v>20</v>
      </c>
      <c r="M328">
        <f>Table24[[#This Row],[SibSp]]</f>
        <v>0</v>
      </c>
      <c r="N328">
        <f>Table24[[#This Row],[Parch]]</f>
        <v>0</v>
      </c>
      <c r="O328" s="5">
        <f>Table24[[#This Row],[Age]]/80</f>
        <v>0.45</v>
      </c>
      <c r="P328" s="5">
        <f>LOG10(Table24[[#This Row],[Fare]]+1)</f>
        <v>2.1355565576455011</v>
      </c>
      <c r="Q328" s="3">
        <f>IF(OR(Table24[[#This Row],[Pclass]]=2, Table24[[#This Row],[Pclass]]=3), 0, IF(Table24[[#This Row],[Pclass]]=1, 1, ""))</f>
        <v>1</v>
      </c>
      <c r="R328" s="3">
        <f>IF(OR(Table24[[#This Row],[Pclass]]=1, Table24[[#This Row],[Pclass]]=3), 0, IF(Table24[[#This Row],[Pclass]]=2, 1, ""))</f>
        <v>0</v>
      </c>
      <c r="S328" s="3">
        <f>IF(OR(Table24[[#This Row],[Embarked]]="C", Table24[[#This Row],[Embarked]]="Q"), 0, IF(Table24[[#This Row],[Embarked]]="S", 1, ""))</f>
        <v>0</v>
      </c>
      <c r="T328" s="3">
        <f>IF(OR(Table24[[#This Row],[Embarked]]="S", Table24[[#This Row],[Embarked]]="Q"), 0, IF(Table24[[#This Row],[Embarked]]="C", 1, ""))</f>
        <v>1</v>
      </c>
      <c r="U328" s="3">
        <f>IF(Table24[[#This Row],[Sex]]="male", 1, 0)</f>
        <v>0</v>
      </c>
      <c r="V328" s="3">
        <v>1</v>
      </c>
      <c r="AI328">
        <f>SUMPRODUCT(Table24[[#This Row],[SibSp_1]:[Const]],$X$4:$AG$4)</f>
        <v>-0.39021007332500451</v>
      </c>
      <c r="AJ328">
        <f>SUMPRODUCT(Table24[[#This Row],[SibSp_1]:[Const]],$X$5:$AG$5)</f>
        <v>0.98759318109486571</v>
      </c>
      <c r="AK328">
        <f t="shared" ref="AK328:AK332" si="123">IF(AI328&lt;0,0,AI328)</f>
        <v>0</v>
      </c>
      <c r="AL328">
        <f t="shared" ref="AL328:AL332" si="124">IF(AJ328&lt;0,0,AJ328)</f>
        <v>0.98759318109486571</v>
      </c>
      <c r="AM328">
        <f t="shared" ref="AM328:AM332" si="125">AK328+AL328</f>
        <v>0.98759318109486571</v>
      </c>
      <c r="AN328">
        <f>(AM328-Table24[[#This Row],[Survived]])^2</f>
        <v>1.5392915534479754E-4</v>
      </c>
    </row>
    <row r="329" spans="1:40" x14ac:dyDescent="0.25">
      <c r="A329">
        <v>327</v>
      </c>
      <c r="B329">
        <v>0</v>
      </c>
      <c r="C329">
        <v>3</v>
      </c>
      <c r="D329" t="s">
        <v>492</v>
      </c>
      <c r="E329" t="s">
        <v>13</v>
      </c>
      <c r="F329">
        <v>61</v>
      </c>
      <c r="G329">
        <v>0</v>
      </c>
      <c r="H329">
        <v>0</v>
      </c>
      <c r="I329">
        <v>345364</v>
      </c>
      <c r="J329">
        <v>6.2374999999999998</v>
      </c>
      <c r="L329" t="s">
        <v>15</v>
      </c>
      <c r="M329">
        <f>Table24[[#This Row],[SibSp]]</f>
        <v>0</v>
      </c>
      <c r="N329">
        <f>Table24[[#This Row],[Parch]]</f>
        <v>0</v>
      </c>
      <c r="O329" s="5">
        <f>Table24[[#This Row],[Age]]/80</f>
        <v>0.76249999999999996</v>
      </c>
      <c r="P329" s="5">
        <f>LOG10(Table24[[#This Row],[Fare]]+1)</f>
        <v>0.8595885767354926</v>
      </c>
      <c r="Q329" s="3">
        <f>IF(OR(Table24[[#This Row],[Pclass]]=2, Table24[[#This Row],[Pclass]]=3), 0, IF(Table24[[#This Row],[Pclass]]=1, 1, ""))</f>
        <v>0</v>
      </c>
      <c r="R329" s="3">
        <f>IF(OR(Table24[[#This Row],[Pclass]]=1, Table24[[#This Row],[Pclass]]=3), 0, IF(Table24[[#This Row],[Pclass]]=2, 1, ""))</f>
        <v>0</v>
      </c>
      <c r="S329" s="3">
        <f>IF(OR(Table24[[#This Row],[Embarked]]="C", Table24[[#This Row],[Embarked]]="Q"), 0, IF(Table24[[#This Row],[Embarked]]="S", 1, ""))</f>
        <v>1</v>
      </c>
      <c r="T329" s="3">
        <f>IF(OR(Table24[[#This Row],[Embarked]]="S", Table24[[#This Row],[Embarked]]="Q"), 0, IF(Table24[[#This Row],[Embarked]]="C", 1, ""))</f>
        <v>0</v>
      </c>
      <c r="U329" s="3">
        <f>IF(Table24[[#This Row],[Sex]]="male", 1, 0)</f>
        <v>1</v>
      </c>
      <c r="V329" s="3">
        <v>1</v>
      </c>
      <c r="AI329">
        <f>SUMPRODUCT(Table24[[#This Row],[SibSp_1]:[Const]],$X$4:$AG$4)</f>
        <v>-1.4023914015914019</v>
      </c>
      <c r="AJ329">
        <f>SUMPRODUCT(Table24[[#This Row],[SibSp_1]:[Const]],$X$5:$AG$5)</f>
        <v>-0.1617070833541665</v>
      </c>
      <c r="AK329">
        <f t="shared" si="123"/>
        <v>0</v>
      </c>
      <c r="AL329">
        <f t="shared" si="124"/>
        <v>0</v>
      </c>
      <c r="AM329">
        <f t="shared" si="125"/>
        <v>0</v>
      </c>
      <c r="AN329">
        <f>(AM329-Table24[[#This Row],[Survived]])^2</f>
        <v>0</v>
      </c>
    </row>
    <row r="330" spans="1:40" x14ac:dyDescent="0.25">
      <c r="A330">
        <v>328</v>
      </c>
      <c r="B330">
        <v>1</v>
      </c>
      <c r="C330">
        <v>2</v>
      </c>
      <c r="D330" t="s">
        <v>493</v>
      </c>
      <c r="E330" t="s">
        <v>17</v>
      </c>
      <c r="F330">
        <v>36</v>
      </c>
      <c r="G330">
        <v>0</v>
      </c>
      <c r="H330">
        <v>0</v>
      </c>
      <c r="I330">
        <v>28551</v>
      </c>
      <c r="J330">
        <v>13</v>
      </c>
      <c r="K330" t="s">
        <v>441</v>
      </c>
      <c r="L330" t="s">
        <v>15</v>
      </c>
      <c r="M330">
        <f>Table24[[#This Row],[SibSp]]</f>
        <v>0</v>
      </c>
      <c r="N330">
        <f>Table24[[#This Row],[Parch]]</f>
        <v>0</v>
      </c>
      <c r="O330" s="5">
        <f>Table24[[#This Row],[Age]]/80</f>
        <v>0.45</v>
      </c>
      <c r="P330" s="5">
        <f>LOG10(Table24[[#This Row],[Fare]]+1)</f>
        <v>1.146128035678238</v>
      </c>
      <c r="Q330" s="3">
        <f>IF(OR(Table24[[#This Row],[Pclass]]=2, Table24[[#This Row],[Pclass]]=3), 0, IF(Table24[[#This Row],[Pclass]]=1, 1, ""))</f>
        <v>0</v>
      </c>
      <c r="R330" s="3">
        <f>IF(OR(Table24[[#This Row],[Pclass]]=1, Table24[[#This Row],[Pclass]]=3), 0, IF(Table24[[#This Row],[Pclass]]=2, 1, ""))</f>
        <v>1</v>
      </c>
      <c r="S330" s="3">
        <f>IF(OR(Table24[[#This Row],[Embarked]]="C", Table24[[#This Row],[Embarked]]="Q"), 0, IF(Table24[[#This Row],[Embarked]]="S", 1, ""))</f>
        <v>1</v>
      </c>
      <c r="T330" s="3">
        <f>IF(OR(Table24[[#This Row],[Embarked]]="S", Table24[[#This Row],[Embarked]]="Q"), 0, IF(Table24[[#This Row],[Embarked]]="C", 1, ""))</f>
        <v>0</v>
      </c>
      <c r="U330" s="3">
        <f>IF(Table24[[#This Row],[Sex]]="male", 1, 0)</f>
        <v>0</v>
      </c>
      <c r="V330" s="3">
        <v>1</v>
      </c>
      <c r="AI330">
        <f>SUMPRODUCT(Table24[[#This Row],[SibSp_1]:[Const]],$X$4:$AG$4)</f>
        <v>-1.806142682901489</v>
      </c>
      <c r="AJ330">
        <f>SUMPRODUCT(Table24[[#This Row],[SibSp_1]:[Const]],$X$5:$AG$5)</f>
        <v>0.74846607942157928</v>
      </c>
      <c r="AK330">
        <f t="shared" si="123"/>
        <v>0</v>
      </c>
      <c r="AL330">
        <f t="shared" si="124"/>
        <v>0.74846607942157928</v>
      </c>
      <c r="AM330">
        <f t="shared" si="125"/>
        <v>0.74846607942157928</v>
      </c>
      <c r="AN330">
        <f>(AM330-Table24[[#This Row],[Survived]])^2</f>
        <v>6.3269313201551269E-2</v>
      </c>
    </row>
    <row r="331" spans="1:40" x14ac:dyDescent="0.25">
      <c r="A331">
        <v>329</v>
      </c>
      <c r="B331">
        <v>1</v>
      </c>
      <c r="C331">
        <v>3</v>
      </c>
      <c r="D331" t="s">
        <v>494</v>
      </c>
      <c r="E331" t="s">
        <v>17</v>
      </c>
      <c r="F331">
        <v>31</v>
      </c>
      <c r="G331">
        <v>1</v>
      </c>
      <c r="H331">
        <v>1</v>
      </c>
      <c r="I331">
        <v>363291</v>
      </c>
      <c r="J331">
        <v>20.524999999999999</v>
      </c>
      <c r="L331" t="s">
        <v>15</v>
      </c>
      <c r="M331">
        <f>Table24[[#This Row],[SibSp]]</f>
        <v>1</v>
      </c>
      <c r="N331">
        <f>Table24[[#This Row],[Parch]]</f>
        <v>1</v>
      </c>
      <c r="O331" s="5">
        <f>Table24[[#This Row],[Age]]/80</f>
        <v>0.38750000000000001</v>
      </c>
      <c r="P331" s="5">
        <f>LOG10(Table24[[#This Row],[Fare]]+1)</f>
        <v>1.3329431601256923</v>
      </c>
      <c r="Q331" s="3">
        <f>IF(OR(Table24[[#This Row],[Pclass]]=2, Table24[[#This Row],[Pclass]]=3), 0, IF(Table24[[#This Row],[Pclass]]=1, 1, ""))</f>
        <v>0</v>
      </c>
      <c r="R331" s="3">
        <f>IF(OR(Table24[[#This Row],[Pclass]]=1, Table24[[#This Row],[Pclass]]=3), 0, IF(Table24[[#This Row],[Pclass]]=2, 1, ""))</f>
        <v>0</v>
      </c>
      <c r="S331" s="3">
        <f>IF(OR(Table24[[#This Row],[Embarked]]="C", Table24[[#This Row],[Embarked]]="Q"), 0, IF(Table24[[#This Row],[Embarked]]="S", 1, ""))</f>
        <v>1</v>
      </c>
      <c r="T331" s="3">
        <f>IF(OR(Table24[[#This Row],[Embarked]]="S", Table24[[#This Row],[Embarked]]="Q"), 0, IF(Table24[[#This Row],[Embarked]]="C", 1, ""))</f>
        <v>0</v>
      </c>
      <c r="U331" s="3">
        <f>IF(Table24[[#This Row],[Sex]]="male", 1, 0)</f>
        <v>0</v>
      </c>
      <c r="V331" s="3">
        <v>1</v>
      </c>
      <c r="AI331">
        <f>SUMPRODUCT(Table24[[#This Row],[SibSp_1]:[Const]],$X$4:$AG$4)</f>
        <v>-1.6106616641459741</v>
      </c>
      <c r="AJ331">
        <f>SUMPRODUCT(Table24[[#This Row],[SibSp_1]:[Const]],$X$5:$AG$5)</f>
        <v>0.50324975881675282</v>
      </c>
      <c r="AK331">
        <f t="shared" si="123"/>
        <v>0</v>
      </c>
      <c r="AL331">
        <f t="shared" si="124"/>
        <v>0.50324975881675282</v>
      </c>
      <c r="AM331">
        <f t="shared" si="125"/>
        <v>0.50324975881675282</v>
      </c>
      <c r="AN331">
        <f>(AM331-Table24[[#This Row],[Survived]])^2</f>
        <v>0.24676080211561424</v>
      </c>
    </row>
    <row r="332" spans="1:40" x14ac:dyDescent="0.25">
      <c r="A332">
        <v>330</v>
      </c>
      <c r="B332">
        <v>1</v>
      </c>
      <c r="C332">
        <v>1</v>
      </c>
      <c r="D332" t="s">
        <v>495</v>
      </c>
      <c r="E332" t="s">
        <v>17</v>
      </c>
      <c r="F332">
        <v>16</v>
      </c>
      <c r="G332">
        <v>0</v>
      </c>
      <c r="H332">
        <v>1</v>
      </c>
      <c r="I332">
        <v>111361</v>
      </c>
      <c r="J332">
        <v>57.979199999999999</v>
      </c>
      <c r="K332" t="s">
        <v>496</v>
      </c>
      <c r="L332" t="s">
        <v>20</v>
      </c>
      <c r="M332">
        <f>Table24[[#This Row],[SibSp]]</f>
        <v>0</v>
      </c>
      <c r="N332">
        <f>Table24[[#This Row],[Parch]]</f>
        <v>1</v>
      </c>
      <c r="O332" s="5">
        <f>Table24[[#This Row],[Age]]/80</f>
        <v>0.2</v>
      </c>
      <c r="P332" s="5">
        <f>LOG10(Table24[[#This Row],[Fare]]+1)</f>
        <v>1.770698877440231</v>
      </c>
      <c r="Q332" s="3">
        <f>IF(OR(Table24[[#This Row],[Pclass]]=2, Table24[[#This Row],[Pclass]]=3), 0, IF(Table24[[#This Row],[Pclass]]=1, 1, ""))</f>
        <v>1</v>
      </c>
      <c r="R332" s="3">
        <f>IF(OR(Table24[[#This Row],[Pclass]]=1, Table24[[#This Row],[Pclass]]=3), 0, IF(Table24[[#This Row],[Pclass]]=2, 1, ""))</f>
        <v>0</v>
      </c>
      <c r="S332" s="3">
        <f>IF(OR(Table24[[#This Row],[Embarked]]="C", Table24[[#This Row],[Embarked]]="Q"), 0, IF(Table24[[#This Row],[Embarked]]="S", 1, ""))</f>
        <v>0</v>
      </c>
      <c r="T332" s="3">
        <f>IF(OR(Table24[[#This Row],[Embarked]]="S", Table24[[#This Row],[Embarked]]="Q"), 0, IF(Table24[[#This Row],[Embarked]]="C", 1, ""))</f>
        <v>1</v>
      </c>
      <c r="U332" s="3">
        <f>IF(Table24[[#This Row],[Sex]]="male", 1, 0)</f>
        <v>0</v>
      </c>
      <c r="V332" s="3">
        <v>1</v>
      </c>
      <c r="AI332">
        <f>SUMPRODUCT(Table24[[#This Row],[SibSp_1]:[Const]],$X$4:$AG$4)</f>
        <v>-0.3010745452448354</v>
      </c>
      <c r="AJ332">
        <f>SUMPRODUCT(Table24[[#This Row],[SibSp_1]:[Const]],$X$5:$AG$5)</f>
        <v>1.0859999178616377</v>
      </c>
      <c r="AK332">
        <f t="shared" si="123"/>
        <v>0</v>
      </c>
      <c r="AL332">
        <f t="shared" si="124"/>
        <v>1.0859999178616377</v>
      </c>
      <c r="AM332">
        <f t="shared" si="125"/>
        <v>1.0859999178616377</v>
      </c>
      <c r="AN332">
        <f>(AM332-Table24[[#This Row],[Survived]])^2</f>
        <v>7.3959858722084382E-3</v>
      </c>
    </row>
    <row r="333" spans="1:40" hidden="1" x14ac:dyDescent="0.25">
      <c r="A333">
        <v>331</v>
      </c>
      <c r="B333">
        <v>1</v>
      </c>
      <c r="C333">
        <v>3</v>
      </c>
      <c r="D333" t="s">
        <v>497</v>
      </c>
      <c r="E333" t="s">
        <v>17</v>
      </c>
      <c r="G333">
        <v>2</v>
      </c>
      <c r="H333">
        <v>0</v>
      </c>
      <c r="I333">
        <v>367226</v>
      </c>
      <c r="J333">
        <v>23.25</v>
      </c>
      <c r="L333" t="s">
        <v>27</v>
      </c>
      <c r="M333">
        <f>Table24[[#This Row],[SibSp]]</f>
        <v>2</v>
      </c>
      <c r="N333">
        <f>Table24[[#This Row],[Parch]]</f>
        <v>0</v>
      </c>
      <c r="O333">
        <f>Table24[[#This Row],[Age]]/80</f>
        <v>0</v>
      </c>
      <c r="P333" s="3">
        <f>LOG10(Table24[[#This Row],[Fare]]+1)</f>
        <v>1.3847117429382825</v>
      </c>
      <c r="Q333" s="3">
        <f>IF(OR(Table24[[#This Row],[Pclass]]=2, Table24[[#This Row],[Pclass]]=3), 0, IF(Table24[[#This Row],[Pclass]]=1, 1, ""))</f>
        <v>0</v>
      </c>
      <c r="R333" s="3">
        <f>IF(OR(Table24[[#This Row],[Pclass]]=1, Table24[[#This Row],[Pclass]]=3), 0, IF(Table24[[#This Row],[Pclass]]=2, 1, ""))</f>
        <v>0</v>
      </c>
      <c r="S333" s="3">
        <f>IF(OR(Table24[[#This Row],[Embarked]]="C", Table24[[#This Row],[Embarked]]="Q"), 0, IF(Table24[[#This Row],[Embarked]]="S", 1, ""))</f>
        <v>0</v>
      </c>
      <c r="T333" s="3">
        <f>IF(OR(Table24[[#This Row],[Embarked]]="S", Table24[[#This Row],[Embarked]]="Q"), 0, IF(Table24[[#This Row],[Embarked]]="C", 1, ""))</f>
        <v>0</v>
      </c>
      <c r="U333" s="3">
        <f>IF(Table24[[#This Row],[Sex]]="male", 1, 0)</f>
        <v>0</v>
      </c>
      <c r="V333" s="3"/>
      <c r="AI333">
        <f>SUMPRODUCT(Table24[[#This Row],[SibSp_1]:[Const]],$X$4:$AG$4)</f>
        <v>-0.18963900732177752</v>
      </c>
      <c r="AN333">
        <f>(AI333-Table24[[#This Row],[Survived]])^2</f>
        <v>1.4152409677415443</v>
      </c>
    </row>
    <row r="334" spans="1:40" x14ac:dyDescent="0.25">
      <c r="A334">
        <v>332</v>
      </c>
      <c r="B334">
        <v>0</v>
      </c>
      <c r="C334">
        <v>1</v>
      </c>
      <c r="D334" t="s">
        <v>498</v>
      </c>
      <c r="E334" t="s">
        <v>13</v>
      </c>
      <c r="F334">
        <v>45.5</v>
      </c>
      <c r="G334">
        <v>0</v>
      </c>
      <c r="H334">
        <v>0</v>
      </c>
      <c r="I334">
        <v>113043</v>
      </c>
      <c r="J334">
        <v>28.5</v>
      </c>
      <c r="K334" t="s">
        <v>499</v>
      </c>
      <c r="L334" t="s">
        <v>15</v>
      </c>
      <c r="M334">
        <f>Table24[[#This Row],[SibSp]]</f>
        <v>0</v>
      </c>
      <c r="N334">
        <f>Table24[[#This Row],[Parch]]</f>
        <v>0</v>
      </c>
      <c r="O334" s="5">
        <f>Table24[[#This Row],[Age]]/80</f>
        <v>0.56874999999999998</v>
      </c>
      <c r="P334" s="5">
        <f>LOG10(Table24[[#This Row],[Fare]]+1)</f>
        <v>1.469822015978163</v>
      </c>
      <c r="Q334" s="3">
        <f>IF(OR(Table24[[#This Row],[Pclass]]=2, Table24[[#This Row],[Pclass]]=3), 0, IF(Table24[[#This Row],[Pclass]]=1, 1, ""))</f>
        <v>1</v>
      </c>
      <c r="R334" s="3">
        <f>IF(OR(Table24[[#This Row],[Pclass]]=1, Table24[[#This Row],[Pclass]]=3), 0, IF(Table24[[#This Row],[Pclass]]=2, 1, ""))</f>
        <v>0</v>
      </c>
      <c r="S334" s="3">
        <f>IF(OR(Table24[[#This Row],[Embarked]]="C", Table24[[#This Row],[Embarked]]="Q"), 0, IF(Table24[[#This Row],[Embarked]]="S", 1, ""))</f>
        <v>1</v>
      </c>
      <c r="T334" s="3">
        <f>IF(OR(Table24[[#This Row],[Embarked]]="S", Table24[[#This Row],[Embarked]]="Q"), 0, IF(Table24[[#This Row],[Embarked]]="C", 1, ""))</f>
        <v>0</v>
      </c>
      <c r="U334" s="3">
        <f>IF(Table24[[#This Row],[Sex]]="male", 1, 0)</f>
        <v>1</v>
      </c>
      <c r="V334" s="3">
        <v>1</v>
      </c>
      <c r="AI334">
        <f>SUMPRODUCT(Table24[[#This Row],[SibSp_1]:[Const]],$X$4:$AG$4)</f>
        <v>-1.4119251904607211</v>
      </c>
      <c r="AJ334">
        <f>SUMPRODUCT(Table24[[#This Row],[SibSp_1]:[Const]],$X$5:$AG$5)</f>
        <v>0.36224229797334601</v>
      </c>
      <c r="AK334">
        <f t="shared" ref="AK334:AK336" si="126">IF(AI334&lt;0,0,AI334)</f>
        <v>0</v>
      </c>
      <c r="AL334">
        <f t="shared" ref="AL334:AL336" si="127">IF(AJ334&lt;0,0,AJ334)</f>
        <v>0.36224229797334601</v>
      </c>
      <c r="AM334">
        <f t="shared" ref="AM334:AM336" si="128">AK334+AL334</f>
        <v>0.36224229797334601</v>
      </c>
      <c r="AN334">
        <f>(AM334-Table24[[#This Row],[Survived]])^2</f>
        <v>0.13121948244101039</v>
      </c>
    </row>
    <row r="335" spans="1:40" x14ac:dyDescent="0.25">
      <c r="A335">
        <v>333</v>
      </c>
      <c r="B335">
        <v>0</v>
      </c>
      <c r="C335">
        <v>1</v>
      </c>
      <c r="D335" t="s">
        <v>500</v>
      </c>
      <c r="E335" t="s">
        <v>13</v>
      </c>
      <c r="F335">
        <v>38</v>
      </c>
      <c r="G335">
        <v>0</v>
      </c>
      <c r="H335">
        <v>1</v>
      </c>
      <c r="I335" t="s">
        <v>405</v>
      </c>
      <c r="J335">
        <v>153.46250000000001</v>
      </c>
      <c r="K335" t="s">
        <v>501</v>
      </c>
      <c r="L335" t="s">
        <v>15</v>
      </c>
      <c r="M335">
        <f>Table24[[#This Row],[SibSp]]</f>
        <v>0</v>
      </c>
      <c r="N335">
        <f>Table24[[#This Row],[Parch]]</f>
        <v>1</v>
      </c>
      <c r="O335" s="5">
        <f>Table24[[#This Row],[Age]]/80</f>
        <v>0.47499999999999998</v>
      </c>
      <c r="P335" s="5">
        <f>LOG10(Table24[[#This Row],[Fare]]+1)</f>
        <v>2.1888230596841365</v>
      </c>
      <c r="Q335" s="3">
        <f>IF(OR(Table24[[#This Row],[Pclass]]=2, Table24[[#This Row],[Pclass]]=3), 0, IF(Table24[[#This Row],[Pclass]]=1, 1, ""))</f>
        <v>1</v>
      </c>
      <c r="R335" s="3">
        <f>IF(OR(Table24[[#This Row],[Pclass]]=1, Table24[[#This Row],[Pclass]]=3), 0, IF(Table24[[#This Row],[Pclass]]=2, 1, ""))</f>
        <v>0</v>
      </c>
      <c r="S335" s="3">
        <f>IF(OR(Table24[[#This Row],[Embarked]]="C", Table24[[#This Row],[Embarked]]="Q"), 0, IF(Table24[[#This Row],[Embarked]]="S", 1, ""))</f>
        <v>1</v>
      </c>
      <c r="T335" s="3">
        <f>IF(OR(Table24[[#This Row],[Embarked]]="S", Table24[[#This Row],[Embarked]]="Q"), 0, IF(Table24[[#This Row],[Embarked]]="C", 1, ""))</f>
        <v>0</v>
      </c>
      <c r="U335" s="3">
        <f>IF(Table24[[#This Row],[Sex]]="male", 1, 0)</f>
        <v>1</v>
      </c>
      <c r="V335" s="3">
        <v>1</v>
      </c>
      <c r="AI335">
        <f>SUMPRODUCT(Table24[[#This Row],[SibSp_1]:[Const]],$X$4:$AG$4)</f>
        <v>-1.9968066801252233</v>
      </c>
      <c r="AJ335">
        <f>SUMPRODUCT(Table24[[#This Row],[SibSp_1]:[Const]],$X$5:$AG$5)</f>
        <v>0.46821529252969646</v>
      </c>
      <c r="AK335">
        <f t="shared" si="126"/>
        <v>0</v>
      </c>
      <c r="AL335">
        <f t="shared" si="127"/>
        <v>0.46821529252969646</v>
      </c>
      <c r="AM335">
        <f t="shared" si="128"/>
        <v>0.46821529252969646</v>
      </c>
      <c r="AN335">
        <f>(AM335-Table24[[#This Row],[Survived]])^2</f>
        <v>0.21922556015866923</v>
      </c>
    </row>
    <row r="336" spans="1:40" x14ac:dyDescent="0.25">
      <c r="A336">
        <v>334</v>
      </c>
      <c r="B336">
        <v>0</v>
      </c>
      <c r="C336">
        <v>3</v>
      </c>
      <c r="D336" t="s">
        <v>502</v>
      </c>
      <c r="E336" t="s">
        <v>13</v>
      </c>
      <c r="F336">
        <v>16</v>
      </c>
      <c r="G336">
        <v>2</v>
      </c>
      <c r="H336">
        <v>0</v>
      </c>
      <c r="I336">
        <v>345764</v>
      </c>
      <c r="J336">
        <v>18</v>
      </c>
      <c r="L336" t="s">
        <v>15</v>
      </c>
      <c r="M336">
        <f>Table24[[#This Row],[SibSp]]</f>
        <v>2</v>
      </c>
      <c r="N336">
        <f>Table24[[#This Row],[Parch]]</f>
        <v>0</v>
      </c>
      <c r="O336" s="5">
        <f>Table24[[#This Row],[Age]]/80</f>
        <v>0.2</v>
      </c>
      <c r="P336" s="5">
        <f>LOG10(Table24[[#This Row],[Fare]]+1)</f>
        <v>1.2787536009528289</v>
      </c>
      <c r="Q336" s="3">
        <f>IF(OR(Table24[[#This Row],[Pclass]]=2, Table24[[#This Row],[Pclass]]=3), 0, IF(Table24[[#This Row],[Pclass]]=1, 1, ""))</f>
        <v>0</v>
      </c>
      <c r="R336" s="3">
        <f>IF(OR(Table24[[#This Row],[Pclass]]=1, Table24[[#This Row],[Pclass]]=3), 0, IF(Table24[[#This Row],[Pclass]]=2, 1, ""))</f>
        <v>0</v>
      </c>
      <c r="S336" s="3">
        <f>IF(OR(Table24[[#This Row],[Embarked]]="C", Table24[[#This Row],[Embarked]]="Q"), 0, IF(Table24[[#This Row],[Embarked]]="S", 1, ""))</f>
        <v>1</v>
      </c>
      <c r="T336" s="3">
        <f>IF(OR(Table24[[#This Row],[Embarked]]="S", Table24[[#This Row],[Embarked]]="Q"), 0, IF(Table24[[#This Row],[Embarked]]="C", 1, ""))</f>
        <v>0</v>
      </c>
      <c r="U336" s="3">
        <f>IF(Table24[[#This Row],[Sex]]="male", 1, 0)</f>
        <v>1</v>
      </c>
      <c r="V336" s="3">
        <v>1</v>
      </c>
      <c r="AI336">
        <f>SUMPRODUCT(Table24[[#This Row],[SibSp_1]:[Const]],$X$4:$AG$4)</f>
        <v>-1.0262085441815849</v>
      </c>
      <c r="AJ336">
        <f>SUMPRODUCT(Table24[[#This Row],[SibSp_1]:[Const]],$X$5:$AG$5)</f>
        <v>4.2735994834004809E-2</v>
      </c>
      <c r="AK336">
        <f t="shared" si="126"/>
        <v>0</v>
      </c>
      <c r="AL336">
        <f t="shared" si="127"/>
        <v>4.2735994834004809E-2</v>
      </c>
      <c r="AM336">
        <f t="shared" si="128"/>
        <v>4.2735994834004809E-2</v>
      </c>
      <c r="AN336">
        <f>(AM336-Table24[[#This Row],[Survived]])^2</f>
        <v>1.8263652544520856E-3</v>
      </c>
    </row>
    <row r="337" spans="1:40" hidden="1" x14ac:dyDescent="0.25">
      <c r="A337">
        <v>335</v>
      </c>
      <c r="B337">
        <v>1</v>
      </c>
      <c r="C337">
        <v>1</v>
      </c>
      <c r="D337" t="s">
        <v>503</v>
      </c>
      <c r="E337" t="s">
        <v>17</v>
      </c>
      <c r="G337">
        <v>1</v>
      </c>
      <c r="H337">
        <v>0</v>
      </c>
      <c r="I337" t="s">
        <v>504</v>
      </c>
      <c r="J337">
        <v>133.65</v>
      </c>
      <c r="L337" t="s">
        <v>15</v>
      </c>
      <c r="M337">
        <f>Table24[[#This Row],[SibSp]]</f>
        <v>1</v>
      </c>
      <c r="N337">
        <f>Table24[[#This Row],[Parch]]</f>
        <v>0</v>
      </c>
      <c r="O337">
        <f>Table24[[#This Row],[Age]]/80</f>
        <v>0</v>
      </c>
      <c r="P337" s="3">
        <f>LOG10(Table24[[#This Row],[Fare]]+1)</f>
        <v>2.1292063577475293</v>
      </c>
      <c r="Q337" s="3">
        <f>IF(OR(Table24[[#This Row],[Pclass]]=2, Table24[[#This Row],[Pclass]]=3), 0, IF(Table24[[#This Row],[Pclass]]=1, 1, ""))</f>
        <v>1</v>
      </c>
      <c r="R337" s="3">
        <f>IF(OR(Table24[[#This Row],[Pclass]]=1, Table24[[#This Row],[Pclass]]=3), 0, IF(Table24[[#This Row],[Pclass]]=2, 1, ""))</f>
        <v>0</v>
      </c>
      <c r="S337" s="3">
        <f>IF(OR(Table24[[#This Row],[Embarked]]="C", Table24[[#This Row],[Embarked]]="Q"), 0, IF(Table24[[#This Row],[Embarked]]="S", 1, ""))</f>
        <v>1</v>
      </c>
      <c r="T337" s="3">
        <f>IF(OR(Table24[[#This Row],[Embarked]]="S", Table24[[#This Row],[Embarked]]="Q"), 0, IF(Table24[[#This Row],[Embarked]]="C", 1, ""))</f>
        <v>0</v>
      </c>
      <c r="U337" s="3">
        <f>IF(Table24[[#This Row],[Sex]]="male", 1, 0)</f>
        <v>0</v>
      </c>
      <c r="V337" s="3"/>
      <c r="AI337">
        <f>SUMPRODUCT(Table24[[#This Row],[SibSp_1]:[Const]],$X$4:$AG$4)</f>
        <v>-1.3121675008211036</v>
      </c>
      <c r="AN337">
        <f>(AI337-Table24[[#This Row],[Survived]])^2</f>
        <v>5.3461185518533068</v>
      </c>
    </row>
    <row r="338" spans="1:40" hidden="1" x14ac:dyDescent="0.25">
      <c r="A338">
        <v>336</v>
      </c>
      <c r="B338">
        <v>0</v>
      </c>
      <c r="C338">
        <v>3</v>
      </c>
      <c r="D338" t="s">
        <v>505</v>
      </c>
      <c r="E338" t="s">
        <v>13</v>
      </c>
      <c r="G338">
        <v>0</v>
      </c>
      <c r="H338">
        <v>0</v>
      </c>
      <c r="I338">
        <v>349225</v>
      </c>
      <c r="J338">
        <v>7.8958000000000004</v>
      </c>
      <c r="L338" t="s">
        <v>15</v>
      </c>
      <c r="M338">
        <f>Table24[[#This Row],[SibSp]]</f>
        <v>0</v>
      </c>
      <c r="N338">
        <f>Table24[[#This Row],[Parch]]</f>
        <v>0</v>
      </c>
      <c r="O338">
        <f>Table24[[#This Row],[Age]]/80</f>
        <v>0</v>
      </c>
      <c r="P338" s="3">
        <f>LOG10(Table24[[#This Row],[Fare]]+1)</f>
        <v>0.94918501031343461</v>
      </c>
      <c r="Q338" s="3">
        <f>IF(OR(Table24[[#This Row],[Pclass]]=2, Table24[[#This Row],[Pclass]]=3), 0, IF(Table24[[#This Row],[Pclass]]=1, 1, ""))</f>
        <v>0</v>
      </c>
      <c r="R338" s="3">
        <f>IF(OR(Table24[[#This Row],[Pclass]]=1, Table24[[#This Row],[Pclass]]=3), 0, IF(Table24[[#This Row],[Pclass]]=2, 1, ""))</f>
        <v>0</v>
      </c>
      <c r="S338" s="3">
        <f>IF(OR(Table24[[#This Row],[Embarked]]="C", Table24[[#This Row],[Embarked]]="Q"), 0, IF(Table24[[#This Row],[Embarked]]="S", 1, ""))</f>
        <v>1</v>
      </c>
      <c r="T338" s="3">
        <f>IF(OR(Table24[[#This Row],[Embarked]]="S", Table24[[#This Row],[Embarked]]="Q"), 0, IF(Table24[[#This Row],[Embarked]]="C", 1, ""))</f>
        <v>0</v>
      </c>
      <c r="U338" s="3">
        <f>IF(Table24[[#This Row],[Sex]]="male", 1, 0)</f>
        <v>1</v>
      </c>
      <c r="V338" s="3"/>
      <c r="AI338">
        <f>SUMPRODUCT(Table24[[#This Row],[SibSp_1]:[Const]],$X$4:$AG$4)</f>
        <v>-1.2013867044501512</v>
      </c>
      <c r="AN338">
        <f>(AI338-Table24[[#This Row],[Survived]])^2</f>
        <v>1.4433300136295948</v>
      </c>
    </row>
    <row r="339" spans="1:40" x14ac:dyDescent="0.25">
      <c r="A339">
        <v>337</v>
      </c>
      <c r="B339">
        <v>0</v>
      </c>
      <c r="C339">
        <v>1</v>
      </c>
      <c r="D339" t="s">
        <v>506</v>
      </c>
      <c r="E339" t="s">
        <v>13</v>
      </c>
      <c r="F339">
        <v>29</v>
      </c>
      <c r="G339">
        <v>1</v>
      </c>
      <c r="H339">
        <v>0</v>
      </c>
      <c r="I339">
        <v>113776</v>
      </c>
      <c r="J339">
        <v>66.599999999999994</v>
      </c>
      <c r="K339" t="s">
        <v>236</v>
      </c>
      <c r="L339" t="s">
        <v>15</v>
      </c>
      <c r="M339">
        <f>Table24[[#This Row],[SibSp]]</f>
        <v>1</v>
      </c>
      <c r="N339">
        <f>Table24[[#This Row],[Parch]]</f>
        <v>0</v>
      </c>
      <c r="O339" s="5">
        <f>Table24[[#This Row],[Age]]/80</f>
        <v>0.36249999999999999</v>
      </c>
      <c r="P339" s="5">
        <f>LOG10(Table24[[#This Row],[Fare]]+1)</f>
        <v>1.8299466959416359</v>
      </c>
      <c r="Q339" s="3">
        <f>IF(OR(Table24[[#This Row],[Pclass]]=2, Table24[[#This Row],[Pclass]]=3), 0, IF(Table24[[#This Row],[Pclass]]=1, 1, ""))</f>
        <v>1</v>
      </c>
      <c r="R339" s="3">
        <f>IF(OR(Table24[[#This Row],[Pclass]]=1, Table24[[#This Row],[Pclass]]=3), 0, IF(Table24[[#This Row],[Pclass]]=2, 1, ""))</f>
        <v>0</v>
      </c>
      <c r="S339" s="3">
        <f>IF(OR(Table24[[#This Row],[Embarked]]="C", Table24[[#This Row],[Embarked]]="Q"), 0, IF(Table24[[#This Row],[Embarked]]="S", 1, ""))</f>
        <v>1</v>
      </c>
      <c r="T339" s="3">
        <f>IF(OR(Table24[[#This Row],[Embarked]]="S", Table24[[#This Row],[Embarked]]="Q"), 0, IF(Table24[[#This Row],[Embarked]]="C", 1, ""))</f>
        <v>0</v>
      </c>
      <c r="U339" s="3">
        <f>IF(Table24[[#This Row],[Sex]]="male", 1, 0)</f>
        <v>1</v>
      </c>
      <c r="V339" s="3">
        <v>1</v>
      </c>
      <c r="AI339">
        <f>SUMPRODUCT(Table24[[#This Row],[SibSp_1]:[Const]],$X$4:$AG$4)</f>
        <v>-1.3130920805068742</v>
      </c>
      <c r="AJ339">
        <f>SUMPRODUCT(Table24[[#This Row],[SibSp_1]:[Const]],$X$5:$AG$5)</f>
        <v>0.43438627521236373</v>
      </c>
      <c r="AK339">
        <f t="shared" ref="AK339:AK349" si="129">IF(AI339&lt;0,0,AI339)</f>
        <v>0</v>
      </c>
      <c r="AL339">
        <f t="shared" ref="AL339:AL349" si="130">IF(AJ339&lt;0,0,AJ339)</f>
        <v>0.43438627521236373</v>
      </c>
      <c r="AM339">
        <f t="shared" ref="AM339:AM349" si="131">AK339+AL339</f>
        <v>0.43438627521236373</v>
      </c>
      <c r="AN339">
        <f>(AM339-Table24[[#This Row],[Survived]])^2</f>
        <v>0.1886914360928714</v>
      </c>
    </row>
    <row r="340" spans="1:40" x14ac:dyDescent="0.25">
      <c r="A340">
        <v>338</v>
      </c>
      <c r="B340">
        <v>1</v>
      </c>
      <c r="C340">
        <v>1</v>
      </c>
      <c r="D340" t="s">
        <v>507</v>
      </c>
      <c r="E340" t="s">
        <v>17</v>
      </c>
      <c r="F340">
        <v>41</v>
      </c>
      <c r="G340">
        <v>0</v>
      </c>
      <c r="H340">
        <v>0</v>
      </c>
      <c r="I340">
        <v>16966</v>
      </c>
      <c r="J340">
        <v>134.5</v>
      </c>
      <c r="K340" t="s">
        <v>508</v>
      </c>
      <c r="L340" t="s">
        <v>20</v>
      </c>
      <c r="M340">
        <f>Table24[[#This Row],[SibSp]]</f>
        <v>0</v>
      </c>
      <c r="N340">
        <f>Table24[[#This Row],[Parch]]</f>
        <v>0</v>
      </c>
      <c r="O340" s="5">
        <f>Table24[[#This Row],[Age]]/80</f>
        <v>0.51249999999999996</v>
      </c>
      <c r="P340" s="5">
        <f>LOG10(Table24[[#This Row],[Fare]]+1)</f>
        <v>2.1319392952104246</v>
      </c>
      <c r="Q340" s="3">
        <f>IF(OR(Table24[[#This Row],[Pclass]]=2, Table24[[#This Row],[Pclass]]=3), 0, IF(Table24[[#This Row],[Pclass]]=1, 1, ""))</f>
        <v>1</v>
      </c>
      <c r="R340" s="3">
        <f>IF(OR(Table24[[#This Row],[Pclass]]=1, Table24[[#This Row],[Pclass]]=3), 0, IF(Table24[[#This Row],[Pclass]]=2, 1, ""))</f>
        <v>0</v>
      </c>
      <c r="S340" s="3">
        <f>IF(OR(Table24[[#This Row],[Embarked]]="C", Table24[[#This Row],[Embarked]]="Q"), 0, IF(Table24[[#This Row],[Embarked]]="S", 1, ""))</f>
        <v>0</v>
      </c>
      <c r="T340" s="3">
        <f>IF(OR(Table24[[#This Row],[Embarked]]="S", Table24[[#This Row],[Embarked]]="Q"), 0, IF(Table24[[#This Row],[Embarked]]="C", 1, ""))</f>
        <v>1</v>
      </c>
      <c r="U340" s="3">
        <f>IF(Table24[[#This Row],[Sex]]="male", 1, 0)</f>
        <v>0</v>
      </c>
      <c r="V340" s="3">
        <v>1</v>
      </c>
      <c r="AI340">
        <f>SUMPRODUCT(Table24[[#This Row],[SibSp_1]:[Const]],$X$4:$AG$4)</f>
        <v>-0.38280630927512843</v>
      </c>
      <c r="AJ340">
        <f>SUMPRODUCT(Table24[[#This Row],[SibSp_1]:[Const]],$X$5:$AG$5)</f>
        <v>0.95076030569676462</v>
      </c>
      <c r="AK340">
        <f t="shared" si="129"/>
        <v>0</v>
      </c>
      <c r="AL340">
        <f t="shared" si="130"/>
        <v>0.95076030569676462</v>
      </c>
      <c r="AM340">
        <f t="shared" si="131"/>
        <v>0.95076030569676462</v>
      </c>
      <c r="AN340">
        <f>(AM340-Table24[[#This Row],[Survived]])^2</f>
        <v>2.4245474950760708E-3</v>
      </c>
    </row>
    <row r="341" spans="1:40" x14ac:dyDescent="0.25">
      <c r="A341">
        <v>339</v>
      </c>
      <c r="B341">
        <v>1</v>
      </c>
      <c r="C341">
        <v>3</v>
      </c>
      <c r="D341" t="s">
        <v>509</v>
      </c>
      <c r="E341" t="s">
        <v>13</v>
      </c>
      <c r="F341">
        <v>45</v>
      </c>
      <c r="G341">
        <v>0</v>
      </c>
      <c r="H341">
        <v>0</v>
      </c>
      <c r="I341">
        <v>7598</v>
      </c>
      <c r="J341">
        <v>8.0500000000000007</v>
      </c>
      <c r="L341" t="s">
        <v>15</v>
      </c>
      <c r="M341">
        <f>Table24[[#This Row],[SibSp]]</f>
        <v>0</v>
      </c>
      <c r="N341">
        <f>Table24[[#This Row],[Parch]]</f>
        <v>0</v>
      </c>
      <c r="O341" s="5">
        <f>Table24[[#This Row],[Age]]/80</f>
        <v>0.5625</v>
      </c>
      <c r="P341" s="5">
        <f>LOG10(Table24[[#This Row],[Fare]]+1)</f>
        <v>0.9566485792052033</v>
      </c>
      <c r="Q341" s="3">
        <f>IF(OR(Table24[[#This Row],[Pclass]]=2, Table24[[#This Row],[Pclass]]=3), 0, IF(Table24[[#This Row],[Pclass]]=1, 1, ""))</f>
        <v>0</v>
      </c>
      <c r="R341" s="3">
        <f>IF(OR(Table24[[#This Row],[Pclass]]=1, Table24[[#This Row],[Pclass]]=3), 0, IF(Table24[[#This Row],[Pclass]]=2, 1, ""))</f>
        <v>0</v>
      </c>
      <c r="S341" s="3">
        <f>IF(OR(Table24[[#This Row],[Embarked]]="C", Table24[[#This Row],[Embarked]]="Q"), 0, IF(Table24[[#This Row],[Embarked]]="S", 1, ""))</f>
        <v>1</v>
      </c>
      <c r="T341" s="3">
        <f>IF(OR(Table24[[#This Row],[Embarked]]="S", Table24[[#This Row],[Embarked]]="Q"), 0, IF(Table24[[#This Row],[Embarked]]="C", 1, ""))</f>
        <v>0</v>
      </c>
      <c r="U341" s="3">
        <f>IF(Table24[[#This Row],[Sex]]="male", 1, 0)</f>
        <v>1</v>
      </c>
      <c r="V341" s="3">
        <v>1</v>
      </c>
      <c r="AI341">
        <f>SUMPRODUCT(Table24[[#This Row],[SibSp_1]:[Const]],$X$4:$AG$4)</f>
        <v>-1.4802515822434277</v>
      </c>
      <c r="AJ341">
        <f>SUMPRODUCT(Table24[[#This Row],[SibSp_1]:[Const]],$X$5:$AG$5)</f>
        <v>-3.604756500774875E-2</v>
      </c>
      <c r="AK341">
        <f t="shared" si="129"/>
        <v>0</v>
      </c>
      <c r="AL341">
        <f t="shared" si="130"/>
        <v>0</v>
      </c>
      <c r="AM341">
        <f t="shared" si="131"/>
        <v>0</v>
      </c>
      <c r="AN341">
        <f>(AM341-Table24[[#This Row],[Survived]])^2</f>
        <v>1</v>
      </c>
    </row>
    <row r="342" spans="1:40" x14ac:dyDescent="0.25">
      <c r="A342">
        <v>340</v>
      </c>
      <c r="B342">
        <v>0</v>
      </c>
      <c r="C342">
        <v>1</v>
      </c>
      <c r="D342" t="s">
        <v>510</v>
      </c>
      <c r="E342" t="s">
        <v>13</v>
      </c>
      <c r="F342">
        <v>45</v>
      </c>
      <c r="G342">
        <v>0</v>
      </c>
      <c r="H342">
        <v>0</v>
      </c>
      <c r="I342">
        <v>113784</v>
      </c>
      <c r="J342">
        <v>35.5</v>
      </c>
      <c r="K342" t="s">
        <v>511</v>
      </c>
      <c r="L342" t="s">
        <v>15</v>
      </c>
      <c r="M342">
        <f>Table24[[#This Row],[SibSp]]</f>
        <v>0</v>
      </c>
      <c r="N342">
        <f>Table24[[#This Row],[Parch]]</f>
        <v>0</v>
      </c>
      <c r="O342" s="5">
        <f>Table24[[#This Row],[Age]]/80</f>
        <v>0.5625</v>
      </c>
      <c r="P342" s="5">
        <f>LOG10(Table24[[#This Row],[Fare]]+1)</f>
        <v>1.5622928644564746</v>
      </c>
      <c r="Q342" s="3">
        <f>IF(OR(Table24[[#This Row],[Pclass]]=2, Table24[[#This Row],[Pclass]]=3), 0, IF(Table24[[#This Row],[Pclass]]=1, 1, ""))</f>
        <v>1</v>
      </c>
      <c r="R342" s="3">
        <f>IF(OR(Table24[[#This Row],[Pclass]]=1, Table24[[#This Row],[Pclass]]=3), 0, IF(Table24[[#This Row],[Pclass]]=2, 1, ""))</f>
        <v>0</v>
      </c>
      <c r="S342" s="3">
        <f>IF(OR(Table24[[#This Row],[Embarked]]="C", Table24[[#This Row],[Embarked]]="Q"), 0, IF(Table24[[#This Row],[Embarked]]="S", 1, ""))</f>
        <v>1</v>
      </c>
      <c r="T342" s="3">
        <f>IF(OR(Table24[[#This Row],[Embarked]]="S", Table24[[#This Row],[Embarked]]="Q"), 0, IF(Table24[[#This Row],[Embarked]]="C", 1, ""))</f>
        <v>0</v>
      </c>
      <c r="U342" s="3">
        <f>IF(Table24[[#This Row],[Sex]]="male", 1, 0)</f>
        <v>1</v>
      </c>
      <c r="V342" s="3">
        <v>1</v>
      </c>
      <c r="AI342">
        <f>SUMPRODUCT(Table24[[#This Row],[SibSp_1]:[Const]],$X$4:$AG$4)</f>
        <v>-1.4710312834618897</v>
      </c>
      <c r="AJ342">
        <f>SUMPRODUCT(Table24[[#This Row],[SibSp_1]:[Const]],$X$5:$AG$5)</f>
        <v>0.37432389746350864</v>
      </c>
      <c r="AK342">
        <f t="shared" si="129"/>
        <v>0</v>
      </c>
      <c r="AL342">
        <f t="shared" si="130"/>
        <v>0.37432389746350864</v>
      </c>
      <c r="AM342">
        <f t="shared" si="131"/>
        <v>0.37432389746350864</v>
      </c>
      <c r="AN342">
        <f>(AM342-Table24[[#This Row],[Survived]])^2</f>
        <v>0.14011838021227133</v>
      </c>
    </row>
    <row r="343" spans="1:40" x14ac:dyDescent="0.25">
      <c r="A343">
        <v>341</v>
      </c>
      <c r="B343">
        <v>1</v>
      </c>
      <c r="C343">
        <v>2</v>
      </c>
      <c r="D343" t="s">
        <v>512</v>
      </c>
      <c r="E343" t="s">
        <v>13</v>
      </c>
      <c r="F343">
        <v>2</v>
      </c>
      <c r="G343">
        <v>1</v>
      </c>
      <c r="H343">
        <v>1</v>
      </c>
      <c r="I343">
        <v>230080</v>
      </c>
      <c r="J343">
        <v>26</v>
      </c>
      <c r="K343" t="s">
        <v>231</v>
      </c>
      <c r="L343" t="s">
        <v>15</v>
      </c>
      <c r="M343">
        <f>Table24[[#This Row],[SibSp]]</f>
        <v>1</v>
      </c>
      <c r="N343">
        <f>Table24[[#This Row],[Parch]]</f>
        <v>1</v>
      </c>
      <c r="O343" s="5">
        <f>Table24[[#This Row],[Age]]/80</f>
        <v>2.5000000000000001E-2</v>
      </c>
      <c r="P343" s="5">
        <f>LOG10(Table24[[#This Row],[Fare]]+1)</f>
        <v>1.4313637641589874</v>
      </c>
      <c r="Q343" s="3">
        <f>IF(OR(Table24[[#This Row],[Pclass]]=2, Table24[[#This Row],[Pclass]]=3), 0, IF(Table24[[#This Row],[Pclass]]=1, 1, ""))</f>
        <v>0</v>
      </c>
      <c r="R343" s="3">
        <f>IF(OR(Table24[[#This Row],[Pclass]]=1, Table24[[#This Row],[Pclass]]=3), 0, IF(Table24[[#This Row],[Pclass]]=2, 1, ""))</f>
        <v>1</v>
      </c>
      <c r="S343" s="3">
        <f>IF(OR(Table24[[#This Row],[Embarked]]="C", Table24[[#This Row],[Embarked]]="Q"), 0, IF(Table24[[#This Row],[Embarked]]="S", 1, ""))</f>
        <v>1</v>
      </c>
      <c r="T343" s="3">
        <f>IF(OR(Table24[[#This Row],[Embarked]]="S", Table24[[#This Row],[Embarked]]="Q"), 0, IF(Table24[[#This Row],[Embarked]]="C", 1, ""))</f>
        <v>0</v>
      </c>
      <c r="U343" s="3">
        <f>IF(Table24[[#This Row],[Sex]]="male", 1, 0)</f>
        <v>1</v>
      </c>
      <c r="V343" s="3">
        <v>1</v>
      </c>
      <c r="AI343">
        <f>SUMPRODUCT(Table24[[#This Row],[SibSp_1]:[Const]],$X$4:$AG$4)</f>
        <v>-1.6994194783057304</v>
      </c>
      <c r="AJ343">
        <f>SUMPRODUCT(Table24[[#This Row],[SibSp_1]:[Const]],$X$5:$AG$5)</f>
        <v>0.42893488021279635</v>
      </c>
      <c r="AK343">
        <f t="shared" si="129"/>
        <v>0</v>
      </c>
      <c r="AL343">
        <f t="shared" si="130"/>
        <v>0.42893488021279635</v>
      </c>
      <c r="AM343">
        <f t="shared" si="131"/>
        <v>0.42893488021279635</v>
      </c>
      <c r="AN343">
        <f>(AM343-Table24[[#This Row],[Survived]])^2</f>
        <v>0.32611537103757327</v>
      </c>
    </row>
    <row r="344" spans="1:40" x14ac:dyDescent="0.25">
      <c r="A344">
        <v>342</v>
      </c>
      <c r="B344">
        <v>1</v>
      </c>
      <c r="C344">
        <v>1</v>
      </c>
      <c r="D344" t="s">
        <v>513</v>
      </c>
      <c r="E344" t="s">
        <v>17</v>
      </c>
      <c r="F344">
        <v>24</v>
      </c>
      <c r="G344">
        <v>3</v>
      </c>
      <c r="H344">
        <v>2</v>
      </c>
      <c r="I344">
        <v>19950</v>
      </c>
      <c r="J344">
        <v>263</v>
      </c>
      <c r="K344" t="s">
        <v>57</v>
      </c>
      <c r="L344" t="s">
        <v>15</v>
      </c>
      <c r="M344">
        <f>Table24[[#This Row],[SibSp]]</f>
        <v>3</v>
      </c>
      <c r="N344">
        <f>Table24[[#This Row],[Parch]]</f>
        <v>2</v>
      </c>
      <c r="O344" s="5">
        <f>Table24[[#This Row],[Age]]/80</f>
        <v>0.3</v>
      </c>
      <c r="P344" s="5">
        <f>LOG10(Table24[[#This Row],[Fare]]+1)</f>
        <v>2.4216039268698313</v>
      </c>
      <c r="Q344" s="3">
        <f>IF(OR(Table24[[#This Row],[Pclass]]=2, Table24[[#This Row],[Pclass]]=3), 0, IF(Table24[[#This Row],[Pclass]]=1, 1, ""))</f>
        <v>1</v>
      </c>
      <c r="R344" s="3">
        <f>IF(OR(Table24[[#This Row],[Pclass]]=1, Table24[[#This Row],[Pclass]]=3), 0, IF(Table24[[#This Row],[Pclass]]=2, 1, ""))</f>
        <v>0</v>
      </c>
      <c r="S344" s="3">
        <f>IF(OR(Table24[[#This Row],[Embarked]]="C", Table24[[#This Row],[Embarked]]="Q"), 0, IF(Table24[[#This Row],[Embarked]]="S", 1, ""))</f>
        <v>1</v>
      </c>
      <c r="T344" s="3">
        <f>IF(OR(Table24[[#This Row],[Embarked]]="S", Table24[[#This Row],[Embarked]]="Q"), 0, IF(Table24[[#This Row],[Embarked]]="C", 1, ""))</f>
        <v>0</v>
      </c>
      <c r="U344" s="3">
        <f>IF(Table24[[#This Row],[Sex]]="male", 1, 0)</f>
        <v>0</v>
      </c>
      <c r="V344" s="3">
        <v>1</v>
      </c>
      <c r="AI344">
        <f>SUMPRODUCT(Table24[[#This Row],[SibSp_1]:[Const]],$X$4:$AG$4)</f>
        <v>-1.3484829118613146</v>
      </c>
      <c r="AJ344">
        <f>SUMPRODUCT(Table24[[#This Row],[SibSp_1]:[Const]],$X$5:$AG$5)</f>
        <v>0.83212430503385704</v>
      </c>
      <c r="AK344">
        <f t="shared" si="129"/>
        <v>0</v>
      </c>
      <c r="AL344">
        <f t="shared" si="130"/>
        <v>0.83212430503385704</v>
      </c>
      <c r="AM344">
        <f t="shared" si="131"/>
        <v>0.83212430503385704</v>
      </c>
      <c r="AN344">
        <f>(AM344-Table24[[#This Row],[Survived]])^2</f>
        <v>2.8182248960365478E-2</v>
      </c>
    </row>
    <row r="345" spans="1:40" x14ac:dyDescent="0.25">
      <c r="A345">
        <v>343</v>
      </c>
      <c r="B345">
        <v>0</v>
      </c>
      <c r="C345">
        <v>2</v>
      </c>
      <c r="D345" t="s">
        <v>514</v>
      </c>
      <c r="E345" t="s">
        <v>13</v>
      </c>
      <c r="F345">
        <v>28</v>
      </c>
      <c r="G345">
        <v>0</v>
      </c>
      <c r="H345">
        <v>0</v>
      </c>
      <c r="I345">
        <v>248740</v>
      </c>
      <c r="J345">
        <v>13</v>
      </c>
      <c r="L345" t="s">
        <v>15</v>
      </c>
      <c r="M345">
        <f>Table24[[#This Row],[SibSp]]</f>
        <v>0</v>
      </c>
      <c r="N345">
        <f>Table24[[#This Row],[Parch]]</f>
        <v>0</v>
      </c>
      <c r="O345" s="5">
        <f>Table24[[#This Row],[Age]]/80</f>
        <v>0.35</v>
      </c>
      <c r="P345" s="5">
        <f>LOG10(Table24[[#This Row],[Fare]]+1)</f>
        <v>1.146128035678238</v>
      </c>
      <c r="Q345" s="3">
        <f>IF(OR(Table24[[#This Row],[Pclass]]=2, Table24[[#This Row],[Pclass]]=3), 0, IF(Table24[[#This Row],[Pclass]]=1, 1, ""))</f>
        <v>0</v>
      </c>
      <c r="R345" s="3">
        <f>IF(OR(Table24[[#This Row],[Pclass]]=1, Table24[[#This Row],[Pclass]]=3), 0, IF(Table24[[#This Row],[Pclass]]=2, 1, ""))</f>
        <v>1</v>
      </c>
      <c r="S345" s="3">
        <f>IF(OR(Table24[[#This Row],[Embarked]]="C", Table24[[#This Row],[Embarked]]="Q"), 0, IF(Table24[[#This Row],[Embarked]]="S", 1, ""))</f>
        <v>1</v>
      </c>
      <c r="T345" s="3">
        <f>IF(OR(Table24[[#This Row],[Embarked]]="S", Table24[[#This Row],[Embarked]]="Q"), 0, IF(Table24[[#This Row],[Embarked]]="C", 1, ""))</f>
        <v>0</v>
      </c>
      <c r="U345" s="3">
        <f>IF(Table24[[#This Row],[Sex]]="male", 1, 0)</f>
        <v>1</v>
      </c>
      <c r="V345" s="3">
        <v>1</v>
      </c>
      <c r="AI345">
        <f>SUMPRODUCT(Table24[[#This Row],[SibSp_1]:[Const]],$X$4:$AG$4)</f>
        <v>-1.714381479658055</v>
      </c>
      <c r="AJ345">
        <f>SUMPRODUCT(Table24[[#This Row],[SibSp_1]:[Const]],$X$5:$AG$5)</f>
        <v>0.30860186873683992</v>
      </c>
      <c r="AK345">
        <f t="shared" si="129"/>
        <v>0</v>
      </c>
      <c r="AL345">
        <f t="shared" si="130"/>
        <v>0.30860186873683992</v>
      </c>
      <c r="AM345">
        <f t="shared" si="131"/>
        <v>0.30860186873683992</v>
      </c>
      <c r="AN345">
        <f>(AM345-Table24[[#This Row],[Survived]])^2</f>
        <v>9.5235113387869774E-2</v>
      </c>
    </row>
    <row r="346" spans="1:40" x14ac:dyDescent="0.25">
      <c r="A346">
        <v>344</v>
      </c>
      <c r="B346">
        <v>0</v>
      </c>
      <c r="C346">
        <v>2</v>
      </c>
      <c r="D346" t="s">
        <v>515</v>
      </c>
      <c r="E346" t="s">
        <v>13</v>
      </c>
      <c r="F346">
        <v>25</v>
      </c>
      <c r="G346">
        <v>0</v>
      </c>
      <c r="H346">
        <v>0</v>
      </c>
      <c r="I346">
        <v>244361</v>
      </c>
      <c r="J346">
        <v>13</v>
      </c>
      <c r="L346" t="s">
        <v>15</v>
      </c>
      <c r="M346">
        <f>Table24[[#This Row],[SibSp]]</f>
        <v>0</v>
      </c>
      <c r="N346">
        <f>Table24[[#This Row],[Parch]]</f>
        <v>0</v>
      </c>
      <c r="O346" s="5">
        <f>Table24[[#This Row],[Age]]/80</f>
        <v>0.3125</v>
      </c>
      <c r="P346" s="5">
        <f>LOG10(Table24[[#This Row],[Fare]]+1)</f>
        <v>1.146128035678238</v>
      </c>
      <c r="Q346" s="3">
        <f>IF(OR(Table24[[#This Row],[Pclass]]=2, Table24[[#This Row],[Pclass]]=3), 0, IF(Table24[[#This Row],[Pclass]]=1, 1, ""))</f>
        <v>0</v>
      </c>
      <c r="R346" s="3">
        <f>IF(OR(Table24[[#This Row],[Pclass]]=1, Table24[[#This Row],[Pclass]]=3), 0, IF(Table24[[#This Row],[Pclass]]=2, 1, ""))</f>
        <v>1</v>
      </c>
      <c r="S346" s="3">
        <f>IF(OR(Table24[[#This Row],[Embarked]]="C", Table24[[#This Row],[Embarked]]="Q"), 0, IF(Table24[[#This Row],[Embarked]]="S", 1, ""))</f>
        <v>1</v>
      </c>
      <c r="T346" s="3">
        <f>IF(OR(Table24[[#This Row],[Embarked]]="S", Table24[[#This Row],[Embarked]]="Q"), 0, IF(Table24[[#This Row],[Embarked]]="C", 1, ""))</f>
        <v>0</v>
      </c>
      <c r="U346" s="3">
        <f>IF(Table24[[#This Row],[Sex]]="male", 1, 0)</f>
        <v>1</v>
      </c>
      <c r="V346" s="3">
        <v>1</v>
      </c>
      <c r="AI346">
        <f>SUMPRODUCT(Table24[[#This Row],[SibSp_1]:[Const]],$X$4:$AG$4)</f>
        <v>-1.7174484729089152</v>
      </c>
      <c r="AJ346">
        <f>SUMPRODUCT(Table24[[#This Row],[SibSp_1]:[Const]],$X$5:$AG$5)</f>
        <v>0.33050370544349661</v>
      </c>
      <c r="AK346">
        <f t="shared" si="129"/>
        <v>0</v>
      </c>
      <c r="AL346">
        <f t="shared" si="130"/>
        <v>0.33050370544349661</v>
      </c>
      <c r="AM346">
        <f t="shared" si="131"/>
        <v>0.33050370544349661</v>
      </c>
      <c r="AN346">
        <f>(AM346-Table24[[#This Row],[Survived]])^2</f>
        <v>0.10923269931188156</v>
      </c>
    </row>
    <row r="347" spans="1:40" x14ac:dyDescent="0.25">
      <c r="A347">
        <v>345</v>
      </c>
      <c r="B347">
        <v>0</v>
      </c>
      <c r="C347">
        <v>2</v>
      </c>
      <c r="D347" t="s">
        <v>516</v>
      </c>
      <c r="E347" t="s">
        <v>13</v>
      </c>
      <c r="F347">
        <v>36</v>
      </c>
      <c r="G347">
        <v>0</v>
      </c>
      <c r="H347">
        <v>0</v>
      </c>
      <c r="I347">
        <v>229236</v>
      </c>
      <c r="J347">
        <v>13</v>
      </c>
      <c r="L347" t="s">
        <v>15</v>
      </c>
      <c r="M347">
        <f>Table24[[#This Row],[SibSp]]</f>
        <v>0</v>
      </c>
      <c r="N347">
        <f>Table24[[#This Row],[Parch]]</f>
        <v>0</v>
      </c>
      <c r="O347" s="5">
        <f>Table24[[#This Row],[Age]]/80</f>
        <v>0.45</v>
      </c>
      <c r="P347" s="5">
        <f>LOG10(Table24[[#This Row],[Fare]]+1)</f>
        <v>1.146128035678238</v>
      </c>
      <c r="Q347" s="3">
        <f>IF(OR(Table24[[#This Row],[Pclass]]=2, Table24[[#This Row],[Pclass]]=3), 0, IF(Table24[[#This Row],[Pclass]]=1, 1, ""))</f>
        <v>0</v>
      </c>
      <c r="R347" s="3">
        <f>IF(OR(Table24[[#This Row],[Pclass]]=1, Table24[[#This Row],[Pclass]]=3), 0, IF(Table24[[#This Row],[Pclass]]=2, 1, ""))</f>
        <v>1</v>
      </c>
      <c r="S347" s="3">
        <f>IF(OR(Table24[[#This Row],[Embarked]]="C", Table24[[#This Row],[Embarked]]="Q"), 0, IF(Table24[[#This Row],[Embarked]]="S", 1, ""))</f>
        <v>1</v>
      </c>
      <c r="T347" s="3">
        <f>IF(OR(Table24[[#This Row],[Embarked]]="S", Table24[[#This Row],[Embarked]]="Q"), 0, IF(Table24[[#This Row],[Embarked]]="C", 1, ""))</f>
        <v>0</v>
      </c>
      <c r="U347" s="3">
        <f>IF(Table24[[#This Row],[Sex]]="male", 1, 0)</f>
        <v>1</v>
      </c>
      <c r="V347" s="3">
        <v>1</v>
      </c>
      <c r="AI347">
        <f>SUMPRODUCT(Table24[[#This Row],[SibSp_1]:[Const]],$X$4:$AG$4)</f>
        <v>-1.7062028309890946</v>
      </c>
      <c r="AJ347">
        <f>SUMPRODUCT(Table24[[#This Row],[SibSp_1]:[Const]],$X$5:$AG$5)</f>
        <v>0.2501969708524221</v>
      </c>
      <c r="AK347">
        <f t="shared" si="129"/>
        <v>0</v>
      </c>
      <c r="AL347">
        <f t="shared" si="130"/>
        <v>0.2501969708524221</v>
      </c>
      <c r="AM347">
        <f t="shared" si="131"/>
        <v>0.2501969708524221</v>
      </c>
      <c r="AN347">
        <f>(AM347-Table24[[#This Row],[Survived]])^2</f>
        <v>6.2598524223727747E-2</v>
      </c>
    </row>
    <row r="348" spans="1:40" x14ac:dyDescent="0.25">
      <c r="A348">
        <v>346</v>
      </c>
      <c r="B348">
        <v>1</v>
      </c>
      <c r="C348">
        <v>2</v>
      </c>
      <c r="D348" t="s">
        <v>517</v>
      </c>
      <c r="E348" t="s">
        <v>17</v>
      </c>
      <c r="F348">
        <v>24</v>
      </c>
      <c r="G348">
        <v>0</v>
      </c>
      <c r="H348">
        <v>0</v>
      </c>
      <c r="I348">
        <v>248733</v>
      </c>
      <c r="J348">
        <v>13</v>
      </c>
      <c r="K348" t="s">
        <v>116</v>
      </c>
      <c r="L348" t="s">
        <v>15</v>
      </c>
      <c r="M348">
        <f>Table24[[#This Row],[SibSp]]</f>
        <v>0</v>
      </c>
      <c r="N348">
        <f>Table24[[#This Row],[Parch]]</f>
        <v>0</v>
      </c>
      <c r="O348" s="5">
        <f>Table24[[#This Row],[Age]]/80</f>
        <v>0.3</v>
      </c>
      <c r="P348" s="5">
        <f>LOG10(Table24[[#This Row],[Fare]]+1)</f>
        <v>1.146128035678238</v>
      </c>
      <c r="Q348" s="3">
        <f>IF(OR(Table24[[#This Row],[Pclass]]=2, Table24[[#This Row],[Pclass]]=3), 0, IF(Table24[[#This Row],[Pclass]]=1, 1, ""))</f>
        <v>0</v>
      </c>
      <c r="R348" s="3">
        <f>IF(OR(Table24[[#This Row],[Pclass]]=1, Table24[[#This Row],[Pclass]]=3), 0, IF(Table24[[#This Row],[Pclass]]=2, 1, ""))</f>
        <v>1</v>
      </c>
      <c r="S348" s="3">
        <f>IF(OR(Table24[[#This Row],[Embarked]]="C", Table24[[#This Row],[Embarked]]="Q"), 0, IF(Table24[[#This Row],[Embarked]]="S", 1, ""))</f>
        <v>1</v>
      </c>
      <c r="T348" s="3">
        <f>IF(OR(Table24[[#This Row],[Embarked]]="S", Table24[[#This Row],[Embarked]]="Q"), 0, IF(Table24[[#This Row],[Embarked]]="C", 1, ""))</f>
        <v>0</v>
      </c>
      <c r="U348" s="3">
        <f>IF(Table24[[#This Row],[Sex]]="male", 1, 0)</f>
        <v>0</v>
      </c>
      <c r="V348" s="3">
        <v>1</v>
      </c>
      <c r="AI348">
        <f>SUMPRODUCT(Table24[[#This Row],[SibSp_1]:[Const]],$X$4:$AG$4)</f>
        <v>-1.8184106559049298</v>
      </c>
      <c r="AJ348">
        <f>SUMPRODUCT(Table24[[#This Row],[SibSp_1]:[Const]],$X$5:$AG$5)</f>
        <v>0.83607342624820613</v>
      </c>
      <c r="AK348">
        <f t="shared" si="129"/>
        <v>0</v>
      </c>
      <c r="AL348">
        <f t="shared" si="130"/>
        <v>0.83607342624820613</v>
      </c>
      <c r="AM348">
        <f t="shared" si="131"/>
        <v>0.83607342624820613</v>
      </c>
      <c r="AN348">
        <f>(AM348-Table24[[#This Row],[Survived]])^2</f>
        <v>2.6871921582002314E-2</v>
      </c>
    </row>
    <row r="349" spans="1:40" x14ac:dyDescent="0.25">
      <c r="A349">
        <v>347</v>
      </c>
      <c r="B349">
        <v>1</v>
      </c>
      <c r="C349">
        <v>2</v>
      </c>
      <c r="D349" t="s">
        <v>518</v>
      </c>
      <c r="E349" t="s">
        <v>17</v>
      </c>
      <c r="F349">
        <v>40</v>
      </c>
      <c r="G349">
        <v>0</v>
      </c>
      <c r="H349">
        <v>0</v>
      </c>
      <c r="I349">
        <v>31418</v>
      </c>
      <c r="J349">
        <v>13</v>
      </c>
      <c r="L349" t="s">
        <v>15</v>
      </c>
      <c r="M349">
        <f>Table24[[#This Row],[SibSp]]</f>
        <v>0</v>
      </c>
      <c r="N349">
        <f>Table24[[#This Row],[Parch]]</f>
        <v>0</v>
      </c>
      <c r="O349" s="5">
        <f>Table24[[#This Row],[Age]]/80</f>
        <v>0.5</v>
      </c>
      <c r="P349" s="5">
        <f>LOG10(Table24[[#This Row],[Fare]]+1)</f>
        <v>1.146128035678238</v>
      </c>
      <c r="Q349" s="3">
        <f>IF(OR(Table24[[#This Row],[Pclass]]=2, Table24[[#This Row],[Pclass]]=3), 0, IF(Table24[[#This Row],[Pclass]]=1, 1, ""))</f>
        <v>0</v>
      </c>
      <c r="R349" s="3">
        <f>IF(OR(Table24[[#This Row],[Pclass]]=1, Table24[[#This Row],[Pclass]]=3), 0, IF(Table24[[#This Row],[Pclass]]=2, 1, ""))</f>
        <v>1</v>
      </c>
      <c r="S349" s="3">
        <f>IF(OR(Table24[[#This Row],[Embarked]]="C", Table24[[#This Row],[Embarked]]="Q"), 0, IF(Table24[[#This Row],[Embarked]]="S", 1, ""))</f>
        <v>1</v>
      </c>
      <c r="T349" s="3">
        <f>IF(OR(Table24[[#This Row],[Embarked]]="S", Table24[[#This Row],[Embarked]]="Q"), 0, IF(Table24[[#This Row],[Embarked]]="C", 1, ""))</f>
        <v>0</v>
      </c>
      <c r="U349" s="3">
        <f>IF(Table24[[#This Row],[Sex]]="male", 1, 0)</f>
        <v>0</v>
      </c>
      <c r="V349" s="3">
        <v>1</v>
      </c>
      <c r="AI349">
        <f>SUMPRODUCT(Table24[[#This Row],[SibSp_1]:[Const]],$X$4:$AG$4)</f>
        <v>-1.8020533585670087</v>
      </c>
      <c r="AJ349">
        <f>SUMPRODUCT(Table24[[#This Row],[SibSp_1]:[Const]],$X$5:$AG$5)</f>
        <v>0.71926363047937036</v>
      </c>
      <c r="AK349">
        <f t="shared" si="129"/>
        <v>0</v>
      </c>
      <c r="AL349">
        <f t="shared" si="130"/>
        <v>0.71926363047937036</v>
      </c>
      <c r="AM349">
        <f t="shared" si="131"/>
        <v>0.71926363047937036</v>
      </c>
      <c r="AN349">
        <f>(AM349-Table24[[#This Row],[Survived]])^2</f>
        <v>7.8812909171623508E-2</v>
      </c>
    </row>
    <row r="350" spans="1:40" hidden="1" x14ac:dyDescent="0.25">
      <c r="A350">
        <v>348</v>
      </c>
      <c r="B350">
        <v>1</v>
      </c>
      <c r="C350">
        <v>3</v>
      </c>
      <c r="D350" t="s">
        <v>519</v>
      </c>
      <c r="E350" t="s">
        <v>17</v>
      </c>
      <c r="G350">
        <v>1</v>
      </c>
      <c r="H350">
        <v>0</v>
      </c>
      <c r="I350">
        <v>386525</v>
      </c>
      <c r="J350">
        <v>16.100000000000001</v>
      </c>
      <c r="L350" t="s">
        <v>15</v>
      </c>
      <c r="M350">
        <f>Table24[[#This Row],[SibSp]]</f>
        <v>1</v>
      </c>
      <c r="N350">
        <f>Table24[[#This Row],[Parch]]</f>
        <v>0</v>
      </c>
      <c r="O350">
        <f>Table24[[#This Row],[Age]]/80</f>
        <v>0</v>
      </c>
      <c r="P350" s="3">
        <f>LOG10(Table24[[#This Row],[Fare]]+1)</f>
        <v>1.2329961103921538</v>
      </c>
      <c r="Q350" s="3">
        <f>IF(OR(Table24[[#This Row],[Pclass]]=2, Table24[[#This Row],[Pclass]]=3), 0, IF(Table24[[#This Row],[Pclass]]=1, 1, ""))</f>
        <v>0</v>
      </c>
      <c r="R350" s="3">
        <f>IF(OR(Table24[[#This Row],[Pclass]]=1, Table24[[#This Row],[Pclass]]=3), 0, IF(Table24[[#This Row],[Pclass]]=2, 1, ""))</f>
        <v>0</v>
      </c>
      <c r="S350" s="3">
        <f>IF(OR(Table24[[#This Row],[Embarked]]="C", Table24[[#This Row],[Embarked]]="Q"), 0, IF(Table24[[#This Row],[Embarked]]="S", 1, ""))</f>
        <v>1</v>
      </c>
      <c r="T350" s="3">
        <f>IF(OR(Table24[[#This Row],[Embarked]]="S", Table24[[#This Row],[Embarked]]="Q"), 0, IF(Table24[[#This Row],[Embarked]]="C", 1, ""))</f>
        <v>0</v>
      </c>
      <c r="U350" s="3">
        <f>IF(Table24[[#This Row],[Sex]]="male", 1, 0)</f>
        <v>0</v>
      </c>
      <c r="V350" s="3"/>
      <c r="AI350">
        <f>SUMPRODUCT(Table24[[#This Row],[SibSp_1]:[Const]],$X$4:$AG$4)</f>
        <v>-1.1372682446096758</v>
      </c>
      <c r="AN350">
        <f>(AI350-Table24[[#This Row],[Survived]])^2</f>
        <v>4.5679155494169246</v>
      </c>
    </row>
    <row r="351" spans="1:40" x14ac:dyDescent="0.25">
      <c r="A351">
        <v>349</v>
      </c>
      <c r="B351">
        <v>1</v>
      </c>
      <c r="C351">
        <v>3</v>
      </c>
      <c r="D351" t="s">
        <v>520</v>
      </c>
      <c r="E351" t="s">
        <v>13</v>
      </c>
      <c r="F351">
        <v>3</v>
      </c>
      <c r="G351">
        <v>1</v>
      </c>
      <c r="H351">
        <v>1</v>
      </c>
      <c r="I351" t="s">
        <v>521</v>
      </c>
      <c r="J351">
        <v>15.9</v>
      </c>
      <c r="L351" t="s">
        <v>15</v>
      </c>
      <c r="M351">
        <f>Table24[[#This Row],[SibSp]]</f>
        <v>1</v>
      </c>
      <c r="N351">
        <f>Table24[[#This Row],[Parch]]</f>
        <v>1</v>
      </c>
      <c r="O351" s="5">
        <f>Table24[[#This Row],[Age]]/80</f>
        <v>3.7499999999999999E-2</v>
      </c>
      <c r="P351" s="5">
        <f>LOG10(Table24[[#This Row],[Fare]]+1)</f>
        <v>1.2278867046136734</v>
      </c>
      <c r="Q351" s="3">
        <f>IF(OR(Table24[[#This Row],[Pclass]]=2, Table24[[#This Row],[Pclass]]=3), 0, IF(Table24[[#This Row],[Pclass]]=1, 1, ""))</f>
        <v>0</v>
      </c>
      <c r="R351" s="3">
        <f>IF(OR(Table24[[#This Row],[Pclass]]=1, Table24[[#This Row],[Pclass]]=3), 0, IF(Table24[[#This Row],[Pclass]]=2, 1, ""))</f>
        <v>0</v>
      </c>
      <c r="S351" s="3">
        <f>IF(OR(Table24[[#This Row],[Embarked]]="C", Table24[[#This Row],[Embarked]]="Q"), 0, IF(Table24[[#This Row],[Embarked]]="S", 1, ""))</f>
        <v>1</v>
      </c>
      <c r="T351" s="3">
        <f>IF(OR(Table24[[#This Row],[Embarked]]="S", Table24[[#This Row],[Embarked]]="Q"), 0, IF(Table24[[#This Row],[Embarked]]="C", 1, ""))</f>
        <v>0</v>
      </c>
      <c r="U351" s="3">
        <f>IF(Table24[[#This Row],[Sex]]="male", 1, 0)</f>
        <v>1</v>
      </c>
      <c r="V351" s="3">
        <v>1</v>
      </c>
      <c r="AI351">
        <f>SUMPRODUCT(Table24[[#This Row],[SibSp_1]:[Const]],$X$4:$AG$4)</f>
        <v>-1.4727771798308587</v>
      </c>
      <c r="AJ351">
        <f>SUMPRODUCT(Table24[[#This Row],[SibSp_1]:[Const]],$X$5:$AG$5)</f>
        <v>0.19981897085038802</v>
      </c>
      <c r="AK351">
        <f t="shared" ref="AK351:AK353" si="132">IF(AI351&lt;0,0,AI351)</f>
        <v>0</v>
      </c>
      <c r="AL351">
        <f t="shared" ref="AL351:AL353" si="133">IF(AJ351&lt;0,0,AJ351)</f>
        <v>0.19981897085038802</v>
      </c>
      <c r="AM351">
        <f t="shared" ref="AM351:AM353" si="134">AK351+AL351</f>
        <v>0.19981897085038802</v>
      </c>
      <c r="AN351">
        <f>(AM351-Table24[[#This Row],[Survived]])^2</f>
        <v>0.64028967941093218</v>
      </c>
    </row>
    <row r="352" spans="1:40" x14ac:dyDescent="0.25">
      <c r="A352">
        <v>350</v>
      </c>
      <c r="B352">
        <v>0</v>
      </c>
      <c r="C352">
        <v>3</v>
      </c>
      <c r="D352" t="s">
        <v>522</v>
      </c>
      <c r="E352" t="s">
        <v>13</v>
      </c>
      <c r="F352">
        <v>42</v>
      </c>
      <c r="G352">
        <v>0</v>
      </c>
      <c r="H352">
        <v>0</v>
      </c>
      <c r="I352">
        <v>315088</v>
      </c>
      <c r="J352">
        <v>8.6624999999999996</v>
      </c>
      <c r="L352" t="s">
        <v>15</v>
      </c>
      <c r="M352">
        <f>Table24[[#This Row],[SibSp]]</f>
        <v>0</v>
      </c>
      <c r="N352">
        <f>Table24[[#This Row],[Parch]]</f>
        <v>0</v>
      </c>
      <c r="O352" s="5">
        <f>Table24[[#This Row],[Age]]/80</f>
        <v>0.52500000000000002</v>
      </c>
      <c r="P352" s="5">
        <f>LOG10(Table24[[#This Row],[Fare]]+1)</f>
        <v>0.98508950692638131</v>
      </c>
      <c r="Q352" s="3">
        <f>IF(OR(Table24[[#This Row],[Pclass]]=2, Table24[[#This Row],[Pclass]]=3), 0, IF(Table24[[#This Row],[Pclass]]=1, 1, ""))</f>
        <v>0</v>
      </c>
      <c r="R352" s="3">
        <f>IF(OR(Table24[[#This Row],[Pclass]]=1, Table24[[#This Row],[Pclass]]=3), 0, IF(Table24[[#This Row],[Pclass]]=2, 1, ""))</f>
        <v>0</v>
      </c>
      <c r="S352" s="3">
        <f>IF(OR(Table24[[#This Row],[Embarked]]="C", Table24[[#This Row],[Embarked]]="Q"), 0, IF(Table24[[#This Row],[Embarked]]="S", 1, ""))</f>
        <v>1</v>
      </c>
      <c r="T352" s="3">
        <f>IF(OR(Table24[[#This Row],[Embarked]]="S", Table24[[#This Row],[Embarked]]="Q"), 0, IF(Table24[[#This Row],[Embarked]]="C", 1, ""))</f>
        <v>0</v>
      </c>
      <c r="U352" s="3">
        <f>IF(Table24[[#This Row],[Sex]]="male", 1, 0)</f>
        <v>1</v>
      </c>
      <c r="V352" s="3">
        <v>1</v>
      </c>
      <c r="AI352">
        <f>SUMPRODUCT(Table24[[#This Row],[SibSp_1]:[Const]],$X$4:$AG$4)</f>
        <v>-1.5013404074999728</v>
      </c>
      <c r="AJ352">
        <f>SUMPRODUCT(Table24[[#This Row],[SibSp_1]:[Const]],$X$5:$AG$5)</f>
        <v>-1.1552545591664076E-2</v>
      </c>
      <c r="AK352">
        <f t="shared" si="132"/>
        <v>0</v>
      </c>
      <c r="AL352">
        <f t="shared" si="133"/>
        <v>0</v>
      </c>
      <c r="AM352">
        <f t="shared" si="134"/>
        <v>0</v>
      </c>
      <c r="AN352">
        <f>(AM352-Table24[[#This Row],[Survived]])^2</f>
        <v>0</v>
      </c>
    </row>
    <row r="353" spans="1:40" x14ac:dyDescent="0.25">
      <c r="A353">
        <v>351</v>
      </c>
      <c r="B353">
        <v>0</v>
      </c>
      <c r="C353">
        <v>3</v>
      </c>
      <c r="D353" t="s">
        <v>523</v>
      </c>
      <c r="E353" t="s">
        <v>13</v>
      </c>
      <c r="F353">
        <v>23</v>
      </c>
      <c r="G353">
        <v>0</v>
      </c>
      <c r="H353">
        <v>0</v>
      </c>
      <c r="I353">
        <v>7267</v>
      </c>
      <c r="J353">
        <v>9.2249999999999996</v>
      </c>
      <c r="L353" t="s">
        <v>15</v>
      </c>
      <c r="M353">
        <f>Table24[[#This Row],[SibSp]]</f>
        <v>0</v>
      </c>
      <c r="N353">
        <f>Table24[[#This Row],[Parch]]</f>
        <v>0</v>
      </c>
      <c r="O353" s="5">
        <f>Table24[[#This Row],[Age]]/80</f>
        <v>0.28749999999999998</v>
      </c>
      <c r="P353" s="5">
        <f>LOG10(Table24[[#This Row],[Fare]]+1)</f>
        <v>1.0096633166793794</v>
      </c>
      <c r="Q353" s="3">
        <f>IF(OR(Table24[[#This Row],[Pclass]]=2, Table24[[#This Row],[Pclass]]=3), 0, IF(Table24[[#This Row],[Pclass]]=1, 1, ""))</f>
        <v>0</v>
      </c>
      <c r="R353" s="3">
        <f>IF(OR(Table24[[#This Row],[Pclass]]=1, Table24[[#This Row],[Pclass]]=3), 0, IF(Table24[[#This Row],[Pclass]]=2, 1, ""))</f>
        <v>0</v>
      </c>
      <c r="S353" s="3">
        <f>IF(OR(Table24[[#This Row],[Embarked]]="C", Table24[[#This Row],[Embarked]]="Q"), 0, IF(Table24[[#This Row],[Embarked]]="S", 1, ""))</f>
        <v>1</v>
      </c>
      <c r="T353" s="3">
        <f>IF(OR(Table24[[#This Row],[Embarked]]="S", Table24[[#This Row],[Embarked]]="Q"), 0, IF(Table24[[#This Row],[Embarked]]="C", 1, ""))</f>
        <v>0</v>
      </c>
      <c r="U353" s="3">
        <f>IF(Table24[[#This Row],[Sex]]="male", 1, 0)</f>
        <v>1</v>
      </c>
      <c r="V353" s="3">
        <v>1</v>
      </c>
      <c r="AI353">
        <f>SUMPRODUCT(Table24[[#This Row],[SibSp_1]:[Const]],$X$4:$AG$4)</f>
        <v>-1.536336098411903</v>
      </c>
      <c r="AJ353">
        <f>SUMPRODUCT(Table24[[#This Row],[SibSp_1]:[Const]],$X$5:$AG$5)</f>
        <v>0.1293996740820017</v>
      </c>
      <c r="AK353">
        <f t="shared" si="132"/>
        <v>0</v>
      </c>
      <c r="AL353">
        <f t="shared" si="133"/>
        <v>0.1293996740820017</v>
      </c>
      <c r="AM353">
        <f t="shared" si="134"/>
        <v>0.1293996740820017</v>
      </c>
      <c r="AN353">
        <f>(AM353-Table24[[#This Row],[Survived]])^2</f>
        <v>1.6744275652528263E-2</v>
      </c>
    </row>
    <row r="354" spans="1:40" hidden="1" x14ac:dyDescent="0.25">
      <c r="A354">
        <v>352</v>
      </c>
      <c r="B354">
        <v>0</v>
      </c>
      <c r="C354">
        <v>1</v>
      </c>
      <c r="D354" t="s">
        <v>524</v>
      </c>
      <c r="E354" t="s">
        <v>13</v>
      </c>
      <c r="G354">
        <v>0</v>
      </c>
      <c r="H354">
        <v>0</v>
      </c>
      <c r="I354">
        <v>113510</v>
      </c>
      <c r="J354">
        <v>35</v>
      </c>
      <c r="K354" t="s">
        <v>525</v>
      </c>
      <c r="L354" t="s">
        <v>15</v>
      </c>
      <c r="M354">
        <f>Table24[[#This Row],[SibSp]]</f>
        <v>0</v>
      </c>
      <c r="N354">
        <f>Table24[[#This Row],[Parch]]</f>
        <v>0</v>
      </c>
      <c r="O354">
        <f>Table24[[#This Row],[Age]]/80</f>
        <v>0</v>
      </c>
      <c r="P354" s="3">
        <f>LOG10(Table24[[#This Row],[Fare]]+1)</f>
        <v>1.5563025007672873</v>
      </c>
      <c r="Q354" s="3">
        <f>IF(OR(Table24[[#This Row],[Pclass]]=2, Table24[[#This Row],[Pclass]]=3), 0, IF(Table24[[#This Row],[Pclass]]=1, 1, ""))</f>
        <v>1</v>
      </c>
      <c r="R354" s="3">
        <f>IF(OR(Table24[[#This Row],[Pclass]]=1, Table24[[#This Row],[Pclass]]=3), 0, IF(Table24[[#This Row],[Pclass]]=2, 1, ""))</f>
        <v>0</v>
      </c>
      <c r="S354" s="3">
        <f>IF(OR(Table24[[#This Row],[Embarked]]="C", Table24[[#This Row],[Embarked]]="Q"), 0, IF(Table24[[#This Row],[Embarked]]="S", 1, ""))</f>
        <v>1</v>
      </c>
      <c r="T354" s="3">
        <f>IF(OR(Table24[[#This Row],[Embarked]]="S", Table24[[#This Row],[Embarked]]="Q"), 0, IF(Table24[[#This Row],[Embarked]]="C", 1, ""))</f>
        <v>0</v>
      </c>
      <c r="U354" s="3">
        <f>IF(Table24[[#This Row],[Sex]]="male", 1, 0)</f>
        <v>1</v>
      </c>
      <c r="V354" s="3"/>
      <c r="AI354">
        <f>SUMPRODUCT(Table24[[#This Row],[SibSp_1]:[Const]],$X$4:$AG$4)</f>
        <v>-1.1930999144813741</v>
      </c>
      <c r="AN354">
        <f>(AI354-Table24[[#This Row],[Survived]])^2</f>
        <v>1.4234874059354621</v>
      </c>
    </row>
    <row r="355" spans="1:40" x14ac:dyDescent="0.25">
      <c r="A355">
        <v>353</v>
      </c>
      <c r="B355">
        <v>0</v>
      </c>
      <c r="C355">
        <v>3</v>
      </c>
      <c r="D355" t="s">
        <v>526</v>
      </c>
      <c r="E355" t="s">
        <v>13</v>
      </c>
      <c r="F355">
        <v>15</v>
      </c>
      <c r="G355">
        <v>1</v>
      </c>
      <c r="H355">
        <v>1</v>
      </c>
      <c r="I355">
        <v>2695</v>
      </c>
      <c r="J355">
        <v>7.2291999999999996</v>
      </c>
      <c r="L355" t="s">
        <v>20</v>
      </c>
      <c r="M355">
        <f>Table24[[#This Row],[SibSp]]</f>
        <v>1</v>
      </c>
      <c r="N355">
        <f>Table24[[#This Row],[Parch]]</f>
        <v>1</v>
      </c>
      <c r="O355" s="5">
        <f>Table24[[#This Row],[Age]]/80</f>
        <v>0.1875</v>
      </c>
      <c r="P355" s="5">
        <f>LOG10(Table24[[#This Row],[Fare]]+1)</f>
        <v>0.91535761741483168</v>
      </c>
      <c r="Q355" s="3">
        <f>IF(OR(Table24[[#This Row],[Pclass]]=2, Table24[[#This Row],[Pclass]]=3), 0, IF(Table24[[#This Row],[Pclass]]=1, 1, ""))</f>
        <v>0</v>
      </c>
      <c r="R355" s="3">
        <f>IF(OR(Table24[[#This Row],[Pclass]]=1, Table24[[#This Row],[Pclass]]=3), 0, IF(Table24[[#This Row],[Pclass]]=2, 1, ""))</f>
        <v>0</v>
      </c>
      <c r="S355" s="3">
        <f>IF(OR(Table24[[#This Row],[Embarked]]="C", Table24[[#This Row],[Embarked]]="Q"), 0, IF(Table24[[#This Row],[Embarked]]="S", 1, ""))</f>
        <v>0</v>
      </c>
      <c r="T355" s="3">
        <f>IF(OR(Table24[[#This Row],[Embarked]]="S", Table24[[#This Row],[Embarked]]="Q"), 0, IF(Table24[[#This Row],[Embarked]]="C", 1, ""))</f>
        <v>1</v>
      </c>
      <c r="U355" s="3">
        <f>IF(Table24[[#This Row],[Sex]]="male", 1, 0)</f>
        <v>1</v>
      </c>
      <c r="V355" s="3">
        <v>1</v>
      </c>
      <c r="AI355">
        <f>SUMPRODUCT(Table24[[#This Row],[SibSp_1]:[Const]],$X$4:$AG$4)</f>
        <v>0.29074284761041519</v>
      </c>
      <c r="AJ355">
        <f>SUMPRODUCT(Table24[[#This Row],[SibSp_1]:[Const]],$X$5:$AG$5)</f>
        <v>8.0741605592898447E-2</v>
      </c>
      <c r="AK355">
        <f t="shared" ref="AK355:AK356" si="135">IF(AI355&lt;0,0,AI355)</f>
        <v>0.29074284761041519</v>
      </c>
      <c r="AL355">
        <f t="shared" ref="AL355:AL356" si="136">IF(AJ355&lt;0,0,AJ355)</f>
        <v>8.0741605592898447E-2</v>
      </c>
      <c r="AM355">
        <f t="shared" ref="AM355:AM356" si="137">AK355+AL355</f>
        <v>0.37148445320331364</v>
      </c>
      <c r="AN355">
        <f>(AM355-Table24[[#This Row],[Survived]])^2</f>
        <v>0.13800069897176492</v>
      </c>
    </row>
    <row r="356" spans="1:40" x14ac:dyDescent="0.25">
      <c r="A356">
        <v>354</v>
      </c>
      <c r="B356">
        <v>0</v>
      </c>
      <c r="C356">
        <v>3</v>
      </c>
      <c r="D356" t="s">
        <v>527</v>
      </c>
      <c r="E356" t="s">
        <v>13</v>
      </c>
      <c r="F356">
        <v>25</v>
      </c>
      <c r="G356">
        <v>1</v>
      </c>
      <c r="H356">
        <v>0</v>
      </c>
      <c r="I356">
        <v>349237</v>
      </c>
      <c r="J356">
        <v>17.8</v>
      </c>
      <c r="L356" t="s">
        <v>15</v>
      </c>
      <c r="M356">
        <f>Table24[[#This Row],[SibSp]]</f>
        <v>1</v>
      </c>
      <c r="N356">
        <f>Table24[[#This Row],[Parch]]</f>
        <v>0</v>
      </c>
      <c r="O356" s="5">
        <f>Table24[[#This Row],[Age]]/80</f>
        <v>0.3125</v>
      </c>
      <c r="P356" s="5">
        <f>LOG10(Table24[[#This Row],[Fare]]+1)</f>
        <v>1.2741578492636798</v>
      </c>
      <c r="Q356" s="3">
        <f>IF(OR(Table24[[#This Row],[Pclass]]=2, Table24[[#This Row],[Pclass]]=3), 0, IF(Table24[[#This Row],[Pclass]]=1, 1, ""))</f>
        <v>0</v>
      </c>
      <c r="R356" s="3">
        <f>IF(OR(Table24[[#This Row],[Pclass]]=1, Table24[[#This Row],[Pclass]]=3), 0, IF(Table24[[#This Row],[Pclass]]=2, 1, ""))</f>
        <v>0</v>
      </c>
      <c r="S356" s="3">
        <f>IF(OR(Table24[[#This Row],[Embarked]]="C", Table24[[#This Row],[Embarked]]="Q"), 0, IF(Table24[[#This Row],[Embarked]]="S", 1, ""))</f>
        <v>1</v>
      </c>
      <c r="T356" s="3">
        <f>IF(OR(Table24[[#This Row],[Embarked]]="S", Table24[[#This Row],[Embarked]]="Q"), 0, IF(Table24[[#This Row],[Embarked]]="C", 1, ""))</f>
        <v>0</v>
      </c>
      <c r="U356" s="3">
        <f>IF(Table24[[#This Row],[Sex]]="male", 1, 0)</f>
        <v>1</v>
      </c>
      <c r="V356" s="3">
        <v>1</v>
      </c>
      <c r="AI356">
        <f>SUMPRODUCT(Table24[[#This Row],[SibSp_1]:[Const]],$X$4:$AG$4)</f>
        <v>-1.357993019748245</v>
      </c>
      <c r="AJ356">
        <f>SUMPRODUCT(Table24[[#This Row],[SibSp_1]:[Const]],$X$5:$AG$5)</f>
        <v>5.7762973502096804E-2</v>
      </c>
      <c r="AK356">
        <f t="shared" si="135"/>
        <v>0</v>
      </c>
      <c r="AL356">
        <f t="shared" si="136"/>
        <v>5.7762973502096804E-2</v>
      </c>
      <c r="AM356">
        <f t="shared" si="137"/>
        <v>5.7762973502096804E-2</v>
      </c>
      <c r="AN356">
        <f>(AM356-Table24[[#This Row],[Survived]])^2</f>
        <v>3.3365611078039377E-3</v>
      </c>
    </row>
    <row r="357" spans="1:40" hidden="1" x14ac:dyDescent="0.25">
      <c r="A357">
        <v>355</v>
      </c>
      <c r="B357">
        <v>0</v>
      </c>
      <c r="C357">
        <v>3</v>
      </c>
      <c r="D357" t="s">
        <v>528</v>
      </c>
      <c r="E357" t="s">
        <v>13</v>
      </c>
      <c r="G357">
        <v>0</v>
      </c>
      <c r="H357">
        <v>0</v>
      </c>
      <c r="I357">
        <v>2647</v>
      </c>
      <c r="J357">
        <v>7.2249999999999996</v>
      </c>
      <c r="L357" t="s">
        <v>20</v>
      </c>
      <c r="M357">
        <f>Table24[[#This Row],[SibSp]]</f>
        <v>0</v>
      </c>
      <c r="N357">
        <f>Table24[[#This Row],[Parch]]</f>
        <v>0</v>
      </c>
      <c r="O357">
        <f>Table24[[#This Row],[Age]]/80</f>
        <v>0</v>
      </c>
      <c r="P357" s="3">
        <f>LOG10(Table24[[#This Row],[Fare]]+1)</f>
        <v>0.91513590662201194</v>
      </c>
      <c r="Q357" s="3">
        <f>IF(OR(Table24[[#This Row],[Pclass]]=2, Table24[[#This Row],[Pclass]]=3), 0, IF(Table24[[#This Row],[Pclass]]=1, 1, ""))</f>
        <v>0</v>
      </c>
      <c r="R357" s="3">
        <f>IF(OR(Table24[[#This Row],[Pclass]]=1, Table24[[#This Row],[Pclass]]=3), 0, IF(Table24[[#This Row],[Pclass]]=2, 1, ""))</f>
        <v>0</v>
      </c>
      <c r="S357" s="3">
        <f>IF(OR(Table24[[#This Row],[Embarked]]="C", Table24[[#This Row],[Embarked]]="Q"), 0, IF(Table24[[#This Row],[Embarked]]="S", 1, ""))</f>
        <v>0</v>
      </c>
      <c r="T357" s="3">
        <f>IF(OR(Table24[[#This Row],[Embarked]]="S", Table24[[#This Row],[Embarked]]="Q"), 0, IF(Table24[[#This Row],[Embarked]]="C", 1, ""))</f>
        <v>1</v>
      </c>
      <c r="U357" s="3">
        <f>IF(Table24[[#This Row],[Sex]]="male", 1, 0)</f>
        <v>1</v>
      </c>
      <c r="V357" s="3"/>
      <c r="AI357">
        <f>SUMPRODUCT(Table24[[#This Row],[SibSp_1]:[Const]],$X$4:$AG$4)</f>
        <v>0.37340417653659397</v>
      </c>
      <c r="AN357">
        <f>(AI357-Table24[[#This Row],[Survived]])^2</f>
        <v>0.13943067905497183</v>
      </c>
    </row>
    <row r="358" spans="1:40" x14ac:dyDescent="0.25">
      <c r="A358">
        <v>356</v>
      </c>
      <c r="B358">
        <v>0</v>
      </c>
      <c r="C358">
        <v>3</v>
      </c>
      <c r="D358" t="s">
        <v>529</v>
      </c>
      <c r="E358" t="s">
        <v>13</v>
      </c>
      <c r="F358">
        <v>28</v>
      </c>
      <c r="G358">
        <v>0</v>
      </c>
      <c r="H358">
        <v>0</v>
      </c>
      <c r="I358">
        <v>345783</v>
      </c>
      <c r="J358">
        <v>9.5</v>
      </c>
      <c r="L358" t="s">
        <v>15</v>
      </c>
      <c r="M358">
        <f>Table24[[#This Row],[SibSp]]</f>
        <v>0</v>
      </c>
      <c r="N358">
        <f>Table24[[#This Row],[Parch]]</f>
        <v>0</v>
      </c>
      <c r="O358" s="5">
        <f>Table24[[#This Row],[Age]]/80</f>
        <v>0.35</v>
      </c>
      <c r="P358" s="5">
        <f>LOG10(Table24[[#This Row],[Fare]]+1)</f>
        <v>1.0211892990699381</v>
      </c>
      <c r="Q358" s="3">
        <f>IF(OR(Table24[[#This Row],[Pclass]]=2, Table24[[#This Row],[Pclass]]=3), 0, IF(Table24[[#This Row],[Pclass]]=1, 1, ""))</f>
        <v>0</v>
      </c>
      <c r="R358" s="3">
        <f>IF(OR(Table24[[#This Row],[Pclass]]=1, Table24[[#This Row],[Pclass]]=3), 0, IF(Table24[[#This Row],[Pclass]]=2, 1, ""))</f>
        <v>0</v>
      </c>
      <c r="S358" s="3">
        <f>IF(OR(Table24[[#This Row],[Embarked]]="C", Table24[[#This Row],[Embarked]]="Q"), 0, IF(Table24[[#This Row],[Embarked]]="S", 1, ""))</f>
        <v>1</v>
      </c>
      <c r="T358" s="3">
        <f>IF(OR(Table24[[#This Row],[Embarked]]="S", Table24[[#This Row],[Embarked]]="Q"), 0, IF(Table24[[#This Row],[Embarked]]="C", 1, ""))</f>
        <v>0</v>
      </c>
      <c r="U358" s="3">
        <f>IF(Table24[[#This Row],[Sex]]="male", 1, 0)</f>
        <v>1</v>
      </c>
      <c r="V358" s="3">
        <v>1</v>
      </c>
      <c r="AI358">
        <f>SUMPRODUCT(Table24[[#This Row],[SibSp_1]:[Const]],$X$4:$AG$4)</f>
        <v>-1.5385279782504409</v>
      </c>
      <c r="AJ358">
        <f>SUMPRODUCT(Table24[[#This Row],[SibSp_1]:[Const]],$X$5:$AG$5)</f>
        <v>9.3947527225228478E-2</v>
      </c>
      <c r="AK358">
        <f t="shared" ref="AK358:AK360" si="138">IF(AI358&lt;0,0,AI358)</f>
        <v>0</v>
      </c>
      <c r="AL358">
        <f t="shared" ref="AL358:AL360" si="139">IF(AJ358&lt;0,0,AJ358)</f>
        <v>9.3947527225228478E-2</v>
      </c>
      <c r="AM358">
        <f t="shared" ref="AM358:AM360" si="140">AK358+AL358</f>
        <v>9.3947527225228478E-2</v>
      </c>
      <c r="AN358">
        <f>(AM358-Table24[[#This Row],[Survived]])^2</f>
        <v>8.8261378717350465E-3</v>
      </c>
    </row>
    <row r="359" spans="1:40" x14ac:dyDescent="0.25">
      <c r="A359">
        <v>357</v>
      </c>
      <c r="B359">
        <v>1</v>
      </c>
      <c r="C359">
        <v>1</v>
      </c>
      <c r="D359" t="s">
        <v>530</v>
      </c>
      <c r="E359" t="s">
        <v>17</v>
      </c>
      <c r="F359">
        <v>22</v>
      </c>
      <c r="G359">
        <v>0</v>
      </c>
      <c r="H359">
        <v>1</v>
      </c>
      <c r="I359">
        <v>113505</v>
      </c>
      <c r="J359">
        <v>55</v>
      </c>
      <c r="K359" t="s">
        <v>259</v>
      </c>
      <c r="L359" t="s">
        <v>15</v>
      </c>
      <c r="M359">
        <f>Table24[[#This Row],[SibSp]]</f>
        <v>0</v>
      </c>
      <c r="N359">
        <f>Table24[[#This Row],[Parch]]</f>
        <v>1</v>
      </c>
      <c r="O359" s="5">
        <f>Table24[[#This Row],[Age]]/80</f>
        <v>0.27500000000000002</v>
      </c>
      <c r="P359" s="5">
        <f>LOG10(Table24[[#This Row],[Fare]]+1)</f>
        <v>1.7481880270062005</v>
      </c>
      <c r="Q359" s="3">
        <f>IF(OR(Table24[[#This Row],[Pclass]]=2, Table24[[#This Row],[Pclass]]=3), 0, IF(Table24[[#This Row],[Pclass]]=1, 1, ""))</f>
        <v>1</v>
      </c>
      <c r="R359" s="3">
        <f>IF(OR(Table24[[#This Row],[Pclass]]=1, Table24[[#This Row],[Pclass]]=3), 0, IF(Table24[[#This Row],[Pclass]]=2, 1, ""))</f>
        <v>0</v>
      </c>
      <c r="S359" s="3">
        <f>IF(OR(Table24[[#This Row],[Embarked]]="C", Table24[[#This Row],[Embarked]]="Q"), 0, IF(Table24[[#This Row],[Embarked]]="S", 1, ""))</f>
        <v>1</v>
      </c>
      <c r="T359" s="3">
        <f>IF(OR(Table24[[#This Row],[Embarked]]="S", Table24[[#This Row],[Embarked]]="Q"), 0, IF(Table24[[#This Row],[Embarked]]="C", 1, ""))</f>
        <v>0</v>
      </c>
      <c r="U359" s="3">
        <f>IF(Table24[[#This Row],[Sex]]="male", 1, 0)</f>
        <v>0</v>
      </c>
      <c r="V359" s="3">
        <v>1</v>
      </c>
      <c r="AI359">
        <f>SUMPRODUCT(Table24[[#This Row],[SibSp_1]:[Const]],$X$4:$AG$4)</f>
        <v>-1.8338917511834436</v>
      </c>
      <c r="AJ359">
        <f>SUMPRODUCT(Table24[[#This Row],[SibSp_1]:[Const]],$X$5:$AG$5)</f>
        <v>1.0431180409029244</v>
      </c>
      <c r="AK359">
        <f t="shared" si="138"/>
        <v>0</v>
      </c>
      <c r="AL359">
        <f t="shared" si="139"/>
        <v>1.0431180409029244</v>
      </c>
      <c r="AM359">
        <f t="shared" si="140"/>
        <v>1.0431180409029244</v>
      </c>
      <c r="AN359">
        <f>(AM359-Table24[[#This Row],[Survived]])^2</f>
        <v>1.8591654513062592E-3</v>
      </c>
    </row>
    <row r="360" spans="1:40" x14ac:dyDescent="0.25">
      <c r="A360">
        <v>358</v>
      </c>
      <c r="B360">
        <v>0</v>
      </c>
      <c r="C360">
        <v>2</v>
      </c>
      <c r="D360" t="s">
        <v>531</v>
      </c>
      <c r="E360" t="s">
        <v>17</v>
      </c>
      <c r="F360">
        <v>38</v>
      </c>
      <c r="G360">
        <v>0</v>
      </c>
      <c r="H360">
        <v>0</v>
      </c>
      <c r="I360">
        <v>237671</v>
      </c>
      <c r="J360">
        <v>13</v>
      </c>
      <c r="L360" t="s">
        <v>15</v>
      </c>
      <c r="M360">
        <f>Table24[[#This Row],[SibSp]]</f>
        <v>0</v>
      </c>
      <c r="N360">
        <f>Table24[[#This Row],[Parch]]</f>
        <v>0</v>
      </c>
      <c r="O360" s="5">
        <f>Table24[[#This Row],[Age]]/80</f>
        <v>0.47499999999999998</v>
      </c>
      <c r="P360" s="5">
        <f>LOG10(Table24[[#This Row],[Fare]]+1)</f>
        <v>1.146128035678238</v>
      </c>
      <c r="Q360" s="3">
        <f>IF(OR(Table24[[#This Row],[Pclass]]=2, Table24[[#This Row],[Pclass]]=3), 0, IF(Table24[[#This Row],[Pclass]]=1, 1, ""))</f>
        <v>0</v>
      </c>
      <c r="R360" s="3">
        <f>IF(OR(Table24[[#This Row],[Pclass]]=1, Table24[[#This Row],[Pclass]]=3), 0, IF(Table24[[#This Row],[Pclass]]=2, 1, ""))</f>
        <v>1</v>
      </c>
      <c r="S360" s="3">
        <f>IF(OR(Table24[[#This Row],[Embarked]]="C", Table24[[#This Row],[Embarked]]="Q"), 0, IF(Table24[[#This Row],[Embarked]]="S", 1, ""))</f>
        <v>1</v>
      </c>
      <c r="T360" s="3">
        <f>IF(OR(Table24[[#This Row],[Embarked]]="S", Table24[[#This Row],[Embarked]]="Q"), 0, IF(Table24[[#This Row],[Embarked]]="C", 1, ""))</f>
        <v>0</v>
      </c>
      <c r="U360" s="3">
        <f>IF(Table24[[#This Row],[Sex]]="male", 1, 0)</f>
        <v>0</v>
      </c>
      <c r="V360" s="3">
        <v>1</v>
      </c>
      <c r="AI360">
        <f>SUMPRODUCT(Table24[[#This Row],[SibSp_1]:[Const]],$X$4:$AG$4)</f>
        <v>-1.8040980207342487</v>
      </c>
      <c r="AJ360">
        <f>SUMPRODUCT(Table24[[#This Row],[SibSp_1]:[Const]],$X$5:$AG$5)</f>
        <v>0.73386485495047482</v>
      </c>
      <c r="AK360">
        <f t="shared" si="138"/>
        <v>0</v>
      </c>
      <c r="AL360">
        <f t="shared" si="139"/>
        <v>0.73386485495047482</v>
      </c>
      <c r="AM360">
        <f t="shared" si="140"/>
        <v>0.73386485495047482</v>
      </c>
      <c r="AN360">
        <f>(AM360-Table24[[#This Row],[Survived]])^2</f>
        <v>0.53855762533148144</v>
      </c>
    </row>
    <row r="361" spans="1:40" hidden="1" x14ac:dyDescent="0.25">
      <c r="A361">
        <v>359</v>
      </c>
      <c r="B361">
        <v>1</v>
      </c>
      <c r="C361">
        <v>3</v>
      </c>
      <c r="D361" t="s">
        <v>532</v>
      </c>
      <c r="E361" t="s">
        <v>17</v>
      </c>
      <c r="G361">
        <v>0</v>
      </c>
      <c r="H361">
        <v>0</v>
      </c>
      <c r="I361">
        <v>330931</v>
      </c>
      <c r="J361">
        <v>7.8792</v>
      </c>
      <c r="L361" t="s">
        <v>27</v>
      </c>
      <c r="M361">
        <f>Table24[[#This Row],[SibSp]]</f>
        <v>0</v>
      </c>
      <c r="N361">
        <f>Table24[[#This Row],[Parch]]</f>
        <v>0</v>
      </c>
      <c r="O361">
        <f>Table24[[#This Row],[Age]]/80</f>
        <v>0</v>
      </c>
      <c r="P361" s="3">
        <f>LOG10(Table24[[#This Row],[Fare]]+1)</f>
        <v>0.94837383838707923</v>
      </c>
      <c r="Q361" s="3">
        <f>IF(OR(Table24[[#This Row],[Pclass]]=2, Table24[[#This Row],[Pclass]]=3), 0, IF(Table24[[#This Row],[Pclass]]=1, 1, ""))</f>
        <v>0</v>
      </c>
      <c r="R361" s="3">
        <f>IF(OR(Table24[[#This Row],[Pclass]]=1, Table24[[#This Row],[Pclass]]=3), 0, IF(Table24[[#This Row],[Pclass]]=2, 1, ""))</f>
        <v>0</v>
      </c>
      <c r="S361" s="3">
        <f>IF(OR(Table24[[#This Row],[Embarked]]="C", Table24[[#This Row],[Embarked]]="Q"), 0, IF(Table24[[#This Row],[Embarked]]="S", 1, ""))</f>
        <v>0</v>
      </c>
      <c r="T361" s="3">
        <f>IF(OR(Table24[[#This Row],[Embarked]]="S", Table24[[#This Row],[Embarked]]="Q"), 0, IF(Table24[[#This Row],[Embarked]]="C", 1, ""))</f>
        <v>0</v>
      </c>
      <c r="U361" s="3">
        <f>IF(Table24[[#This Row],[Sex]]="male", 1, 0)</f>
        <v>0</v>
      </c>
      <c r="V361" s="3"/>
      <c r="AI361">
        <f>SUMPRODUCT(Table24[[#This Row],[SibSp_1]:[Const]],$X$4:$AG$4)</f>
        <v>-0.60094502407077877</v>
      </c>
      <c r="AN361">
        <f>(AI361-Table24[[#This Row],[Survived]])^2</f>
        <v>2.5630249700969863</v>
      </c>
    </row>
    <row r="362" spans="1:40" hidden="1" x14ac:dyDescent="0.25">
      <c r="A362">
        <v>360</v>
      </c>
      <c r="B362">
        <v>1</v>
      </c>
      <c r="C362">
        <v>3</v>
      </c>
      <c r="D362" t="s">
        <v>533</v>
      </c>
      <c r="E362" t="s">
        <v>17</v>
      </c>
      <c r="G362">
        <v>0</v>
      </c>
      <c r="H362">
        <v>0</v>
      </c>
      <c r="I362">
        <v>330980</v>
      </c>
      <c r="J362">
        <v>7.8792</v>
      </c>
      <c r="L362" t="s">
        <v>27</v>
      </c>
      <c r="M362">
        <f>Table24[[#This Row],[SibSp]]</f>
        <v>0</v>
      </c>
      <c r="N362">
        <f>Table24[[#This Row],[Parch]]</f>
        <v>0</v>
      </c>
      <c r="O362">
        <f>Table24[[#This Row],[Age]]/80</f>
        <v>0</v>
      </c>
      <c r="P362" s="3">
        <f>LOG10(Table24[[#This Row],[Fare]]+1)</f>
        <v>0.94837383838707923</v>
      </c>
      <c r="Q362" s="3">
        <f>IF(OR(Table24[[#This Row],[Pclass]]=2, Table24[[#This Row],[Pclass]]=3), 0, IF(Table24[[#This Row],[Pclass]]=1, 1, ""))</f>
        <v>0</v>
      </c>
      <c r="R362" s="3">
        <f>IF(OR(Table24[[#This Row],[Pclass]]=1, Table24[[#This Row],[Pclass]]=3), 0, IF(Table24[[#This Row],[Pclass]]=2, 1, ""))</f>
        <v>0</v>
      </c>
      <c r="S362" s="3">
        <f>IF(OR(Table24[[#This Row],[Embarked]]="C", Table24[[#This Row],[Embarked]]="Q"), 0, IF(Table24[[#This Row],[Embarked]]="S", 1, ""))</f>
        <v>0</v>
      </c>
      <c r="T362" s="3">
        <f>IF(OR(Table24[[#This Row],[Embarked]]="S", Table24[[#This Row],[Embarked]]="Q"), 0, IF(Table24[[#This Row],[Embarked]]="C", 1, ""))</f>
        <v>0</v>
      </c>
      <c r="U362" s="3">
        <f>IF(Table24[[#This Row],[Sex]]="male", 1, 0)</f>
        <v>0</v>
      </c>
      <c r="V362" s="3"/>
      <c r="AI362">
        <f>SUMPRODUCT(Table24[[#This Row],[SibSp_1]:[Const]],$X$4:$AG$4)</f>
        <v>-0.60094502407077877</v>
      </c>
      <c r="AN362">
        <f>(AI362-Table24[[#This Row],[Survived]])^2</f>
        <v>2.5630249700969863</v>
      </c>
    </row>
    <row r="363" spans="1:40" x14ac:dyDescent="0.25">
      <c r="A363">
        <v>361</v>
      </c>
      <c r="B363">
        <v>0</v>
      </c>
      <c r="C363">
        <v>3</v>
      </c>
      <c r="D363" t="s">
        <v>534</v>
      </c>
      <c r="E363" t="s">
        <v>13</v>
      </c>
      <c r="F363">
        <v>40</v>
      </c>
      <c r="G363">
        <v>1</v>
      </c>
      <c r="H363">
        <v>4</v>
      </c>
      <c r="I363">
        <v>347088</v>
      </c>
      <c r="J363">
        <v>27.9</v>
      </c>
      <c r="L363" t="s">
        <v>15</v>
      </c>
      <c r="M363">
        <f>Table24[[#This Row],[SibSp]]</f>
        <v>1</v>
      </c>
      <c r="N363">
        <f>Table24[[#This Row],[Parch]]</f>
        <v>4</v>
      </c>
      <c r="O363" s="5">
        <f>Table24[[#This Row],[Age]]/80</f>
        <v>0.5</v>
      </c>
      <c r="P363" s="5">
        <f>LOG10(Table24[[#This Row],[Fare]]+1)</f>
        <v>1.4608978427565478</v>
      </c>
      <c r="Q363" s="3">
        <f>IF(OR(Table24[[#This Row],[Pclass]]=2, Table24[[#This Row],[Pclass]]=3), 0, IF(Table24[[#This Row],[Pclass]]=1, 1, ""))</f>
        <v>0</v>
      </c>
      <c r="R363" s="3">
        <f>IF(OR(Table24[[#This Row],[Pclass]]=1, Table24[[#This Row],[Pclass]]=3), 0, IF(Table24[[#This Row],[Pclass]]=2, 1, ""))</f>
        <v>0</v>
      </c>
      <c r="S363" s="3">
        <f>IF(OR(Table24[[#This Row],[Embarked]]="C", Table24[[#This Row],[Embarked]]="Q"), 0, IF(Table24[[#This Row],[Embarked]]="S", 1, ""))</f>
        <v>1</v>
      </c>
      <c r="T363" s="3">
        <f>IF(OR(Table24[[#This Row],[Embarked]]="S", Table24[[#This Row],[Embarked]]="Q"), 0, IF(Table24[[#This Row],[Embarked]]="C", 1, ""))</f>
        <v>0</v>
      </c>
      <c r="U363" s="3">
        <f>IF(Table24[[#This Row],[Sex]]="male", 1, 0)</f>
        <v>1</v>
      </c>
      <c r="V363" s="3">
        <v>1</v>
      </c>
      <c r="AI363">
        <f>SUMPRODUCT(Table24[[#This Row],[SibSp_1]:[Const]],$X$4:$AG$4)</f>
        <v>-1.9474393121115992</v>
      </c>
      <c r="AJ363">
        <f>SUMPRODUCT(Table24[[#This Row],[SibSp_1]:[Const]],$X$5:$AG$5)</f>
        <v>-9.2073931419556887E-2</v>
      </c>
      <c r="AK363">
        <f t="shared" ref="AK363:AK366" si="141">IF(AI363&lt;0,0,AI363)</f>
        <v>0</v>
      </c>
      <c r="AL363">
        <f t="shared" ref="AL363:AL366" si="142">IF(AJ363&lt;0,0,AJ363)</f>
        <v>0</v>
      </c>
      <c r="AM363">
        <f t="shared" ref="AM363:AM366" si="143">AK363+AL363</f>
        <v>0</v>
      </c>
      <c r="AN363">
        <f>(AM363-Table24[[#This Row],[Survived]])^2</f>
        <v>0</v>
      </c>
    </row>
    <row r="364" spans="1:40" x14ac:dyDescent="0.25">
      <c r="A364">
        <v>362</v>
      </c>
      <c r="B364">
        <v>0</v>
      </c>
      <c r="C364">
        <v>2</v>
      </c>
      <c r="D364" t="s">
        <v>535</v>
      </c>
      <c r="E364" t="s">
        <v>13</v>
      </c>
      <c r="F364">
        <v>29</v>
      </c>
      <c r="G364">
        <v>1</v>
      </c>
      <c r="H364">
        <v>0</v>
      </c>
      <c r="I364" t="s">
        <v>536</v>
      </c>
      <c r="J364">
        <v>27.720800000000001</v>
      </c>
      <c r="L364" t="s">
        <v>20</v>
      </c>
      <c r="M364">
        <f>Table24[[#This Row],[SibSp]]</f>
        <v>1</v>
      </c>
      <c r="N364">
        <f>Table24[[#This Row],[Parch]]</f>
        <v>0</v>
      </c>
      <c r="O364" s="5">
        <f>Table24[[#This Row],[Age]]/80</f>
        <v>0.36249999999999999</v>
      </c>
      <c r="P364" s="5">
        <f>LOG10(Table24[[#This Row],[Fare]]+1)</f>
        <v>1.4581965327411079</v>
      </c>
      <c r="Q364" s="3">
        <f>IF(OR(Table24[[#This Row],[Pclass]]=2, Table24[[#This Row],[Pclass]]=3), 0, IF(Table24[[#This Row],[Pclass]]=1, 1, ""))</f>
        <v>0</v>
      </c>
      <c r="R364" s="3">
        <f>IF(OR(Table24[[#This Row],[Pclass]]=1, Table24[[#This Row],[Pclass]]=3), 0, IF(Table24[[#This Row],[Pclass]]=2, 1, ""))</f>
        <v>1</v>
      </c>
      <c r="S364" s="3">
        <f>IF(OR(Table24[[#This Row],[Embarked]]="C", Table24[[#This Row],[Embarked]]="Q"), 0, IF(Table24[[#This Row],[Embarked]]="S", 1, ""))</f>
        <v>0</v>
      </c>
      <c r="T364" s="3">
        <f>IF(OR(Table24[[#This Row],[Embarked]]="S", Table24[[#This Row],[Embarked]]="Q"), 0, IF(Table24[[#This Row],[Embarked]]="C", 1, ""))</f>
        <v>1</v>
      </c>
      <c r="U364" s="3">
        <f>IF(Table24[[#This Row],[Sex]]="male", 1, 0)</f>
        <v>1</v>
      </c>
      <c r="V364" s="3">
        <v>1</v>
      </c>
      <c r="AI364">
        <f>SUMPRODUCT(Table24[[#This Row],[SibSp_1]:[Const]],$X$4:$AG$4)</f>
        <v>-1.3990991722448609E-2</v>
      </c>
      <c r="AJ364">
        <f>SUMPRODUCT(Table24[[#This Row],[SibSp_1]:[Const]],$X$5:$AG$5)</f>
        <v>0.24562918485052571</v>
      </c>
      <c r="AK364">
        <f t="shared" si="141"/>
        <v>0</v>
      </c>
      <c r="AL364">
        <f t="shared" si="142"/>
        <v>0.24562918485052571</v>
      </c>
      <c r="AM364">
        <f t="shared" si="143"/>
        <v>0.24562918485052571</v>
      </c>
      <c r="AN364">
        <f>(AM364-Table24[[#This Row],[Survived]])^2</f>
        <v>6.0333696450333728E-2</v>
      </c>
    </row>
    <row r="365" spans="1:40" x14ac:dyDescent="0.25">
      <c r="A365">
        <v>363</v>
      </c>
      <c r="B365">
        <v>0</v>
      </c>
      <c r="C365">
        <v>3</v>
      </c>
      <c r="D365" t="s">
        <v>537</v>
      </c>
      <c r="E365" t="s">
        <v>17</v>
      </c>
      <c r="F365">
        <v>45</v>
      </c>
      <c r="G365">
        <v>0</v>
      </c>
      <c r="H365">
        <v>1</v>
      </c>
      <c r="I365">
        <v>2691</v>
      </c>
      <c r="J365">
        <v>14.4542</v>
      </c>
      <c r="L365" t="s">
        <v>20</v>
      </c>
      <c r="M365">
        <f>Table24[[#This Row],[SibSp]]</f>
        <v>0</v>
      </c>
      <c r="N365">
        <f>Table24[[#This Row],[Parch]]</f>
        <v>1</v>
      </c>
      <c r="O365" s="5">
        <f>Table24[[#This Row],[Age]]/80</f>
        <v>0.5625</v>
      </c>
      <c r="P365" s="5">
        <f>LOG10(Table24[[#This Row],[Fare]]+1)</f>
        <v>1.1890465283525415</v>
      </c>
      <c r="Q365" s="3">
        <f>IF(OR(Table24[[#This Row],[Pclass]]=2, Table24[[#This Row],[Pclass]]=3), 0, IF(Table24[[#This Row],[Pclass]]=1, 1, ""))</f>
        <v>0</v>
      </c>
      <c r="R365" s="3">
        <f>IF(OR(Table24[[#This Row],[Pclass]]=1, Table24[[#This Row],[Pclass]]=3), 0, IF(Table24[[#This Row],[Pclass]]=2, 1, ""))</f>
        <v>0</v>
      </c>
      <c r="S365" s="3">
        <f>IF(OR(Table24[[#This Row],[Embarked]]="C", Table24[[#This Row],[Embarked]]="Q"), 0, IF(Table24[[#This Row],[Embarked]]="S", 1, ""))</f>
        <v>0</v>
      </c>
      <c r="T365" s="3">
        <f>IF(OR(Table24[[#This Row],[Embarked]]="S", Table24[[#This Row],[Embarked]]="Q"), 0, IF(Table24[[#This Row],[Embarked]]="C", 1, ""))</f>
        <v>1</v>
      </c>
      <c r="U365" s="3">
        <f>IF(Table24[[#This Row],[Sex]]="male", 1, 0)</f>
        <v>0</v>
      </c>
      <c r="V365" s="3">
        <v>1</v>
      </c>
      <c r="AI365">
        <f>SUMPRODUCT(Table24[[#This Row],[SibSp_1]:[Const]],$X$4:$AG$4)</f>
        <v>-0.29584993385218433</v>
      </c>
      <c r="AJ365">
        <f>SUMPRODUCT(Table24[[#This Row],[SibSp_1]:[Const]],$X$5:$AG$5)</f>
        <v>0.46609823377329718</v>
      </c>
      <c r="AK365">
        <f t="shared" si="141"/>
        <v>0</v>
      </c>
      <c r="AL365">
        <f t="shared" si="142"/>
        <v>0.46609823377329718</v>
      </c>
      <c r="AM365">
        <f t="shared" si="143"/>
        <v>0.46609823377329718</v>
      </c>
      <c r="AN365">
        <f>(AM365-Table24[[#This Row],[Survived]])^2</f>
        <v>0.2172475635265872</v>
      </c>
    </row>
    <row r="366" spans="1:40" x14ac:dyDescent="0.25">
      <c r="A366">
        <v>364</v>
      </c>
      <c r="B366">
        <v>0</v>
      </c>
      <c r="C366">
        <v>3</v>
      </c>
      <c r="D366" t="s">
        <v>538</v>
      </c>
      <c r="E366" t="s">
        <v>13</v>
      </c>
      <c r="F366">
        <v>35</v>
      </c>
      <c r="G366">
        <v>0</v>
      </c>
      <c r="H366">
        <v>0</v>
      </c>
      <c r="I366" t="s">
        <v>539</v>
      </c>
      <c r="J366">
        <v>7.05</v>
      </c>
      <c r="L366" t="s">
        <v>15</v>
      </c>
      <c r="M366">
        <f>Table24[[#This Row],[SibSp]]</f>
        <v>0</v>
      </c>
      <c r="N366">
        <f>Table24[[#This Row],[Parch]]</f>
        <v>0</v>
      </c>
      <c r="O366" s="5">
        <f>Table24[[#This Row],[Age]]/80</f>
        <v>0.4375</v>
      </c>
      <c r="P366" s="5">
        <f>LOG10(Table24[[#This Row],[Fare]]+1)</f>
        <v>0.90579588036786851</v>
      </c>
      <c r="Q366" s="3">
        <f>IF(OR(Table24[[#This Row],[Pclass]]=2, Table24[[#This Row],[Pclass]]=3), 0, IF(Table24[[#This Row],[Pclass]]=1, 1, ""))</f>
        <v>0</v>
      </c>
      <c r="R366" s="3">
        <f>IF(OR(Table24[[#This Row],[Pclass]]=1, Table24[[#This Row],[Pclass]]=3), 0, IF(Table24[[#This Row],[Pclass]]=2, 1, ""))</f>
        <v>0</v>
      </c>
      <c r="S366" s="3">
        <f>IF(OR(Table24[[#This Row],[Embarked]]="C", Table24[[#This Row],[Embarked]]="Q"), 0, IF(Table24[[#This Row],[Embarked]]="S", 1, ""))</f>
        <v>1</v>
      </c>
      <c r="T366" s="3">
        <f>IF(OR(Table24[[#This Row],[Embarked]]="S", Table24[[#This Row],[Embarked]]="Q"), 0, IF(Table24[[#This Row],[Embarked]]="C", 1, ""))</f>
        <v>0</v>
      </c>
      <c r="U366" s="3">
        <f>IF(Table24[[#This Row],[Sex]]="male", 1, 0)</f>
        <v>1</v>
      </c>
      <c r="V366" s="3">
        <v>1</v>
      </c>
      <c r="AI366">
        <f>SUMPRODUCT(Table24[[#This Row],[SibSp_1]:[Const]],$X$4:$AG$4)</f>
        <v>-1.4582516546372439</v>
      </c>
      <c r="AJ366">
        <f>SUMPRODUCT(Table24[[#This Row],[SibSp_1]:[Const]],$X$5:$AG$5)</f>
        <v>3.2321917479850804E-2</v>
      </c>
      <c r="AK366">
        <f t="shared" si="141"/>
        <v>0</v>
      </c>
      <c r="AL366">
        <f t="shared" si="142"/>
        <v>3.2321917479850804E-2</v>
      </c>
      <c r="AM366">
        <f t="shared" si="143"/>
        <v>3.2321917479850804E-2</v>
      </c>
      <c r="AN366">
        <f>(AM366-Table24[[#This Row],[Survived]])^2</f>
        <v>1.0447063495742849E-3</v>
      </c>
    </row>
    <row r="367" spans="1:40" hidden="1" x14ac:dyDescent="0.25">
      <c r="A367">
        <v>365</v>
      </c>
      <c r="B367">
        <v>0</v>
      </c>
      <c r="C367">
        <v>3</v>
      </c>
      <c r="D367" t="s">
        <v>540</v>
      </c>
      <c r="E367" t="s">
        <v>13</v>
      </c>
      <c r="G367">
        <v>1</v>
      </c>
      <c r="H367">
        <v>0</v>
      </c>
      <c r="I367">
        <v>370365</v>
      </c>
      <c r="J367">
        <v>15.5</v>
      </c>
      <c r="L367" t="s">
        <v>27</v>
      </c>
      <c r="M367">
        <f>Table24[[#This Row],[SibSp]]</f>
        <v>1</v>
      </c>
      <c r="N367">
        <f>Table24[[#This Row],[Parch]]</f>
        <v>0</v>
      </c>
      <c r="O367">
        <f>Table24[[#This Row],[Age]]/80</f>
        <v>0</v>
      </c>
      <c r="P367" s="3">
        <f>LOG10(Table24[[#This Row],[Fare]]+1)</f>
        <v>1.2174839442139063</v>
      </c>
      <c r="Q367" s="3">
        <f>IF(OR(Table24[[#This Row],[Pclass]]=2, Table24[[#This Row],[Pclass]]=3), 0, IF(Table24[[#This Row],[Pclass]]=1, 1, ""))</f>
        <v>0</v>
      </c>
      <c r="R367" s="3">
        <f>IF(OR(Table24[[#This Row],[Pclass]]=1, Table24[[#This Row],[Pclass]]=3), 0, IF(Table24[[#This Row],[Pclass]]=2, 1, ""))</f>
        <v>0</v>
      </c>
      <c r="S367" s="3">
        <f>IF(OR(Table24[[#This Row],[Embarked]]="C", Table24[[#This Row],[Embarked]]="Q"), 0, IF(Table24[[#This Row],[Embarked]]="S", 1, ""))</f>
        <v>0</v>
      </c>
      <c r="T367" s="3">
        <f>IF(OR(Table24[[#This Row],[Embarked]]="S", Table24[[#This Row],[Embarked]]="Q"), 0, IF(Table24[[#This Row],[Embarked]]="C", 1, ""))</f>
        <v>0</v>
      </c>
      <c r="U367" s="3">
        <f>IF(Table24[[#This Row],[Sex]]="male", 1, 0)</f>
        <v>1</v>
      </c>
      <c r="V367" s="3"/>
      <c r="AI367">
        <f>SUMPRODUCT(Table24[[#This Row],[SibSp_1]:[Const]],$X$4:$AG$4)</f>
        <v>-0.3276314522964161</v>
      </c>
      <c r="AN367">
        <f>(AI367-Table24[[#This Row],[Survived]])^2</f>
        <v>0.10734236853385878</v>
      </c>
    </row>
    <row r="368" spans="1:40" x14ac:dyDescent="0.25">
      <c r="A368">
        <v>366</v>
      </c>
      <c r="B368">
        <v>0</v>
      </c>
      <c r="C368">
        <v>3</v>
      </c>
      <c r="D368" t="s">
        <v>541</v>
      </c>
      <c r="E368" t="s">
        <v>13</v>
      </c>
      <c r="F368">
        <v>30</v>
      </c>
      <c r="G368">
        <v>0</v>
      </c>
      <c r="H368">
        <v>0</v>
      </c>
      <c r="I368" t="s">
        <v>542</v>
      </c>
      <c r="J368">
        <v>7.25</v>
      </c>
      <c r="L368" t="s">
        <v>15</v>
      </c>
      <c r="M368">
        <f>Table24[[#This Row],[SibSp]]</f>
        <v>0</v>
      </c>
      <c r="N368">
        <f>Table24[[#This Row],[Parch]]</f>
        <v>0</v>
      </c>
      <c r="O368" s="5">
        <f>Table24[[#This Row],[Age]]/80</f>
        <v>0.375</v>
      </c>
      <c r="P368" s="5">
        <f>LOG10(Table24[[#This Row],[Fare]]+1)</f>
        <v>0.91645394854992512</v>
      </c>
      <c r="Q368" s="3">
        <f>IF(OR(Table24[[#This Row],[Pclass]]=2, Table24[[#This Row],[Pclass]]=3), 0, IF(Table24[[#This Row],[Pclass]]=1, 1, ""))</f>
        <v>0</v>
      </c>
      <c r="R368" s="3">
        <f>IF(OR(Table24[[#This Row],[Pclass]]=1, Table24[[#This Row],[Pclass]]=3), 0, IF(Table24[[#This Row],[Pclass]]=2, 1, ""))</f>
        <v>0</v>
      </c>
      <c r="S368" s="3">
        <f>IF(OR(Table24[[#This Row],[Embarked]]="C", Table24[[#This Row],[Embarked]]="Q"), 0, IF(Table24[[#This Row],[Embarked]]="S", 1, ""))</f>
        <v>1</v>
      </c>
      <c r="T368" s="3">
        <f>IF(OR(Table24[[#This Row],[Embarked]]="S", Table24[[#This Row],[Embarked]]="Q"), 0, IF(Table24[[#This Row],[Embarked]]="C", 1, ""))</f>
        <v>0</v>
      </c>
      <c r="U368" s="3">
        <f>IF(Table24[[#This Row],[Sex]]="male", 1, 0)</f>
        <v>1</v>
      </c>
      <c r="V368" s="3">
        <v>1</v>
      </c>
      <c r="AI368">
        <f>SUMPRODUCT(Table24[[#This Row],[SibSp_1]:[Const]],$X$4:$AG$4)</f>
        <v>-1.4701168842061318</v>
      </c>
      <c r="AJ368">
        <f>SUMPRODUCT(Table24[[#This Row],[SibSp_1]:[Const]],$X$5:$AG$5)</f>
        <v>6.9796758425014871E-2</v>
      </c>
      <c r="AK368">
        <f t="shared" ref="AK368:AK369" si="144">IF(AI368&lt;0,0,AI368)</f>
        <v>0</v>
      </c>
      <c r="AL368">
        <f t="shared" ref="AL368:AL369" si="145">IF(AJ368&lt;0,0,AJ368)</f>
        <v>6.9796758425014871E-2</v>
      </c>
      <c r="AM368">
        <f t="shared" ref="AM368:AM369" si="146">AK368+AL368</f>
        <v>6.9796758425014871E-2</v>
      </c>
      <c r="AN368">
        <f>(AM368-Table24[[#This Row],[Survived]])^2</f>
        <v>4.8715874866398848E-3</v>
      </c>
    </row>
    <row r="369" spans="1:40" x14ac:dyDescent="0.25">
      <c r="A369">
        <v>367</v>
      </c>
      <c r="B369">
        <v>1</v>
      </c>
      <c r="C369">
        <v>1</v>
      </c>
      <c r="D369" t="s">
        <v>543</v>
      </c>
      <c r="E369" t="s">
        <v>17</v>
      </c>
      <c r="F369">
        <v>60</v>
      </c>
      <c r="G369">
        <v>1</v>
      </c>
      <c r="H369">
        <v>0</v>
      </c>
      <c r="I369">
        <v>110813</v>
      </c>
      <c r="J369">
        <v>75.25</v>
      </c>
      <c r="K369" t="s">
        <v>544</v>
      </c>
      <c r="L369" t="s">
        <v>20</v>
      </c>
      <c r="M369">
        <f>Table24[[#This Row],[SibSp]]</f>
        <v>1</v>
      </c>
      <c r="N369">
        <f>Table24[[#This Row],[Parch]]</f>
        <v>0</v>
      </c>
      <c r="O369" s="5">
        <f>Table24[[#This Row],[Age]]/80</f>
        <v>0.75</v>
      </c>
      <c r="P369" s="5">
        <f>LOG10(Table24[[#This Row],[Fare]]+1)</f>
        <v>1.8822398480188234</v>
      </c>
      <c r="Q369" s="3">
        <f>IF(OR(Table24[[#This Row],[Pclass]]=2, Table24[[#This Row],[Pclass]]=3), 0, IF(Table24[[#This Row],[Pclass]]=1, 1, ""))</f>
        <v>1</v>
      </c>
      <c r="R369" s="3">
        <f>IF(OR(Table24[[#This Row],[Pclass]]=1, Table24[[#This Row],[Pclass]]=3), 0, IF(Table24[[#This Row],[Pclass]]=2, 1, ""))</f>
        <v>0</v>
      </c>
      <c r="S369" s="3">
        <f>IF(OR(Table24[[#This Row],[Embarked]]="C", Table24[[#This Row],[Embarked]]="Q"), 0, IF(Table24[[#This Row],[Embarked]]="S", 1, ""))</f>
        <v>0</v>
      </c>
      <c r="T369" s="3">
        <f>IF(OR(Table24[[#This Row],[Embarked]]="S", Table24[[#This Row],[Embarked]]="Q"), 0, IF(Table24[[#This Row],[Embarked]]="C", 1, ""))</f>
        <v>1</v>
      </c>
      <c r="U369" s="3">
        <f>IF(Table24[[#This Row],[Sex]]="male", 1, 0)</f>
        <v>0</v>
      </c>
      <c r="V369" s="3">
        <v>1</v>
      </c>
      <c r="AI369">
        <f>SUMPRODUCT(Table24[[#This Row],[SibSp_1]:[Const]],$X$4:$AG$4)</f>
        <v>0.13873971878970248</v>
      </c>
      <c r="AJ369">
        <f>SUMPRODUCT(Table24[[#This Row],[SibSp_1]:[Const]],$X$5:$AG$5)</f>
        <v>0.70813009432767982</v>
      </c>
      <c r="AK369">
        <f t="shared" si="144"/>
        <v>0.13873971878970248</v>
      </c>
      <c r="AL369">
        <f t="shared" si="145"/>
        <v>0.70813009432767982</v>
      </c>
      <c r="AM369">
        <f t="shared" si="146"/>
        <v>0.8468698131173823</v>
      </c>
      <c r="AN369">
        <f>(AM369-Table24[[#This Row],[Survived]])^2</f>
        <v>2.3448854134705422E-2</v>
      </c>
    </row>
    <row r="370" spans="1:40" hidden="1" x14ac:dyDescent="0.25">
      <c r="A370">
        <v>368</v>
      </c>
      <c r="B370">
        <v>1</v>
      </c>
      <c r="C370">
        <v>3</v>
      </c>
      <c r="D370" t="s">
        <v>545</v>
      </c>
      <c r="E370" t="s">
        <v>17</v>
      </c>
      <c r="G370">
        <v>0</v>
      </c>
      <c r="H370">
        <v>0</v>
      </c>
      <c r="I370">
        <v>2626</v>
      </c>
      <c r="J370">
        <v>7.2291999999999996</v>
      </c>
      <c r="L370" t="s">
        <v>20</v>
      </c>
      <c r="M370">
        <f>Table24[[#This Row],[SibSp]]</f>
        <v>0</v>
      </c>
      <c r="N370">
        <f>Table24[[#This Row],[Parch]]</f>
        <v>0</v>
      </c>
      <c r="O370">
        <f>Table24[[#This Row],[Age]]/80</f>
        <v>0</v>
      </c>
      <c r="P370" s="3">
        <f>LOG10(Table24[[#This Row],[Fare]]+1)</f>
        <v>0.91535761741483168</v>
      </c>
      <c r="Q370" s="3">
        <f>IF(OR(Table24[[#This Row],[Pclass]]=2, Table24[[#This Row],[Pclass]]=3), 0, IF(Table24[[#This Row],[Pclass]]=1, 1, ""))</f>
        <v>0</v>
      </c>
      <c r="R370" s="3">
        <f>IF(OR(Table24[[#This Row],[Pclass]]=1, Table24[[#This Row],[Pclass]]=3), 0, IF(Table24[[#This Row],[Pclass]]=2, 1, ""))</f>
        <v>0</v>
      </c>
      <c r="S370" s="3">
        <f>IF(OR(Table24[[#This Row],[Embarked]]="C", Table24[[#This Row],[Embarked]]="Q"), 0, IF(Table24[[#This Row],[Embarked]]="S", 1, ""))</f>
        <v>0</v>
      </c>
      <c r="T370" s="3">
        <f>IF(OR(Table24[[#This Row],[Embarked]]="S", Table24[[#This Row],[Embarked]]="Q"), 0, IF(Table24[[#This Row],[Embarked]]="C", 1, ""))</f>
        <v>1</v>
      </c>
      <c r="U370" s="3">
        <f>IF(Table24[[#This Row],[Sex]]="male", 1, 0)</f>
        <v>0</v>
      </c>
      <c r="V370" s="3"/>
      <c r="AI370">
        <f>SUMPRODUCT(Table24[[#This Row],[SibSp_1]:[Const]],$X$4:$AG$4)</f>
        <v>0.27332383572379471</v>
      </c>
      <c r="AN370">
        <f>(AI370-Table24[[#This Row],[Survived]])^2</f>
        <v>0.52805824772717846</v>
      </c>
    </row>
    <row r="371" spans="1:40" hidden="1" x14ac:dyDescent="0.25">
      <c r="A371">
        <v>369</v>
      </c>
      <c r="B371">
        <v>1</v>
      </c>
      <c r="C371">
        <v>3</v>
      </c>
      <c r="D371" t="s">
        <v>546</v>
      </c>
      <c r="E371" t="s">
        <v>17</v>
      </c>
      <c r="G371">
        <v>0</v>
      </c>
      <c r="H371">
        <v>0</v>
      </c>
      <c r="I371">
        <v>14313</v>
      </c>
      <c r="J371">
        <v>7.75</v>
      </c>
      <c r="L371" t="s">
        <v>27</v>
      </c>
      <c r="M371">
        <f>Table24[[#This Row],[SibSp]]</f>
        <v>0</v>
      </c>
      <c r="N371">
        <f>Table24[[#This Row],[Parch]]</f>
        <v>0</v>
      </c>
      <c r="O371">
        <f>Table24[[#This Row],[Age]]/80</f>
        <v>0</v>
      </c>
      <c r="P371" s="3">
        <f>LOG10(Table24[[#This Row],[Fare]]+1)</f>
        <v>0.94200805302231327</v>
      </c>
      <c r="Q371" s="3">
        <f>IF(OR(Table24[[#This Row],[Pclass]]=2, Table24[[#This Row],[Pclass]]=3), 0, IF(Table24[[#This Row],[Pclass]]=1, 1, ""))</f>
        <v>0</v>
      </c>
      <c r="R371" s="3">
        <f>IF(OR(Table24[[#This Row],[Pclass]]=1, Table24[[#This Row],[Pclass]]=3), 0, IF(Table24[[#This Row],[Pclass]]=2, 1, ""))</f>
        <v>0</v>
      </c>
      <c r="S371" s="3">
        <f>IF(OR(Table24[[#This Row],[Embarked]]="C", Table24[[#This Row],[Embarked]]="Q"), 0, IF(Table24[[#This Row],[Embarked]]="S", 1, ""))</f>
        <v>0</v>
      </c>
      <c r="T371" s="3">
        <f>IF(OR(Table24[[#This Row],[Embarked]]="S", Table24[[#This Row],[Embarked]]="Q"), 0, IF(Table24[[#This Row],[Embarked]]="C", 1, ""))</f>
        <v>0</v>
      </c>
      <c r="U371" s="3">
        <f>IF(Table24[[#This Row],[Sex]]="male", 1, 0)</f>
        <v>0</v>
      </c>
      <c r="V371" s="3"/>
      <c r="AI371">
        <f>SUMPRODUCT(Table24[[#This Row],[SibSp_1]:[Const]],$X$4:$AG$4)</f>
        <v>-0.59691129086936023</v>
      </c>
      <c r="AN371">
        <f>(AI371-Table24[[#This Row],[Survived]])^2</f>
        <v>2.5501256709060462</v>
      </c>
    </row>
    <row r="372" spans="1:40" x14ac:dyDescent="0.25">
      <c r="A372">
        <v>370</v>
      </c>
      <c r="B372">
        <v>1</v>
      </c>
      <c r="C372">
        <v>1</v>
      </c>
      <c r="D372" t="s">
        <v>547</v>
      </c>
      <c r="E372" t="s">
        <v>17</v>
      </c>
      <c r="F372">
        <v>24</v>
      </c>
      <c r="G372">
        <v>0</v>
      </c>
      <c r="H372">
        <v>0</v>
      </c>
      <c r="I372" t="s">
        <v>548</v>
      </c>
      <c r="J372">
        <v>69.3</v>
      </c>
      <c r="K372" t="s">
        <v>549</v>
      </c>
      <c r="L372" t="s">
        <v>20</v>
      </c>
      <c r="M372">
        <f>Table24[[#This Row],[SibSp]]</f>
        <v>0</v>
      </c>
      <c r="N372">
        <f>Table24[[#This Row],[Parch]]</f>
        <v>0</v>
      </c>
      <c r="O372" s="5">
        <f>Table24[[#This Row],[Age]]/80</f>
        <v>0.3</v>
      </c>
      <c r="P372" s="5">
        <f>LOG10(Table24[[#This Row],[Fare]]+1)</f>
        <v>1.8469553250198238</v>
      </c>
      <c r="Q372" s="3">
        <f>IF(OR(Table24[[#This Row],[Pclass]]=2, Table24[[#This Row],[Pclass]]=3), 0, IF(Table24[[#This Row],[Pclass]]=1, 1, ""))</f>
        <v>1</v>
      </c>
      <c r="R372" s="3">
        <f>IF(OR(Table24[[#This Row],[Pclass]]=1, Table24[[#This Row],[Pclass]]=3), 0, IF(Table24[[#This Row],[Pclass]]=2, 1, ""))</f>
        <v>0</v>
      </c>
      <c r="S372" s="3">
        <f>IF(OR(Table24[[#This Row],[Embarked]]="C", Table24[[#This Row],[Embarked]]="Q"), 0, IF(Table24[[#This Row],[Embarked]]="S", 1, ""))</f>
        <v>0</v>
      </c>
      <c r="T372" s="3">
        <f>IF(OR(Table24[[#This Row],[Embarked]]="S", Table24[[#This Row],[Embarked]]="Q"), 0, IF(Table24[[#This Row],[Embarked]]="C", 1, ""))</f>
        <v>1</v>
      </c>
      <c r="U372" s="3">
        <f>IF(Table24[[#This Row],[Sex]]="male", 1, 0)</f>
        <v>0</v>
      </c>
      <c r="V372" s="3">
        <v>1</v>
      </c>
      <c r="AI372">
        <f>SUMPRODUCT(Table24[[#This Row],[SibSp_1]:[Const]],$X$4:$AG$4)</f>
        <v>-0.21960345862149616</v>
      </c>
      <c r="AJ372">
        <f>SUMPRODUCT(Table24[[#This Row],[SibSp_1]:[Const]],$X$5:$AG$5)</f>
        <v>1.0488864873352837</v>
      </c>
      <c r="AK372">
        <f t="shared" ref="AK372:AK377" si="147">IF(AI372&lt;0,0,AI372)</f>
        <v>0</v>
      </c>
      <c r="AL372">
        <f t="shared" ref="AL372:AL377" si="148">IF(AJ372&lt;0,0,AJ372)</f>
        <v>1.0488864873352837</v>
      </c>
      <c r="AM372">
        <f t="shared" ref="AM372:AM377" si="149">AK372+AL372</f>
        <v>1.0488864873352837</v>
      </c>
      <c r="AN372">
        <f>(AM372-Table24[[#This Row],[Survived]])^2</f>
        <v>2.3898886439828503E-3</v>
      </c>
    </row>
    <row r="373" spans="1:40" x14ac:dyDescent="0.25">
      <c r="A373">
        <v>371</v>
      </c>
      <c r="B373">
        <v>1</v>
      </c>
      <c r="C373">
        <v>1</v>
      </c>
      <c r="D373" t="s">
        <v>550</v>
      </c>
      <c r="E373" t="s">
        <v>13</v>
      </c>
      <c r="F373">
        <v>25</v>
      </c>
      <c r="G373">
        <v>1</v>
      </c>
      <c r="H373">
        <v>0</v>
      </c>
      <c r="I373">
        <v>11765</v>
      </c>
      <c r="J373">
        <v>55.441699999999997</v>
      </c>
      <c r="K373" t="s">
        <v>551</v>
      </c>
      <c r="L373" t="s">
        <v>20</v>
      </c>
      <c r="M373">
        <f>Table24[[#This Row],[SibSp]]</f>
        <v>1</v>
      </c>
      <c r="N373">
        <f>Table24[[#This Row],[Parch]]</f>
        <v>0</v>
      </c>
      <c r="O373" s="5">
        <f>Table24[[#This Row],[Age]]/80</f>
        <v>0.3125</v>
      </c>
      <c r="P373" s="5">
        <f>LOG10(Table24[[#This Row],[Fare]]+1)</f>
        <v>1.7516000860444023</v>
      </c>
      <c r="Q373" s="3">
        <f>IF(OR(Table24[[#This Row],[Pclass]]=2, Table24[[#This Row],[Pclass]]=3), 0, IF(Table24[[#This Row],[Pclass]]=1, 1, ""))</f>
        <v>1</v>
      </c>
      <c r="R373" s="3">
        <f>IF(OR(Table24[[#This Row],[Pclass]]=1, Table24[[#This Row],[Pclass]]=3), 0, IF(Table24[[#This Row],[Pclass]]=2, 1, ""))</f>
        <v>0</v>
      </c>
      <c r="S373" s="3">
        <f>IF(OR(Table24[[#This Row],[Embarked]]="C", Table24[[#This Row],[Embarked]]="Q"), 0, IF(Table24[[#This Row],[Embarked]]="S", 1, ""))</f>
        <v>0</v>
      </c>
      <c r="T373" s="3">
        <f>IF(OR(Table24[[#This Row],[Embarked]]="S", Table24[[#This Row],[Embarked]]="Q"), 0, IF(Table24[[#This Row],[Embarked]]="C", 1, ""))</f>
        <v>1</v>
      </c>
      <c r="U373" s="3">
        <f>IF(Table24[[#This Row],[Sex]]="male", 1, 0)</f>
        <v>1</v>
      </c>
      <c r="V373" s="3">
        <v>1</v>
      </c>
      <c r="AI373">
        <f>SUMPRODUCT(Table24[[#This Row],[SibSp_1]:[Const]],$X$4:$AG$4)</f>
        <v>0.2856789618857401</v>
      </c>
      <c r="AJ373">
        <f>SUMPRODUCT(Table24[[#This Row],[SibSp_1]:[Const]],$X$5:$AG$5)</f>
        <v>0.45347096107005502</v>
      </c>
      <c r="AK373">
        <f t="shared" si="147"/>
        <v>0.2856789618857401</v>
      </c>
      <c r="AL373">
        <f t="shared" si="148"/>
        <v>0.45347096107005502</v>
      </c>
      <c r="AM373">
        <f t="shared" si="149"/>
        <v>0.73914992295579518</v>
      </c>
      <c r="AN373">
        <f>(AM373-Table24[[#This Row],[Survived]])^2</f>
        <v>6.8042762693967584E-2</v>
      </c>
    </row>
    <row r="374" spans="1:40" x14ac:dyDescent="0.25">
      <c r="A374">
        <v>372</v>
      </c>
      <c r="B374">
        <v>0</v>
      </c>
      <c r="C374">
        <v>3</v>
      </c>
      <c r="D374" t="s">
        <v>552</v>
      </c>
      <c r="E374" t="s">
        <v>13</v>
      </c>
      <c r="F374">
        <v>18</v>
      </c>
      <c r="G374">
        <v>1</v>
      </c>
      <c r="H374">
        <v>0</v>
      </c>
      <c r="I374">
        <v>3101267</v>
      </c>
      <c r="J374">
        <v>6.4958</v>
      </c>
      <c r="L374" t="s">
        <v>15</v>
      </c>
      <c r="M374">
        <f>Table24[[#This Row],[SibSp]]</f>
        <v>1</v>
      </c>
      <c r="N374">
        <f>Table24[[#This Row],[Parch]]</f>
        <v>0</v>
      </c>
      <c r="O374" s="5">
        <f>Table24[[#This Row],[Age]]/80</f>
        <v>0.22500000000000001</v>
      </c>
      <c r="P374" s="5">
        <f>LOG10(Table24[[#This Row],[Fare]]+1)</f>
        <v>0.87481799035902574</v>
      </c>
      <c r="Q374" s="3">
        <f>IF(OR(Table24[[#This Row],[Pclass]]=2, Table24[[#This Row],[Pclass]]=3), 0, IF(Table24[[#This Row],[Pclass]]=1, 1, ""))</f>
        <v>0</v>
      </c>
      <c r="R374" s="3">
        <f>IF(OR(Table24[[#This Row],[Pclass]]=1, Table24[[#This Row],[Pclass]]=3), 0, IF(Table24[[#This Row],[Pclass]]=2, 1, ""))</f>
        <v>0</v>
      </c>
      <c r="S374" s="3">
        <f>IF(OR(Table24[[#This Row],[Embarked]]="C", Table24[[#This Row],[Embarked]]="Q"), 0, IF(Table24[[#This Row],[Embarked]]="S", 1, ""))</f>
        <v>1</v>
      </c>
      <c r="T374" s="3">
        <f>IF(OR(Table24[[#This Row],[Embarked]]="S", Table24[[#This Row],[Embarked]]="Q"), 0, IF(Table24[[#This Row],[Embarked]]="C", 1, ""))</f>
        <v>0</v>
      </c>
      <c r="U374" s="3">
        <f>IF(Table24[[#This Row],[Sex]]="male", 1, 0)</f>
        <v>1</v>
      </c>
      <c r="V374" s="3">
        <v>1</v>
      </c>
      <c r="AI374">
        <f>SUMPRODUCT(Table24[[#This Row],[SibSp_1]:[Const]],$X$4:$AG$4)</f>
        <v>-1.1121042917954038</v>
      </c>
      <c r="AJ374">
        <f>SUMPRODUCT(Table24[[#This Row],[SibSp_1]:[Const]],$X$5:$AG$5)</f>
        <v>7.2456308444672879E-2</v>
      </c>
      <c r="AK374">
        <f t="shared" si="147"/>
        <v>0</v>
      </c>
      <c r="AL374">
        <f t="shared" si="148"/>
        <v>7.2456308444672879E-2</v>
      </c>
      <c r="AM374">
        <f t="shared" si="149"/>
        <v>7.2456308444672879E-2</v>
      </c>
      <c r="AN374">
        <f>(AM374-Table24[[#This Row],[Survived]])^2</f>
        <v>5.2499166334295747E-3</v>
      </c>
    </row>
    <row r="375" spans="1:40" x14ac:dyDescent="0.25">
      <c r="A375">
        <v>373</v>
      </c>
      <c r="B375">
        <v>0</v>
      </c>
      <c r="C375">
        <v>3</v>
      </c>
      <c r="D375" t="s">
        <v>553</v>
      </c>
      <c r="E375" t="s">
        <v>13</v>
      </c>
      <c r="F375">
        <v>19</v>
      </c>
      <c r="G375">
        <v>0</v>
      </c>
      <c r="H375">
        <v>0</v>
      </c>
      <c r="I375">
        <v>323951</v>
      </c>
      <c r="J375">
        <v>8.0500000000000007</v>
      </c>
      <c r="L375" t="s">
        <v>15</v>
      </c>
      <c r="M375">
        <f>Table24[[#This Row],[SibSp]]</f>
        <v>0</v>
      </c>
      <c r="N375">
        <f>Table24[[#This Row],[Parch]]</f>
        <v>0</v>
      </c>
      <c r="O375" s="5">
        <f>Table24[[#This Row],[Age]]/80</f>
        <v>0.23749999999999999</v>
      </c>
      <c r="P375" s="5">
        <f>LOG10(Table24[[#This Row],[Fare]]+1)</f>
        <v>0.9566485792052033</v>
      </c>
      <c r="Q375" s="3">
        <f>IF(OR(Table24[[#This Row],[Pclass]]=2, Table24[[#This Row],[Pclass]]=3), 0, IF(Table24[[#This Row],[Pclass]]=1, 1, ""))</f>
        <v>0</v>
      </c>
      <c r="R375" s="3">
        <f>IF(OR(Table24[[#This Row],[Pclass]]=1, Table24[[#This Row],[Pclass]]=3), 0, IF(Table24[[#This Row],[Pclass]]=2, 1, ""))</f>
        <v>0</v>
      </c>
      <c r="S375" s="3">
        <f>IF(OR(Table24[[#This Row],[Embarked]]="C", Table24[[#This Row],[Embarked]]="Q"), 0, IF(Table24[[#This Row],[Embarked]]="S", 1, ""))</f>
        <v>1</v>
      </c>
      <c r="T375" s="3">
        <f>IF(OR(Table24[[#This Row],[Embarked]]="S", Table24[[#This Row],[Embarked]]="Q"), 0, IF(Table24[[#This Row],[Embarked]]="C", 1, ""))</f>
        <v>0</v>
      </c>
      <c r="U375" s="3">
        <f>IF(Table24[[#This Row],[Sex]]="male", 1, 0)</f>
        <v>1</v>
      </c>
      <c r="V375" s="3">
        <v>1</v>
      </c>
      <c r="AI375">
        <f>SUMPRODUCT(Table24[[#This Row],[SibSp_1]:[Const]],$X$4:$AG$4)</f>
        <v>-1.5068321904175497</v>
      </c>
      <c r="AJ375">
        <f>SUMPRODUCT(Table24[[#This Row],[SibSp_1]:[Const]],$X$5:$AG$5)</f>
        <v>0.15376835311660919</v>
      </c>
      <c r="AK375">
        <f t="shared" si="147"/>
        <v>0</v>
      </c>
      <c r="AL375">
        <f t="shared" si="148"/>
        <v>0.15376835311660919</v>
      </c>
      <c r="AM375">
        <f t="shared" si="149"/>
        <v>0.15376835311660919</v>
      </c>
      <c r="AN375">
        <f>(AM375-Table24[[#This Row],[Survived]])^2</f>
        <v>2.3644706420194214E-2</v>
      </c>
    </row>
    <row r="376" spans="1:40" x14ac:dyDescent="0.25">
      <c r="A376">
        <v>374</v>
      </c>
      <c r="B376">
        <v>0</v>
      </c>
      <c r="C376">
        <v>1</v>
      </c>
      <c r="D376" t="s">
        <v>554</v>
      </c>
      <c r="E376" t="s">
        <v>13</v>
      </c>
      <c r="F376">
        <v>22</v>
      </c>
      <c r="G376">
        <v>0</v>
      </c>
      <c r="H376">
        <v>0</v>
      </c>
      <c r="I376" t="s">
        <v>408</v>
      </c>
      <c r="J376">
        <v>135.63329999999999</v>
      </c>
      <c r="L376" t="s">
        <v>20</v>
      </c>
      <c r="M376">
        <f>Table24[[#This Row],[SibSp]]</f>
        <v>0</v>
      </c>
      <c r="N376">
        <f>Table24[[#This Row],[Parch]]</f>
        <v>0</v>
      </c>
      <c r="O376" s="5">
        <f>Table24[[#This Row],[Age]]/80</f>
        <v>0.27500000000000002</v>
      </c>
      <c r="P376" s="5">
        <f>LOG10(Table24[[#This Row],[Fare]]+1)</f>
        <v>2.1355565576455011</v>
      </c>
      <c r="Q376" s="3">
        <f>IF(OR(Table24[[#This Row],[Pclass]]=2, Table24[[#This Row],[Pclass]]=3), 0, IF(Table24[[#This Row],[Pclass]]=1, 1, ""))</f>
        <v>1</v>
      </c>
      <c r="R376" s="3">
        <f>IF(OR(Table24[[#This Row],[Pclass]]=1, Table24[[#This Row],[Pclass]]=3), 0, IF(Table24[[#This Row],[Pclass]]=2, 1, ""))</f>
        <v>0</v>
      </c>
      <c r="S376" s="3">
        <f>IF(OR(Table24[[#This Row],[Embarked]]="C", Table24[[#This Row],[Embarked]]="Q"), 0, IF(Table24[[#This Row],[Embarked]]="S", 1, ""))</f>
        <v>0</v>
      </c>
      <c r="T376" s="3">
        <f>IF(OR(Table24[[#This Row],[Embarked]]="S", Table24[[#This Row],[Embarked]]="Q"), 0, IF(Table24[[#This Row],[Embarked]]="C", 1, ""))</f>
        <v>1</v>
      </c>
      <c r="U376" s="3">
        <f>IF(Table24[[#This Row],[Sex]]="male", 1, 0)</f>
        <v>1</v>
      </c>
      <c r="V376" s="3">
        <v>1</v>
      </c>
      <c r="AI376">
        <f>SUMPRODUCT(Table24[[#This Row],[SibSp_1]:[Const]],$X$4:$AG$4)</f>
        <v>-0.3045828565832911</v>
      </c>
      <c r="AJ376">
        <f>SUMPRODUCT(Table24[[#This Row],[SibSp_1]:[Const]],$X$5:$AG$5)</f>
        <v>0.59153264382343962</v>
      </c>
      <c r="AK376">
        <f t="shared" si="147"/>
        <v>0</v>
      </c>
      <c r="AL376">
        <f t="shared" si="148"/>
        <v>0.59153264382343962</v>
      </c>
      <c r="AM376">
        <f t="shared" si="149"/>
        <v>0.59153264382343962</v>
      </c>
      <c r="AN376">
        <f>(AM376-Table24[[#This Row],[Survived]])^2</f>
        <v>0.34991086870874827</v>
      </c>
    </row>
    <row r="377" spans="1:40" x14ac:dyDescent="0.25">
      <c r="A377">
        <v>375</v>
      </c>
      <c r="B377">
        <v>0</v>
      </c>
      <c r="C377">
        <v>3</v>
      </c>
      <c r="D377" t="s">
        <v>555</v>
      </c>
      <c r="E377" t="s">
        <v>17</v>
      </c>
      <c r="F377">
        <v>3</v>
      </c>
      <c r="G377">
        <v>3</v>
      </c>
      <c r="H377">
        <v>1</v>
      </c>
      <c r="I377">
        <v>349909</v>
      </c>
      <c r="J377">
        <v>21.074999999999999</v>
      </c>
      <c r="L377" t="s">
        <v>15</v>
      </c>
      <c r="M377">
        <f>Table24[[#This Row],[SibSp]]</f>
        <v>3</v>
      </c>
      <c r="N377">
        <f>Table24[[#This Row],[Parch]]</f>
        <v>1</v>
      </c>
      <c r="O377" s="5">
        <f>Table24[[#This Row],[Age]]/80</f>
        <v>3.7499999999999999E-2</v>
      </c>
      <c r="P377" s="5">
        <f>LOG10(Table24[[#This Row],[Fare]]+1)</f>
        <v>1.3439007122496063</v>
      </c>
      <c r="Q377" s="3">
        <f>IF(OR(Table24[[#This Row],[Pclass]]=2, Table24[[#This Row],[Pclass]]=3), 0, IF(Table24[[#This Row],[Pclass]]=1, 1, ""))</f>
        <v>0</v>
      </c>
      <c r="R377" s="3">
        <f>IF(OR(Table24[[#This Row],[Pclass]]=1, Table24[[#This Row],[Pclass]]=3), 0, IF(Table24[[#This Row],[Pclass]]=2, 1, ""))</f>
        <v>0</v>
      </c>
      <c r="S377" s="3">
        <f>IF(OR(Table24[[#This Row],[Embarked]]="C", Table24[[#This Row],[Embarked]]="Q"), 0, IF(Table24[[#This Row],[Embarked]]="S", 1, ""))</f>
        <v>1</v>
      </c>
      <c r="T377" s="3">
        <f>IF(OR(Table24[[#This Row],[Embarked]]="S", Table24[[#This Row],[Embarked]]="Q"), 0, IF(Table24[[#This Row],[Embarked]]="C", 1, ""))</f>
        <v>0</v>
      </c>
      <c r="U377" s="3">
        <f>IF(Table24[[#This Row],[Sex]]="male", 1, 0)</f>
        <v>0</v>
      </c>
      <c r="V377" s="3">
        <v>1</v>
      </c>
      <c r="AI377">
        <f>SUMPRODUCT(Table24[[#This Row],[SibSp_1]:[Const]],$X$4:$AG$4)</f>
        <v>-0.95843509542483685</v>
      </c>
      <c r="AJ377">
        <f>SUMPRODUCT(Table24[[#This Row],[SibSp_1]:[Const]],$X$5:$AG$5)</f>
        <v>0.5463629483679221</v>
      </c>
      <c r="AK377">
        <f t="shared" si="147"/>
        <v>0</v>
      </c>
      <c r="AL377">
        <f t="shared" si="148"/>
        <v>0.5463629483679221</v>
      </c>
      <c r="AM377">
        <f t="shared" si="149"/>
        <v>0.5463629483679221</v>
      </c>
      <c r="AN377">
        <f>(AM377-Table24[[#This Row],[Survived]])^2</f>
        <v>0.29851247134928871</v>
      </c>
    </row>
    <row r="378" spans="1:40" hidden="1" x14ac:dyDescent="0.25">
      <c r="A378">
        <v>376</v>
      </c>
      <c r="B378">
        <v>1</v>
      </c>
      <c r="C378">
        <v>1</v>
      </c>
      <c r="D378" t="s">
        <v>556</v>
      </c>
      <c r="E378" t="s">
        <v>17</v>
      </c>
      <c r="G378">
        <v>1</v>
      </c>
      <c r="H378">
        <v>0</v>
      </c>
      <c r="I378" t="s">
        <v>69</v>
      </c>
      <c r="J378">
        <v>82.1708</v>
      </c>
      <c r="L378" t="s">
        <v>20</v>
      </c>
      <c r="M378">
        <f>Table24[[#This Row],[SibSp]]</f>
        <v>1</v>
      </c>
      <c r="N378">
        <f>Table24[[#This Row],[Parch]]</f>
        <v>0</v>
      </c>
      <c r="O378">
        <f>Table24[[#This Row],[Age]]/80</f>
        <v>0</v>
      </c>
      <c r="P378" s="3">
        <f>LOG10(Table24[[#This Row],[Fare]]+1)</f>
        <v>1.9199708788780554</v>
      </c>
      <c r="Q378" s="3">
        <f>IF(OR(Table24[[#This Row],[Pclass]]=2, Table24[[#This Row],[Pclass]]=3), 0, IF(Table24[[#This Row],[Pclass]]=1, 1, ""))</f>
        <v>1</v>
      </c>
      <c r="R378" s="3">
        <f>IF(OR(Table24[[#This Row],[Pclass]]=1, Table24[[#This Row],[Pclass]]=3), 0, IF(Table24[[#This Row],[Pclass]]=2, 1, ""))</f>
        <v>0</v>
      </c>
      <c r="S378" s="3">
        <f>IF(OR(Table24[[#This Row],[Embarked]]="C", Table24[[#This Row],[Embarked]]="Q"), 0, IF(Table24[[#This Row],[Embarked]]="S", 1, ""))</f>
        <v>0</v>
      </c>
      <c r="T378" s="3">
        <f>IF(OR(Table24[[#This Row],[Embarked]]="S", Table24[[#This Row],[Embarked]]="Q"), 0, IF(Table24[[#This Row],[Embarked]]="C", 1, ""))</f>
        <v>1</v>
      </c>
      <c r="U378" s="3">
        <f>IF(Table24[[#This Row],[Sex]]="male", 1, 0)</f>
        <v>0</v>
      </c>
      <c r="V378" s="3"/>
      <c r="AI378">
        <f>SUMPRODUCT(Table24[[#This Row],[SibSp_1]:[Const]],$X$4:$AG$4)</f>
        <v>0.37363169375144673</v>
      </c>
      <c r="AN378">
        <f>(AI378-Table24[[#This Row],[Survived]])^2</f>
        <v>0.39233725507268136</v>
      </c>
    </row>
    <row r="379" spans="1:40" x14ac:dyDescent="0.25">
      <c r="A379">
        <v>377</v>
      </c>
      <c r="B379">
        <v>1</v>
      </c>
      <c r="C379">
        <v>3</v>
      </c>
      <c r="D379" t="s">
        <v>557</v>
      </c>
      <c r="E379" t="s">
        <v>17</v>
      </c>
      <c r="F379">
        <v>22</v>
      </c>
      <c r="G379">
        <v>0</v>
      </c>
      <c r="H379">
        <v>0</v>
      </c>
      <c r="I379" t="s">
        <v>558</v>
      </c>
      <c r="J379">
        <v>7.25</v>
      </c>
      <c r="L379" t="s">
        <v>15</v>
      </c>
      <c r="M379">
        <f>Table24[[#This Row],[SibSp]]</f>
        <v>0</v>
      </c>
      <c r="N379">
        <f>Table24[[#This Row],[Parch]]</f>
        <v>0</v>
      </c>
      <c r="O379" s="5">
        <f>Table24[[#This Row],[Age]]/80</f>
        <v>0.27500000000000002</v>
      </c>
      <c r="P379" s="5">
        <f>LOG10(Table24[[#This Row],[Fare]]+1)</f>
        <v>0.91645394854992512</v>
      </c>
      <c r="Q379" s="3">
        <f>IF(OR(Table24[[#This Row],[Pclass]]=2, Table24[[#This Row],[Pclass]]=3), 0, IF(Table24[[#This Row],[Pclass]]=1, 1, ""))</f>
        <v>0</v>
      </c>
      <c r="R379" s="3">
        <f>IF(OR(Table24[[#This Row],[Pclass]]=1, Table24[[#This Row],[Pclass]]=3), 0, IF(Table24[[#This Row],[Pclass]]=2, 1, ""))</f>
        <v>0</v>
      </c>
      <c r="S379" s="3">
        <f>IF(OR(Table24[[#This Row],[Embarked]]="C", Table24[[#This Row],[Embarked]]="Q"), 0, IF(Table24[[#This Row],[Embarked]]="S", 1, ""))</f>
        <v>1</v>
      </c>
      <c r="T379" s="3">
        <f>IF(OR(Table24[[#This Row],[Embarked]]="S", Table24[[#This Row],[Embarked]]="Q"), 0, IF(Table24[[#This Row],[Embarked]]="C", 1, ""))</f>
        <v>0</v>
      </c>
      <c r="U379" s="3">
        <f>IF(Table24[[#This Row],[Sex]]="male", 1, 0)</f>
        <v>0</v>
      </c>
      <c r="V379" s="3">
        <v>1</v>
      </c>
      <c r="AI379">
        <f>SUMPRODUCT(Table24[[#This Row],[SibSp_1]:[Const]],$X$4:$AG$4)</f>
        <v>-1.5782353847874868</v>
      </c>
      <c r="AJ379">
        <f>SUMPRODUCT(Table24[[#This Row],[SibSp_1]:[Const]],$X$5:$AG$5)</f>
        <v>0.62647076487858999</v>
      </c>
      <c r="AK379">
        <f t="shared" ref="AK379:AK386" si="150">IF(AI379&lt;0,0,AI379)</f>
        <v>0</v>
      </c>
      <c r="AL379">
        <f t="shared" ref="AL379:AL386" si="151">IF(AJ379&lt;0,0,AJ379)</f>
        <v>0.62647076487858999</v>
      </c>
      <c r="AM379">
        <f t="shared" ref="AM379:AM386" si="152">AK379+AL379</f>
        <v>0.62647076487858999</v>
      </c>
      <c r="AN379">
        <f>(AM379-Table24[[#This Row],[Survived]])^2</f>
        <v>0.13952408949038561</v>
      </c>
    </row>
    <row r="380" spans="1:40" x14ac:dyDescent="0.25">
      <c r="A380">
        <v>378</v>
      </c>
      <c r="B380">
        <v>0</v>
      </c>
      <c r="C380">
        <v>1</v>
      </c>
      <c r="D380" t="s">
        <v>559</v>
      </c>
      <c r="E380" t="s">
        <v>13</v>
      </c>
      <c r="F380">
        <v>27</v>
      </c>
      <c r="G380">
        <v>0</v>
      </c>
      <c r="H380">
        <v>2</v>
      </c>
      <c r="I380">
        <v>113503</v>
      </c>
      <c r="J380">
        <v>211.5</v>
      </c>
      <c r="K380" t="s">
        <v>560</v>
      </c>
      <c r="L380" t="s">
        <v>20</v>
      </c>
      <c r="M380">
        <f>Table24[[#This Row],[SibSp]]</f>
        <v>0</v>
      </c>
      <c r="N380">
        <f>Table24[[#This Row],[Parch]]</f>
        <v>2</v>
      </c>
      <c r="O380" s="5">
        <f>Table24[[#This Row],[Age]]/80</f>
        <v>0.33750000000000002</v>
      </c>
      <c r="P380" s="5">
        <f>LOG10(Table24[[#This Row],[Fare]]+1)</f>
        <v>2.3273589343863303</v>
      </c>
      <c r="Q380" s="3">
        <f>IF(OR(Table24[[#This Row],[Pclass]]=2, Table24[[#This Row],[Pclass]]=3), 0, IF(Table24[[#This Row],[Pclass]]=1, 1, ""))</f>
        <v>1</v>
      </c>
      <c r="R380" s="3">
        <f>IF(OR(Table24[[#This Row],[Pclass]]=1, Table24[[#This Row],[Pclass]]=3), 0, IF(Table24[[#This Row],[Pclass]]=2, 1, ""))</f>
        <v>0</v>
      </c>
      <c r="S380" s="3">
        <f>IF(OR(Table24[[#This Row],[Embarked]]="C", Table24[[#This Row],[Embarked]]="Q"), 0, IF(Table24[[#This Row],[Embarked]]="S", 1, ""))</f>
        <v>0</v>
      </c>
      <c r="T380" s="3">
        <f>IF(OR(Table24[[#This Row],[Embarked]]="S", Table24[[#This Row],[Embarked]]="Q"), 0, IF(Table24[[#This Row],[Embarked]]="C", 1, ""))</f>
        <v>1</v>
      </c>
      <c r="U380" s="3">
        <f>IF(Table24[[#This Row],[Sex]]="male", 1, 0)</f>
        <v>1</v>
      </c>
      <c r="V380" s="3">
        <v>1</v>
      </c>
      <c r="AI380">
        <f>SUMPRODUCT(Table24[[#This Row],[SibSp_1]:[Const]],$X$4:$AG$4)</f>
        <v>-0.66423433229848627</v>
      </c>
      <c r="AJ380">
        <f>SUMPRODUCT(Table24[[#This Row],[SibSp_1]:[Const]],$X$5:$AG$5)</f>
        <v>0.54384057496443639</v>
      </c>
      <c r="AK380">
        <f t="shared" si="150"/>
        <v>0</v>
      </c>
      <c r="AL380">
        <f t="shared" si="151"/>
        <v>0.54384057496443639</v>
      </c>
      <c r="AM380">
        <f t="shared" si="152"/>
        <v>0.54384057496443639</v>
      </c>
      <c r="AN380">
        <f>(AM380-Table24[[#This Row],[Survived]])^2</f>
        <v>0.29576257097764874</v>
      </c>
    </row>
    <row r="381" spans="1:40" x14ac:dyDescent="0.25">
      <c r="A381">
        <v>379</v>
      </c>
      <c r="B381">
        <v>0</v>
      </c>
      <c r="C381">
        <v>3</v>
      </c>
      <c r="D381" t="s">
        <v>561</v>
      </c>
      <c r="E381" t="s">
        <v>13</v>
      </c>
      <c r="F381">
        <v>20</v>
      </c>
      <c r="G381">
        <v>0</v>
      </c>
      <c r="H381">
        <v>0</v>
      </c>
      <c r="I381">
        <v>2648</v>
      </c>
      <c r="J381">
        <v>4.0125000000000002</v>
      </c>
      <c r="L381" t="s">
        <v>20</v>
      </c>
      <c r="M381">
        <f>Table24[[#This Row],[SibSp]]</f>
        <v>0</v>
      </c>
      <c r="N381">
        <f>Table24[[#This Row],[Parch]]</f>
        <v>0</v>
      </c>
      <c r="O381" s="5">
        <f>Table24[[#This Row],[Age]]/80</f>
        <v>0.25</v>
      </c>
      <c r="P381" s="5">
        <f>LOG10(Table24[[#This Row],[Fare]]+1)</f>
        <v>0.70005438562823874</v>
      </c>
      <c r="Q381" s="3">
        <f>IF(OR(Table24[[#This Row],[Pclass]]=2, Table24[[#This Row],[Pclass]]=3), 0, IF(Table24[[#This Row],[Pclass]]=1, 1, ""))</f>
        <v>0</v>
      </c>
      <c r="R381" s="3">
        <f>IF(OR(Table24[[#This Row],[Pclass]]=1, Table24[[#This Row],[Pclass]]=3), 0, IF(Table24[[#This Row],[Pclass]]=2, 1, ""))</f>
        <v>0</v>
      </c>
      <c r="S381" s="3">
        <f>IF(OR(Table24[[#This Row],[Embarked]]="C", Table24[[#This Row],[Embarked]]="Q"), 0, IF(Table24[[#This Row],[Embarked]]="S", 1, ""))</f>
        <v>0</v>
      </c>
      <c r="T381" s="3">
        <f>IF(OR(Table24[[#This Row],[Embarked]]="S", Table24[[#This Row],[Embarked]]="Q"), 0, IF(Table24[[#This Row],[Embarked]]="C", 1, ""))</f>
        <v>1</v>
      </c>
      <c r="U381" s="3">
        <f>IF(Table24[[#This Row],[Sex]]="male", 1, 0)</f>
        <v>1</v>
      </c>
      <c r="V381" s="3">
        <v>1</v>
      </c>
      <c r="AI381">
        <f>SUMPRODUCT(Table24[[#This Row],[SibSp_1]:[Const]],$X$4:$AG$4)</f>
        <v>0.20999858137963273</v>
      </c>
      <c r="AJ381">
        <f>SUMPRODUCT(Table24[[#This Row],[SibSp_1]:[Const]],$X$5:$AG$5)</f>
        <v>0.12009774592396916</v>
      </c>
      <c r="AK381">
        <f t="shared" si="150"/>
        <v>0.20999858137963273</v>
      </c>
      <c r="AL381">
        <f t="shared" si="151"/>
        <v>0.12009774592396916</v>
      </c>
      <c r="AM381">
        <f t="shared" si="152"/>
        <v>0.33009632730360189</v>
      </c>
      <c r="AN381">
        <f>(AM381-Table24[[#This Row],[Survived]])^2</f>
        <v>0.10896358529932666</v>
      </c>
    </row>
    <row r="382" spans="1:40" x14ac:dyDescent="0.25">
      <c r="A382">
        <v>380</v>
      </c>
      <c r="B382">
        <v>0</v>
      </c>
      <c r="C382">
        <v>3</v>
      </c>
      <c r="D382" t="s">
        <v>562</v>
      </c>
      <c r="E382" t="s">
        <v>13</v>
      </c>
      <c r="F382">
        <v>19</v>
      </c>
      <c r="G382">
        <v>0</v>
      </c>
      <c r="H382">
        <v>0</v>
      </c>
      <c r="I382">
        <v>347069</v>
      </c>
      <c r="J382">
        <v>7.7750000000000004</v>
      </c>
      <c r="L382" t="s">
        <v>15</v>
      </c>
      <c r="M382">
        <f>Table24[[#This Row],[SibSp]]</f>
        <v>0</v>
      </c>
      <c r="N382">
        <f>Table24[[#This Row],[Parch]]</f>
        <v>0</v>
      </c>
      <c r="O382" s="5">
        <f>Table24[[#This Row],[Age]]/80</f>
        <v>0.23749999999999999</v>
      </c>
      <c r="P382" s="5">
        <f>LOG10(Table24[[#This Row],[Fare]]+1)</f>
        <v>0.94324712513786169</v>
      </c>
      <c r="Q382" s="3">
        <f>IF(OR(Table24[[#This Row],[Pclass]]=2, Table24[[#This Row],[Pclass]]=3), 0, IF(Table24[[#This Row],[Pclass]]=1, 1, ""))</f>
        <v>0</v>
      </c>
      <c r="R382" s="3">
        <f>IF(OR(Table24[[#This Row],[Pclass]]=1, Table24[[#This Row],[Pclass]]=3), 0, IF(Table24[[#This Row],[Pclass]]=2, 1, ""))</f>
        <v>0</v>
      </c>
      <c r="S382" s="3">
        <f>IF(OR(Table24[[#This Row],[Embarked]]="C", Table24[[#This Row],[Embarked]]="Q"), 0, IF(Table24[[#This Row],[Embarked]]="S", 1, ""))</f>
        <v>1</v>
      </c>
      <c r="T382" s="3">
        <f>IF(OR(Table24[[#This Row],[Embarked]]="S", Table24[[#This Row],[Embarked]]="Q"), 0, IF(Table24[[#This Row],[Embarked]]="C", 1, ""))</f>
        <v>0</v>
      </c>
      <c r="U382" s="3">
        <f>IF(Table24[[#This Row],[Sex]]="male", 1, 0)</f>
        <v>1</v>
      </c>
      <c r="V382" s="3">
        <v>1</v>
      </c>
      <c r="AI382">
        <f>SUMPRODUCT(Table24[[#This Row],[SibSp_1]:[Const]],$X$4:$AG$4)</f>
        <v>-1.4983402468283225</v>
      </c>
      <c r="AJ382">
        <f>SUMPRODUCT(Table24[[#This Row],[SibSp_1]:[Const]],$X$5:$AG$5)</f>
        <v>0.1525464373159251</v>
      </c>
      <c r="AK382">
        <f t="shared" si="150"/>
        <v>0</v>
      </c>
      <c r="AL382">
        <f t="shared" si="151"/>
        <v>0.1525464373159251</v>
      </c>
      <c r="AM382">
        <f t="shared" si="152"/>
        <v>0.1525464373159251</v>
      </c>
      <c r="AN382">
        <f>(AM382-Table24[[#This Row],[Survived]])^2</f>
        <v>2.3270415537781464E-2</v>
      </c>
    </row>
    <row r="383" spans="1:40" x14ac:dyDescent="0.25">
      <c r="A383">
        <v>381</v>
      </c>
      <c r="B383">
        <v>1</v>
      </c>
      <c r="C383">
        <v>1</v>
      </c>
      <c r="D383" t="s">
        <v>563</v>
      </c>
      <c r="E383" t="s">
        <v>17</v>
      </c>
      <c r="F383">
        <v>42</v>
      </c>
      <c r="G383">
        <v>0</v>
      </c>
      <c r="H383">
        <v>0</v>
      </c>
      <c r="I383" t="s">
        <v>564</v>
      </c>
      <c r="J383">
        <v>227.52500000000001</v>
      </c>
      <c r="L383" t="s">
        <v>20</v>
      </c>
      <c r="M383">
        <f>Table24[[#This Row],[SibSp]]</f>
        <v>0</v>
      </c>
      <c r="N383">
        <f>Table24[[#This Row],[Parch]]</f>
        <v>0</v>
      </c>
      <c r="O383" s="5">
        <f>Table24[[#This Row],[Age]]/80</f>
        <v>0.52500000000000002</v>
      </c>
      <c r="P383" s="5">
        <f>LOG10(Table24[[#This Row],[Fare]]+1)</f>
        <v>2.3589337176143736</v>
      </c>
      <c r="Q383" s="3">
        <f>IF(OR(Table24[[#This Row],[Pclass]]=2, Table24[[#This Row],[Pclass]]=3), 0, IF(Table24[[#This Row],[Pclass]]=1, 1, ""))</f>
        <v>1</v>
      </c>
      <c r="R383" s="3">
        <f>IF(OR(Table24[[#This Row],[Pclass]]=1, Table24[[#This Row],[Pclass]]=3), 0, IF(Table24[[#This Row],[Pclass]]=2, 1, ""))</f>
        <v>0</v>
      </c>
      <c r="S383" s="3">
        <f>IF(OR(Table24[[#This Row],[Embarked]]="C", Table24[[#This Row],[Embarked]]="Q"), 0, IF(Table24[[#This Row],[Embarked]]="S", 1, ""))</f>
        <v>0</v>
      </c>
      <c r="T383" s="3">
        <f>IF(OR(Table24[[#This Row],[Embarked]]="S", Table24[[#This Row],[Embarked]]="Q"), 0, IF(Table24[[#This Row],[Embarked]]="C", 1, ""))</f>
        <v>1</v>
      </c>
      <c r="U383" s="3">
        <f>IF(Table24[[#This Row],[Sex]]="male", 1, 0)</f>
        <v>0</v>
      </c>
      <c r="V383" s="3">
        <v>1</v>
      </c>
      <c r="AI383">
        <f>SUMPRODUCT(Table24[[#This Row],[SibSp_1]:[Const]],$X$4:$AG$4)</f>
        <v>-0.52562089472589002</v>
      </c>
      <c r="AJ383">
        <f>SUMPRODUCT(Table24[[#This Row],[SibSp_1]:[Const]],$X$5:$AG$5)</f>
        <v>0.96415655739917006</v>
      </c>
      <c r="AK383">
        <f t="shared" si="150"/>
        <v>0</v>
      </c>
      <c r="AL383">
        <f t="shared" si="151"/>
        <v>0.96415655739917006</v>
      </c>
      <c r="AM383">
        <f t="shared" si="152"/>
        <v>0.96415655739917006</v>
      </c>
      <c r="AN383">
        <f>(AM383-Table24[[#This Row],[Survived]])^2</f>
        <v>1.2847523774789909E-3</v>
      </c>
    </row>
    <row r="384" spans="1:40" x14ac:dyDescent="0.25">
      <c r="A384">
        <v>382</v>
      </c>
      <c r="B384">
        <v>1</v>
      </c>
      <c r="C384">
        <v>3</v>
      </c>
      <c r="D384" t="s">
        <v>565</v>
      </c>
      <c r="E384" t="s">
        <v>17</v>
      </c>
      <c r="F384">
        <v>1</v>
      </c>
      <c r="G384">
        <v>0</v>
      </c>
      <c r="H384">
        <v>2</v>
      </c>
      <c r="I384">
        <v>2653</v>
      </c>
      <c r="J384">
        <v>15.7417</v>
      </c>
      <c r="L384" t="s">
        <v>20</v>
      </c>
      <c r="M384">
        <f>Table24[[#This Row],[SibSp]]</f>
        <v>0</v>
      </c>
      <c r="N384">
        <f>Table24[[#This Row],[Parch]]</f>
        <v>2</v>
      </c>
      <c r="O384" s="5">
        <f>Table24[[#This Row],[Age]]/80</f>
        <v>1.2500000000000001E-2</v>
      </c>
      <c r="P384" s="5">
        <f>LOG10(Table24[[#This Row],[Fare]]+1)</f>
        <v>1.2237995553975871</v>
      </c>
      <c r="Q384" s="3">
        <f>IF(OR(Table24[[#This Row],[Pclass]]=2, Table24[[#This Row],[Pclass]]=3), 0, IF(Table24[[#This Row],[Pclass]]=1, 1, ""))</f>
        <v>0</v>
      </c>
      <c r="R384" s="3">
        <f>IF(OR(Table24[[#This Row],[Pclass]]=1, Table24[[#This Row],[Pclass]]=3), 0, IF(Table24[[#This Row],[Pclass]]=2, 1, ""))</f>
        <v>0</v>
      </c>
      <c r="S384" s="3">
        <f>IF(OR(Table24[[#This Row],[Embarked]]="C", Table24[[#This Row],[Embarked]]="Q"), 0, IF(Table24[[#This Row],[Embarked]]="S", 1, ""))</f>
        <v>0</v>
      </c>
      <c r="T384" s="3">
        <f>IF(OR(Table24[[#This Row],[Embarked]]="S", Table24[[#This Row],[Embarked]]="Q"), 0, IF(Table24[[#This Row],[Embarked]]="C", 1, ""))</f>
        <v>1</v>
      </c>
      <c r="U384" s="3">
        <f>IF(Table24[[#This Row],[Sex]]="male", 1, 0)</f>
        <v>0</v>
      </c>
      <c r="V384" s="3">
        <v>1</v>
      </c>
      <c r="AI384">
        <f>SUMPRODUCT(Table24[[#This Row],[SibSp_1]:[Const]],$X$4:$AG$4)</f>
        <v>-0.48446702263930402</v>
      </c>
      <c r="AJ384">
        <f>SUMPRODUCT(Table24[[#This Row],[SibSp_1]:[Const]],$X$5:$AG$5)</f>
        <v>0.77615531027009166</v>
      </c>
      <c r="AK384">
        <f t="shared" si="150"/>
        <v>0</v>
      </c>
      <c r="AL384">
        <f t="shared" si="151"/>
        <v>0.77615531027009166</v>
      </c>
      <c r="AM384">
        <f t="shared" si="152"/>
        <v>0.77615531027009166</v>
      </c>
      <c r="AN384">
        <f>(AM384-Table24[[#This Row],[Survived]])^2</f>
        <v>5.0106445120278932E-2</v>
      </c>
    </row>
    <row r="385" spans="1:40" x14ac:dyDescent="0.25">
      <c r="A385">
        <v>383</v>
      </c>
      <c r="B385">
        <v>0</v>
      </c>
      <c r="C385">
        <v>3</v>
      </c>
      <c r="D385" t="s">
        <v>566</v>
      </c>
      <c r="E385" t="s">
        <v>13</v>
      </c>
      <c r="F385">
        <v>32</v>
      </c>
      <c r="G385">
        <v>0</v>
      </c>
      <c r="H385">
        <v>0</v>
      </c>
      <c r="I385" t="s">
        <v>567</v>
      </c>
      <c r="J385">
        <v>7.9249999999999998</v>
      </c>
      <c r="L385" t="s">
        <v>15</v>
      </c>
      <c r="M385">
        <f>Table24[[#This Row],[SibSp]]</f>
        <v>0</v>
      </c>
      <c r="N385">
        <f>Table24[[#This Row],[Parch]]</f>
        <v>0</v>
      </c>
      <c r="O385" s="5">
        <f>Table24[[#This Row],[Age]]/80</f>
        <v>0.4</v>
      </c>
      <c r="P385" s="5">
        <f>LOG10(Table24[[#This Row],[Fare]]+1)</f>
        <v>0.95060822478423079</v>
      </c>
      <c r="Q385" s="3">
        <f>IF(OR(Table24[[#This Row],[Pclass]]=2, Table24[[#This Row],[Pclass]]=3), 0, IF(Table24[[#This Row],[Pclass]]=1, 1, ""))</f>
        <v>0</v>
      </c>
      <c r="R385" s="3">
        <f>IF(OR(Table24[[#This Row],[Pclass]]=1, Table24[[#This Row],[Pclass]]=3), 0, IF(Table24[[#This Row],[Pclass]]=2, 1, ""))</f>
        <v>0</v>
      </c>
      <c r="S385" s="3">
        <f>IF(OR(Table24[[#This Row],[Embarked]]="C", Table24[[#This Row],[Embarked]]="Q"), 0, IF(Table24[[#This Row],[Embarked]]="S", 1, ""))</f>
        <v>1</v>
      </c>
      <c r="T385" s="3">
        <f>IF(OR(Table24[[#This Row],[Embarked]]="S", Table24[[#This Row],[Embarked]]="Q"), 0, IF(Table24[[#This Row],[Embarked]]="C", 1, ""))</f>
        <v>0</v>
      </c>
      <c r="U385" s="3">
        <f>IF(Table24[[#This Row],[Sex]]="male", 1, 0)</f>
        <v>1</v>
      </c>
      <c r="V385" s="3">
        <v>1</v>
      </c>
      <c r="AI385">
        <f>SUMPRODUCT(Table24[[#This Row],[SibSp_1]:[Const]],$X$4:$AG$4)</f>
        <v>-1.4897143651716587</v>
      </c>
      <c r="AJ385">
        <f>SUMPRODUCT(Table24[[#This Row],[SibSp_1]:[Const]],$X$5:$AG$5)</f>
        <v>5.8309647510687235E-2</v>
      </c>
      <c r="AK385">
        <f t="shared" si="150"/>
        <v>0</v>
      </c>
      <c r="AL385">
        <f t="shared" si="151"/>
        <v>5.8309647510687235E-2</v>
      </c>
      <c r="AM385">
        <f t="shared" si="152"/>
        <v>5.8309647510687235E-2</v>
      </c>
      <c r="AN385">
        <f>(AM385-Table24[[#This Row],[Survived]])^2</f>
        <v>3.4000149928205942E-3</v>
      </c>
    </row>
    <row r="386" spans="1:40" x14ac:dyDescent="0.25">
      <c r="A386">
        <v>384</v>
      </c>
      <c r="B386">
        <v>1</v>
      </c>
      <c r="C386">
        <v>1</v>
      </c>
      <c r="D386" t="s">
        <v>568</v>
      </c>
      <c r="E386" t="s">
        <v>17</v>
      </c>
      <c r="F386">
        <v>35</v>
      </c>
      <c r="G386">
        <v>1</v>
      </c>
      <c r="H386">
        <v>0</v>
      </c>
      <c r="I386">
        <v>113789</v>
      </c>
      <c r="J386">
        <v>52</v>
      </c>
      <c r="L386" t="s">
        <v>15</v>
      </c>
      <c r="M386">
        <f>Table24[[#This Row],[SibSp]]</f>
        <v>1</v>
      </c>
      <c r="N386">
        <f>Table24[[#This Row],[Parch]]</f>
        <v>0</v>
      </c>
      <c r="O386" s="5">
        <f>Table24[[#This Row],[Age]]/80</f>
        <v>0.4375</v>
      </c>
      <c r="P386" s="5">
        <f>LOG10(Table24[[#This Row],[Fare]]+1)</f>
        <v>1.7242758696007889</v>
      </c>
      <c r="Q386" s="3">
        <f>IF(OR(Table24[[#This Row],[Pclass]]=2, Table24[[#This Row],[Pclass]]=3), 0, IF(Table24[[#This Row],[Pclass]]=1, 1, ""))</f>
        <v>1</v>
      </c>
      <c r="R386" s="3">
        <f>IF(OR(Table24[[#This Row],[Pclass]]=1, Table24[[#This Row],[Pclass]]=3), 0, IF(Table24[[#This Row],[Pclass]]=2, 1, ""))</f>
        <v>0</v>
      </c>
      <c r="S386" s="3">
        <f>IF(OR(Table24[[#This Row],[Embarked]]="C", Table24[[#This Row],[Embarked]]="Q"), 0, IF(Table24[[#This Row],[Embarked]]="S", 1, ""))</f>
        <v>1</v>
      </c>
      <c r="T386" s="3">
        <f>IF(OR(Table24[[#This Row],[Embarked]]="S", Table24[[#This Row],[Embarked]]="Q"), 0, IF(Table24[[#This Row],[Embarked]]="C", 1, ""))</f>
        <v>0</v>
      </c>
      <c r="U386" s="3">
        <f>IF(Table24[[#This Row],[Sex]]="male", 1, 0)</f>
        <v>0</v>
      </c>
      <c r="V386" s="3">
        <v>1</v>
      </c>
      <c r="AI386">
        <f>SUMPRODUCT(Table24[[#This Row],[SibSp_1]:[Const]],$X$4:$AG$4)</f>
        <v>-1.3399387419532345</v>
      </c>
      <c r="AJ386">
        <f>SUMPRODUCT(Table24[[#This Row],[SibSp_1]:[Const]],$X$5:$AG$5)</f>
        <v>0.87921687136279769</v>
      </c>
      <c r="AK386">
        <f t="shared" si="150"/>
        <v>0</v>
      </c>
      <c r="AL386">
        <f t="shared" si="151"/>
        <v>0.87921687136279769</v>
      </c>
      <c r="AM386">
        <f t="shared" si="152"/>
        <v>0.87921687136279769</v>
      </c>
      <c r="AN386">
        <f>(AM386-Table24[[#This Row],[Survived]])^2</f>
        <v>1.4588564163390961E-2</v>
      </c>
    </row>
    <row r="387" spans="1:40" hidden="1" x14ac:dyDescent="0.25">
      <c r="A387">
        <v>385</v>
      </c>
      <c r="B387">
        <v>0</v>
      </c>
      <c r="C387">
        <v>3</v>
      </c>
      <c r="D387" t="s">
        <v>569</v>
      </c>
      <c r="E387" t="s">
        <v>13</v>
      </c>
      <c r="G387">
        <v>0</v>
      </c>
      <c r="H387">
        <v>0</v>
      </c>
      <c r="I387">
        <v>349227</v>
      </c>
      <c r="J387">
        <v>7.8958000000000004</v>
      </c>
      <c r="L387" t="s">
        <v>15</v>
      </c>
      <c r="M387">
        <f>Table24[[#This Row],[SibSp]]</f>
        <v>0</v>
      </c>
      <c r="N387">
        <f>Table24[[#This Row],[Parch]]</f>
        <v>0</v>
      </c>
      <c r="O387">
        <f>Table24[[#This Row],[Age]]/80</f>
        <v>0</v>
      </c>
      <c r="P387" s="3">
        <f>LOG10(Table24[[#This Row],[Fare]]+1)</f>
        <v>0.94918501031343461</v>
      </c>
      <c r="Q387" s="3">
        <f>IF(OR(Table24[[#This Row],[Pclass]]=2, Table24[[#This Row],[Pclass]]=3), 0, IF(Table24[[#This Row],[Pclass]]=1, 1, ""))</f>
        <v>0</v>
      </c>
      <c r="R387" s="3">
        <f>IF(OR(Table24[[#This Row],[Pclass]]=1, Table24[[#This Row],[Pclass]]=3), 0, IF(Table24[[#This Row],[Pclass]]=2, 1, ""))</f>
        <v>0</v>
      </c>
      <c r="S387" s="3">
        <f>IF(OR(Table24[[#This Row],[Embarked]]="C", Table24[[#This Row],[Embarked]]="Q"), 0, IF(Table24[[#This Row],[Embarked]]="S", 1, ""))</f>
        <v>1</v>
      </c>
      <c r="T387" s="3">
        <f>IF(OR(Table24[[#This Row],[Embarked]]="S", Table24[[#This Row],[Embarked]]="Q"), 0, IF(Table24[[#This Row],[Embarked]]="C", 1, ""))</f>
        <v>0</v>
      </c>
      <c r="U387" s="3">
        <f>IF(Table24[[#This Row],[Sex]]="male", 1, 0)</f>
        <v>1</v>
      </c>
      <c r="V387" s="3"/>
      <c r="AI387">
        <f>SUMPRODUCT(Table24[[#This Row],[SibSp_1]:[Const]],$X$4:$AG$4)</f>
        <v>-1.2013867044501512</v>
      </c>
      <c r="AN387">
        <f>(AI387-Table24[[#This Row],[Survived]])^2</f>
        <v>1.4433300136295948</v>
      </c>
    </row>
    <row r="388" spans="1:40" x14ac:dyDescent="0.25">
      <c r="A388">
        <v>386</v>
      </c>
      <c r="B388">
        <v>0</v>
      </c>
      <c r="C388">
        <v>2</v>
      </c>
      <c r="D388" t="s">
        <v>570</v>
      </c>
      <c r="E388" t="s">
        <v>13</v>
      </c>
      <c r="F388">
        <v>18</v>
      </c>
      <c r="G388">
        <v>0</v>
      </c>
      <c r="H388">
        <v>0</v>
      </c>
      <c r="I388" t="s">
        <v>125</v>
      </c>
      <c r="J388">
        <v>73.5</v>
      </c>
      <c r="L388" t="s">
        <v>15</v>
      </c>
      <c r="M388">
        <f>Table24[[#This Row],[SibSp]]</f>
        <v>0</v>
      </c>
      <c r="N388">
        <f>Table24[[#This Row],[Parch]]</f>
        <v>0</v>
      </c>
      <c r="O388" s="5">
        <f>Table24[[#This Row],[Age]]/80</f>
        <v>0.22500000000000001</v>
      </c>
      <c r="P388" s="5">
        <f>LOG10(Table24[[#This Row],[Fare]]+1)</f>
        <v>1.8721562727482928</v>
      </c>
      <c r="Q388" s="3">
        <f>IF(OR(Table24[[#This Row],[Pclass]]=2, Table24[[#This Row],[Pclass]]=3), 0, IF(Table24[[#This Row],[Pclass]]=1, 1, ""))</f>
        <v>0</v>
      </c>
      <c r="R388" s="3">
        <f>IF(OR(Table24[[#This Row],[Pclass]]=1, Table24[[#This Row],[Pclass]]=3), 0, IF(Table24[[#This Row],[Pclass]]=2, 1, ""))</f>
        <v>1</v>
      </c>
      <c r="S388" s="3">
        <f>IF(OR(Table24[[#This Row],[Embarked]]="C", Table24[[#This Row],[Embarked]]="Q"), 0, IF(Table24[[#This Row],[Embarked]]="S", 1, ""))</f>
        <v>1</v>
      </c>
      <c r="T388" s="3">
        <f>IF(OR(Table24[[#This Row],[Embarked]]="S", Table24[[#This Row],[Embarked]]="Q"), 0, IF(Table24[[#This Row],[Embarked]]="C", 1, ""))</f>
        <v>0</v>
      </c>
      <c r="U388" s="3">
        <f>IF(Table24[[#This Row],[Sex]]="male", 1, 0)</f>
        <v>1</v>
      </c>
      <c r="V388" s="3">
        <v>1</v>
      </c>
      <c r="AI388">
        <f>SUMPRODUCT(Table24[[#This Row],[SibSp_1]:[Const]],$X$4:$AG$4)</f>
        <v>-2.1846586624401119</v>
      </c>
      <c r="AJ388">
        <f>SUMPRODUCT(Table24[[#This Row],[SibSp_1]:[Const]],$X$5:$AG$5)</f>
        <v>0.44780568651861252</v>
      </c>
      <c r="AK388">
        <f t="shared" ref="AK388:AK390" si="153">IF(AI388&lt;0,0,AI388)</f>
        <v>0</v>
      </c>
      <c r="AL388">
        <f t="shared" ref="AL388:AL390" si="154">IF(AJ388&lt;0,0,AJ388)</f>
        <v>0.44780568651861252</v>
      </c>
      <c r="AM388">
        <f t="shared" ref="AM388:AM390" si="155">AK388+AL388</f>
        <v>0.44780568651861252</v>
      </c>
      <c r="AN388">
        <f>(AM388-Table24[[#This Row],[Survived]])^2</f>
        <v>0.20052993287840587</v>
      </c>
    </row>
    <row r="389" spans="1:40" x14ac:dyDescent="0.25">
      <c r="A389">
        <v>387</v>
      </c>
      <c r="B389">
        <v>0</v>
      </c>
      <c r="C389">
        <v>3</v>
      </c>
      <c r="D389" t="s">
        <v>571</v>
      </c>
      <c r="E389" t="s">
        <v>13</v>
      </c>
      <c r="F389">
        <v>1</v>
      </c>
      <c r="G389">
        <v>5</v>
      </c>
      <c r="H389">
        <v>2</v>
      </c>
      <c r="I389" t="s">
        <v>105</v>
      </c>
      <c r="J389">
        <v>46.9</v>
      </c>
      <c r="L389" t="s">
        <v>15</v>
      </c>
      <c r="M389">
        <f>Table24[[#This Row],[SibSp]]</f>
        <v>5</v>
      </c>
      <c r="N389">
        <f>Table24[[#This Row],[Parch]]</f>
        <v>2</v>
      </c>
      <c r="O389" s="5">
        <f>Table24[[#This Row],[Age]]/80</f>
        <v>1.2500000000000001E-2</v>
      </c>
      <c r="P389" s="5">
        <f>LOG10(Table24[[#This Row],[Fare]]+1)</f>
        <v>1.6803355134145632</v>
      </c>
      <c r="Q389" s="3">
        <f>IF(OR(Table24[[#This Row],[Pclass]]=2, Table24[[#This Row],[Pclass]]=3), 0, IF(Table24[[#This Row],[Pclass]]=1, 1, ""))</f>
        <v>0</v>
      </c>
      <c r="R389" s="3">
        <f>IF(OR(Table24[[#This Row],[Pclass]]=1, Table24[[#This Row],[Pclass]]=3), 0, IF(Table24[[#This Row],[Pclass]]=2, 1, ""))</f>
        <v>0</v>
      </c>
      <c r="S389" s="3">
        <f>IF(OR(Table24[[#This Row],[Embarked]]="C", Table24[[#This Row],[Embarked]]="Q"), 0, IF(Table24[[#This Row],[Embarked]]="S", 1, ""))</f>
        <v>1</v>
      </c>
      <c r="T389" s="3">
        <f>IF(OR(Table24[[#This Row],[Embarked]]="S", Table24[[#This Row],[Embarked]]="Q"), 0, IF(Table24[[#This Row],[Embarked]]="C", 1, ""))</f>
        <v>0</v>
      </c>
      <c r="U389" s="3">
        <f>IF(Table24[[#This Row],[Sex]]="male", 1, 0)</f>
        <v>1</v>
      </c>
      <c r="V389" s="3">
        <v>1</v>
      </c>
      <c r="AI389">
        <f>SUMPRODUCT(Table24[[#This Row],[SibSp_1]:[Const]],$X$4:$AG$4)</f>
        <v>-0.50754242542370098</v>
      </c>
      <c r="AJ389">
        <f>SUMPRODUCT(Table24[[#This Row],[SibSp_1]:[Const]],$X$5:$AG$5)</f>
        <v>-8.327114044429873E-2</v>
      </c>
      <c r="AK389">
        <f t="shared" si="153"/>
        <v>0</v>
      </c>
      <c r="AL389">
        <f t="shared" si="154"/>
        <v>0</v>
      </c>
      <c r="AM389">
        <f t="shared" si="155"/>
        <v>0</v>
      </c>
      <c r="AN389">
        <f>(AM389-Table24[[#This Row],[Survived]])^2</f>
        <v>0</v>
      </c>
    </row>
    <row r="390" spans="1:40" x14ac:dyDescent="0.25">
      <c r="A390">
        <v>388</v>
      </c>
      <c r="B390">
        <v>1</v>
      </c>
      <c r="C390">
        <v>2</v>
      </c>
      <c r="D390" t="s">
        <v>572</v>
      </c>
      <c r="E390" t="s">
        <v>17</v>
      </c>
      <c r="F390">
        <v>36</v>
      </c>
      <c r="G390">
        <v>0</v>
      </c>
      <c r="H390">
        <v>0</v>
      </c>
      <c r="I390">
        <v>27849</v>
      </c>
      <c r="J390">
        <v>13</v>
      </c>
      <c r="L390" t="s">
        <v>15</v>
      </c>
      <c r="M390">
        <f>Table24[[#This Row],[SibSp]]</f>
        <v>0</v>
      </c>
      <c r="N390">
        <f>Table24[[#This Row],[Parch]]</f>
        <v>0</v>
      </c>
      <c r="O390" s="5">
        <f>Table24[[#This Row],[Age]]/80</f>
        <v>0.45</v>
      </c>
      <c r="P390" s="5">
        <f>LOG10(Table24[[#This Row],[Fare]]+1)</f>
        <v>1.146128035678238</v>
      </c>
      <c r="Q390" s="3">
        <f>IF(OR(Table24[[#This Row],[Pclass]]=2, Table24[[#This Row],[Pclass]]=3), 0, IF(Table24[[#This Row],[Pclass]]=1, 1, ""))</f>
        <v>0</v>
      </c>
      <c r="R390" s="3">
        <f>IF(OR(Table24[[#This Row],[Pclass]]=1, Table24[[#This Row],[Pclass]]=3), 0, IF(Table24[[#This Row],[Pclass]]=2, 1, ""))</f>
        <v>1</v>
      </c>
      <c r="S390" s="3">
        <f>IF(OR(Table24[[#This Row],[Embarked]]="C", Table24[[#This Row],[Embarked]]="Q"), 0, IF(Table24[[#This Row],[Embarked]]="S", 1, ""))</f>
        <v>1</v>
      </c>
      <c r="T390" s="3">
        <f>IF(OR(Table24[[#This Row],[Embarked]]="S", Table24[[#This Row],[Embarked]]="Q"), 0, IF(Table24[[#This Row],[Embarked]]="C", 1, ""))</f>
        <v>0</v>
      </c>
      <c r="U390" s="3">
        <f>IF(Table24[[#This Row],[Sex]]="male", 1, 0)</f>
        <v>0</v>
      </c>
      <c r="V390" s="3">
        <v>1</v>
      </c>
      <c r="AI390">
        <f>SUMPRODUCT(Table24[[#This Row],[SibSp_1]:[Const]],$X$4:$AG$4)</f>
        <v>-1.806142682901489</v>
      </c>
      <c r="AJ390">
        <f>SUMPRODUCT(Table24[[#This Row],[SibSp_1]:[Const]],$X$5:$AG$5)</f>
        <v>0.74846607942157928</v>
      </c>
      <c r="AK390">
        <f t="shared" si="153"/>
        <v>0</v>
      </c>
      <c r="AL390">
        <f t="shared" si="154"/>
        <v>0.74846607942157928</v>
      </c>
      <c r="AM390">
        <f t="shared" si="155"/>
        <v>0.74846607942157928</v>
      </c>
      <c r="AN390">
        <f>(AM390-Table24[[#This Row],[Survived]])^2</f>
        <v>6.3269313201551269E-2</v>
      </c>
    </row>
    <row r="391" spans="1:40" hidden="1" x14ac:dyDescent="0.25">
      <c r="A391">
        <v>389</v>
      </c>
      <c r="B391">
        <v>0</v>
      </c>
      <c r="C391">
        <v>3</v>
      </c>
      <c r="D391" t="s">
        <v>573</v>
      </c>
      <c r="E391" t="s">
        <v>13</v>
      </c>
      <c r="G391">
        <v>0</v>
      </c>
      <c r="H391">
        <v>0</v>
      </c>
      <c r="I391">
        <v>367655</v>
      </c>
      <c r="J391">
        <v>7.7291999999999996</v>
      </c>
      <c r="L391" t="s">
        <v>27</v>
      </c>
      <c r="M391">
        <f>Table24[[#This Row],[SibSp]]</f>
        <v>0</v>
      </c>
      <c r="N391">
        <f>Table24[[#This Row],[Parch]]</f>
        <v>0</v>
      </c>
      <c r="O391">
        <f>Table24[[#This Row],[Age]]/80</f>
        <v>0</v>
      </c>
      <c r="P391" s="3">
        <f>LOG10(Table24[[#This Row],[Fare]]+1)</f>
        <v>0.94097444399129115</v>
      </c>
      <c r="Q391" s="3">
        <f>IF(OR(Table24[[#This Row],[Pclass]]=2, Table24[[#This Row],[Pclass]]=3), 0, IF(Table24[[#This Row],[Pclass]]=1, 1, ""))</f>
        <v>0</v>
      </c>
      <c r="R391" s="3">
        <f>IF(OR(Table24[[#This Row],[Pclass]]=1, Table24[[#This Row],[Pclass]]=3), 0, IF(Table24[[#This Row],[Pclass]]=2, 1, ""))</f>
        <v>0</v>
      </c>
      <c r="S391" s="3">
        <f>IF(OR(Table24[[#This Row],[Embarked]]="C", Table24[[#This Row],[Embarked]]="Q"), 0, IF(Table24[[#This Row],[Embarked]]="S", 1, ""))</f>
        <v>0</v>
      </c>
      <c r="T391" s="3">
        <f>IF(OR(Table24[[#This Row],[Embarked]]="S", Table24[[#This Row],[Embarked]]="Q"), 0, IF(Table24[[#This Row],[Embarked]]="C", 1, ""))</f>
        <v>0</v>
      </c>
      <c r="U391" s="3">
        <f>IF(Table24[[#This Row],[Sex]]="male", 1, 0)</f>
        <v>1</v>
      </c>
      <c r="V391" s="3"/>
      <c r="AI391">
        <f>SUMPRODUCT(Table24[[#This Row],[SibSp_1]:[Const]],$X$4:$AG$4)</f>
        <v>-0.4963164839393498</v>
      </c>
      <c r="AN391">
        <f>(AI391-Table24[[#This Row],[Survived]])^2</f>
        <v>0.24633005222991886</v>
      </c>
    </row>
    <row r="392" spans="1:40" x14ac:dyDescent="0.25">
      <c r="A392">
        <v>390</v>
      </c>
      <c r="B392">
        <v>1</v>
      </c>
      <c r="C392">
        <v>2</v>
      </c>
      <c r="D392" t="s">
        <v>574</v>
      </c>
      <c r="E392" t="s">
        <v>17</v>
      </c>
      <c r="F392">
        <v>17</v>
      </c>
      <c r="G392">
        <v>0</v>
      </c>
      <c r="H392">
        <v>0</v>
      </c>
      <c r="I392" t="s">
        <v>575</v>
      </c>
      <c r="J392">
        <v>12</v>
      </c>
      <c r="L392" t="s">
        <v>20</v>
      </c>
      <c r="M392">
        <f>Table24[[#This Row],[SibSp]]</f>
        <v>0</v>
      </c>
      <c r="N392">
        <f>Table24[[#This Row],[Parch]]</f>
        <v>0</v>
      </c>
      <c r="O392" s="5">
        <f>Table24[[#This Row],[Age]]/80</f>
        <v>0.21249999999999999</v>
      </c>
      <c r="P392" s="5">
        <f>LOG10(Table24[[#This Row],[Fare]]+1)</f>
        <v>1.1139433523068367</v>
      </c>
      <c r="Q392" s="3">
        <f>IF(OR(Table24[[#This Row],[Pclass]]=2, Table24[[#This Row],[Pclass]]=3), 0, IF(Table24[[#This Row],[Pclass]]=1, 1, ""))</f>
        <v>0</v>
      </c>
      <c r="R392" s="3">
        <f>IF(OR(Table24[[#This Row],[Pclass]]=1, Table24[[#This Row],[Pclass]]=3), 0, IF(Table24[[#This Row],[Pclass]]=2, 1, ""))</f>
        <v>1</v>
      </c>
      <c r="S392" s="3">
        <f>IF(OR(Table24[[#This Row],[Embarked]]="C", Table24[[#This Row],[Embarked]]="Q"), 0, IF(Table24[[#This Row],[Embarked]]="S", 1, ""))</f>
        <v>0</v>
      </c>
      <c r="T392" s="3">
        <f>IF(OR(Table24[[#This Row],[Embarked]]="S", Table24[[#This Row],[Embarked]]="Q"), 0, IF(Table24[[#This Row],[Embarked]]="C", 1, ""))</f>
        <v>1</v>
      </c>
      <c r="U392" s="3">
        <f>IF(Table24[[#This Row],[Sex]]="male", 1, 0)</f>
        <v>0</v>
      </c>
      <c r="V392" s="3">
        <v>1</v>
      </c>
      <c r="AI392">
        <f>SUMPRODUCT(Table24[[#This Row],[SibSp_1]:[Const]],$X$4:$AG$4)</f>
        <v>-0.25195749805136131</v>
      </c>
      <c r="AJ392">
        <f>SUMPRODUCT(Table24[[#This Row],[SibSp_1]:[Const]],$X$5:$AG$5)</f>
        <v>0.88126889413509135</v>
      </c>
      <c r="AK392">
        <f t="shared" ref="AK392:AK411" si="156">IF(AI392&lt;0,0,AI392)</f>
        <v>0</v>
      </c>
      <c r="AL392">
        <f t="shared" ref="AL392:AL411" si="157">IF(AJ392&lt;0,0,AJ392)</f>
        <v>0.88126889413509135</v>
      </c>
      <c r="AM392">
        <f t="shared" ref="AM392:AM411" si="158">AK392+AL392</f>
        <v>0.88126889413509135</v>
      </c>
      <c r="AN392">
        <f>(AM392-Table24[[#This Row],[Survived]])^2</f>
        <v>1.4097075499904145E-2</v>
      </c>
    </row>
    <row r="393" spans="1:40" x14ac:dyDescent="0.25">
      <c r="A393">
        <v>391</v>
      </c>
      <c r="B393">
        <v>1</v>
      </c>
      <c r="C393">
        <v>1</v>
      </c>
      <c r="D393" t="s">
        <v>576</v>
      </c>
      <c r="E393" t="s">
        <v>13</v>
      </c>
      <c r="F393">
        <v>36</v>
      </c>
      <c r="G393">
        <v>1</v>
      </c>
      <c r="H393">
        <v>2</v>
      </c>
      <c r="I393">
        <v>113760</v>
      </c>
      <c r="J393">
        <v>120</v>
      </c>
      <c r="K393" t="s">
        <v>577</v>
      </c>
      <c r="L393" t="s">
        <v>15</v>
      </c>
      <c r="M393">
        <f>Table24[[#This Row],[SibSp]]</f>
        <v>1</v>
      </c>
      <c r="N393">
        <f>Table24[[#This Row],[Parch]]</f>
        <v>2</v>
      </c>
      <c r="O393" s="5">
        <f>Table24[[#This Row],[Age]]/80</f>
        <v>0.45</v>
      </c>
      <c r="P393" s="5">
        <f>LOG10(Table24[[#This Row],[Fare]]+1)</f>
        <v>2.0827853703164503</v>
      </c>
      <c r="Q393" s="3">
        <f>IF(OR(Table24[[#This Row],[Pclass]]=2, Table24[[#This Row],[Pclass]]=3), 0, IF(Table24[[#This Row],[Pclass]]=1, 1, ""))</f>
        <v>1</v>
      </c>
      <c r="R393" s="3">
        <f>IF(OR(Table24[[#This Row],[Pclass]]=1, Table24[[#This Row],[Pclass]]=3), 0, IF(Table24[[#This Row],[Pclass]]=2, 1, ""))</f>
        <v>0</v>
      </c>
      <c r="S393" s="3">
        <f>IF(OR(Table24[[#This Row],[Embarked]]="C", Table24[[#This Row],[Embarked]]="Q"), 0, IF(Table24[[#This Row],[Embarked]]="S", 1, ""))</f>
        <v>1</v>
      </c>
      <c r="T393" s="3">
        <f>IF(OR(Table24[[#This Row],[Embarked]]="S", Table24[[#This Row],[Embarked]]="Q"), 0, IF(Table24[[#This Row],[Embarked]]="C", 1, ""))</f>
        <v>0</v>
      </c>
      <c r="U393" s="3">
        <f>IF(Table24[[#This Row],[Sex]]="male", 1, 0)</f>
        <v>1</v>
      </c>
      <c r="V393" s="3">
        <v>1</v>
      </c>
      <c r="AI393">
        <f>SUMPRODUCT(Table24[[#This Row],[SibSp_1]:[Const]],$X$4:$AG$4)</f>
        <v>-1.7093750551488847</v>
      </c>
      <c r="AJ393">
        <f>SUMPRODUCT(Table24[[#This Row],[SibSp_1]:[Const]],$X$5:$AG$5)</f>
        <v>0.37765814041799861</v>
      </c>
      <c r="AK393">
        <f t="shared" si="156"/>
        <v>0</v>
      </c>
      <c r="AL393">
        <f t="shared" si="157"/>
        <v>0.37765814041799861</v>
      </c>
      <c r="AM393">
        <f t="shared" si="158"/>
        <v>0.37765814041799861</v>
      </c>
      <c r="AN393">
        <f>(AM393-Table24[[#This Row],[Survived]])^2</f>
        <v>0.38730939018798355</v>
      </c>
    </row>
    <row r="394" spans="1:40" x14ac:dyDescent="0.25">
      <c r="A394">
        <v>392</v>
      </c>
      <c r="B394">
        <v>1</v>
      </c>
      <c r="C394">
        <v>3</v>
      </c>
      <c r="D394" t="s">
        <v>578</v>
      </c>
      <c r="E394" t="s">
        <v>13</v>
      </c>
      <c r="F394">
        <v>21</v>
      </c>
      <c r="G394">
        <v>0</v>
      </c>
      <c r="H394">
        <v>0</v>
      </c>
      <c r="I394">
        <v>350034</v>
      </c>
      <c r="J394">
        <v>7.7957999999999998</v>
      </c>
      <c r="L394" t="s">
        <v>15</v>
      </c>
      <c r="M394">
        <f>Table24[[#This Row],[SibSp]]</f>
        <v>0</v>
      </c>
      <c r="N394">
        <f>Table24[[#This Row],[Parch]]</f>
        <v>0</v>
      </c>
      <c r="O394" s="5">
        <f>Table24[[#This Row],[Age]]/80</f>
        <v>0.26250000000000001</v>
      </c>
      <c r="P394" s="5">
        <f>LOG10(Table24[[#This Row],[Fare]]+1)</f>
        <v>0.94427534575879857</v>
      </c>
      <c r="Q394" s="3">
        <f>IF(OR(Table24[[#This Row],[Pclass]]=2, Table24[[#This Row],[Pclass]]=3), 0, IF(Table24[[#This Row],[Pclass]]=1, 1, ""))</f>
        <v>0</v>
      </c>
      <c r="R394" s="3">
        <f>IF(OR(Table24[[#This Row],[Pclass]]=1, Table24[[#This Row],[Pclass]]=3), 0, IF(Table24[[#This Row],[Pclass]]=2, 1, ""))</f>
        <v>0</v>
      </c>
      <c r="S394" s="3">
        <f>IF(OR(Table24[[#This Row],[Embarked]]="C", Table24[[#This Row],[Embarked]]="Q"), 0, IF(Table24[[#This Row],[Embarked]]="S", 1, ""))</f>
        <v>1</v>
      </c>
      <c r="T394" s="3">
        <f>IF(OR(Table24[[#This Row],[Embarked]]="S", Table24[[#This Row],[Embarked]]="Q"), 0, IF(Table24[[#This Row],[Embarked]]="C", 1, ""))</f>
        <v>0</v>
      </c>
      <c r="U394" s="3">
        <f>IF(Table24[[#This Row],[Sex]]="male", 1, 0)</f>
        <v>1</v>
      </c>
      <c r="V394" s="3">
        <v>1</v>
      </c>
      <c r="AI394">
        <f>SUMPRODUCT(Table24[[#This Row],[SibSp_1]:[Const]],$X$4:$AG$4)</f>
        <v>-1.4969471252675268</v>
      </c>
      <c r="AJ394">
        <f>SUMPRODUCT(Table24[[#This Row],[SibSp_1]:[Const]],$X$5:$AG$5)</f>
        <v>0.13803896379281466</v>
      </c>
      <c r="AK394">
        <f t="shared" si="156"/>
        <v>0</v>
      </c>
      <c r="AL394">
        <f t="shared" si="157"/>
        <v>0.13803896379281466</v>
      </c>
      <c r="AM394">
        <f t="shared" si="158"/>
        <v>0.13803896379281466</v>
      </c>
      <c r="AN394">
        <f>(AM394-Table24[[#This Row],[Survived]])^2</f>
        <v>0.7429768279393647</v>
      </c>
    </row>
    <row r="395" spans="1:40" x14ac:dyDescent="0.25">
      <c r="A395">
        <v>393</v>
      </c>
      <c r="B395">
        <v>0</v>
      </c>
      <c r="C395">
        <v>3</v>
      </c>
      <c r="D395" t="s">
        <v>579</v>
      </c>
      <c r="E395" t="s">
        <v>13</v>
      </c>
      <c r="F395">
        <v>28</v>
      </c>
      <c r="G395">
        <v>2</v>
      </c>
      <c r="H395">
        <v>0</v>
      </c>
      <c r="I395">
        <v>3101277</v>
      </c>
      <c r="J395">
        <v>7.9249999999999998</v>
      </c>
      <c r="L395" t="s">
        <v>15</v>
      </c>
      <c r="M395">
        <f>Table24[[#This Row],[SibSp]]</f>
        <v>2</v>
      </c>
      <c r="N395">
        <f>Table24[[#This Row],[Parch]]</f>
        <v>0</v>
      </c>
      <c r="O395" s="5">
        <f>Table24[[#This Row],[Age]]/80</f>
        <v>0.35</v>
      </c>
      <c r="P395" s="5">
        <f>LOG10(Table24[[#This Row],[Fare]]+1)</f>
        <v>0.95060822478423079</v>
      </c>
      <c r="Q395" s="3">
        <f>IF(OR(Table24[[#This Row],[Pclass]]=2, Table24[[#This Row],[Pclass]]=3), 0, IF(Table24[[#This Row],[Pclass]]=1, 1, ""))</f>
        <v>0</v>
      </c>
      <c r="R395" s="3">
        <f>IF(OR(Table24[[#This Row],[Pclass]]=1, Table24[[#This Row],[Pclass]]=3), 0, IF(Table24[[#This Row],[Pclass]]=2, 1, ""))</f>
        <v>0</v>
      </c>
      <c r="S395" s="3">
        <f>IF(OR(Table24[[#This Row],[Embarked]]="C", Table24[[#This Row],[Embarked]]="Q"), 0, IF(Table24[[#This Row],[Embarked]]="S", 1, ""))</f>
        <v>1</v>
      </c>
      <c r="T395" s="3">
        <f>IF(OR(Table24[[#This Row],[Embarked]]="S", Table24[[#This Row],[Embarked]]="Q"), 0, IF(Table24[[#This Row],[Embarked]]="C", 1, ""))</f>
        <v>0</v>
      </c>
      <c r="U395" s="3">
        <f>IF(Table24[[#This Row],[Sex]]="male", 1, 0)</f>
        <v>1</v>
      </c>
      <c r="V395" s="3">
        <v>1</v>
      </c>
      <c r="AI395">
        <f>SUMPRODUCT(Table24[[#This Row],[SibSp_1]:[Const]],$X$4:$AG$4)</f>
        <v>-0.80600850578531236</v>
      </c>
      <c r="AJ395">
        <f>SUMPRODUCT(Table24[[#This Row],[SibSp_1]:[Const]],$X$5:$AG$5)</f>
        <v>-7.479094266144215E-2</v>
      </c>
      <c r="AK395">
        <f t="shared" si="156"/>
        <v>0</v>
      </c>
      <c r="AL395">
        <f t="shared" si="157"/>
        <v>0</v>
      </c>
      <c r="AM395">
        <f t="shared" si="158"/>
        <v>0</v>
      </c>
      <c r="AN395">
        <f>(AM395-Table24[[#This Row],[Survived]])^2</f>
        <v>0</v>
      </c>
    </row>
    <row r="396" spans="1:40" x14ac:dyDescent="0.25">
      <c r="A396">
        <v>394</v>
      </c>
      <c r="B396">
        <v>1</v>
      </c>
      <c r="C396">
        <v>1</v>
      </c>
      <c r="D396" t="s">
        <v>580</v>
      </c>
      <c r="E396" t="s">
        <v>17</v>
      </c>
      <c r="F396">
        <v>23</v>
      </c>
      <c r="G396">
        <v>1</v>
      </c>
      <c r="H396">
        <v>0</v>
      </c>
      <c r="I396">
        <v>35273</v>
      </c>
      <c r="J396">
        <v>113.27500000000001</v>
      </c>
      <c r="K396" t="s">
        <v>327</v>
      </c>
      <c r="L396" t="s">
        <v>20</v>
      </c>
      <c r="M396">
        <f>Table24[[#This Row],[SibSp]]</f>
        <v>1</v>
      </c>
      <c r="N396">
        <f>Table24[[#This Row],[Parch]]</f>
        <v>0</v>
      </c>
      <c r="O396" s="5">
        <f>Table24[[#This Row],[Age]]/80</f>
        <v>0.28749999999999998</v>
      </c>
      <c r="P396" s="5">
        <f>LOG10(Table24[[#This Row],[Fare]]+1)</f>
        <v>2.0579512299613683</v>
      </c>
      <c r="Q396" s="3">
        <f>IF(OR(Table24[[#This Row],[Pclass]]=2, Table24[[#This Row],[Pclass]]=3), 0, IF(Table24[[#This Row],[Pclass]]=1, 1, ""))</f>
        <v>1</v>
      </c>
      <c r="R396" s="3">
        <f>IF(OR(Table24[[#This Row],[Pclass]]=1, Table24[[#This Row],[Pclass]]=3), 0, IF(Table24[[#This Row],[Pclass]]=2, 1, ""))</f>
        <v>0</v>
      </c>
      <c r="S396" s="3">
        <f>IF(OR(Table24[[#This Row],[Embarked]]="C", Table24[[#This Row],[Embarked]]="Q"), 0, IF(Table24[[#This Row],[Embarked]]="S", 1, ""))</f>
        <v>0</v>
      </c>
      <c r="T396" s="3">
        <f>IF(OR(Table24[[#This Row],[Embarked]]="S", Table24[[#This Row],[Embarked]]="Q"), 0, IF(Table24[[#This Row],[Embarked]]="C", 1, ""))</f>
        <v>1</v>
      </c>
      <c r="U396" s="3">
        <f>IF(Table24[[#This Row],[Sex]]="male", 1, 0)</f>
        <v>0</v>
      </c>
      <c r="V396" s="3">
        <v>1</v>
      </c>
      <c r="AI396">
        <f>SUMPRODUCT(Table24[[#This Row],[SibSp_1]:[Const]],$X$4:$AG$4)</f>
        <v>-1.0427519822604092E-2</v>
      </c>
      <c r="AJ396">
        <f>SUMPRODUCT(Table24[[#This Row],[SibSp_1]:[Const]],$X$5:$AG$5)</f>
        <v>0.99427373348807313</v>
      </c>
      <c r="AK396">
        <f t="shared" si="156"/>
        <v>0</v>
      </c>
      <c r="AL396">
        <f t="shared" si="157"/>
        <v>0.99427373348807313</v>
      </c>
      <c r="AM396">
        <f t="shared" si="158"/>
        <v>0.99427373348807313</v>
      </c>
      <c r="AN396">
        <f>(AM396-Table24[[#This Row],[Survived]])^2</f>
        <v>3.2790128165615121E-5</v>
      </c>
    </row>
    <row r="397" spans="1:40" x14ac:dyDescent="0.25">
      <c r="A397">
        <v>395</v>
      </c>
      <c r="B397">
        <v>1</v>
      </c>
      <c r="C397">
        <v>3</v>
      </c>
      <c r="D397" t="s">
        <v>581</v>
      </c>
      <c r="E397" t="s">
        <v>17</v>
      </c>
      <c r="F397">
        <v>24</v>
      </c>
      <c r="G397">
        <v>0</v>
      </c>
      <c r="H397">
        <v>2</v>
      </c>
      <c r="I397" t="s">
        <v>34</v>
      </c>
      <c r="J397">
        <v>16.7</v>
      </c>
      <c r="K397" t="s">
        <v>35</v>
      </c>
      <c r="L397" t="s">
        <v>15</v>
      </c>
      <c r="M397">
        <f>Table24[[#This Row],[SibSp]]</f>
        <v>0</v>
      </c>
      <c r="N397">
        <f>Table24[[#This Row],[Parch]]</f>
        <v>2</v>
      </c>
      <c r="O397" s="5">
        <f>Table24[[#This Row],[Age]]/80</f>
        <v>0.3</v>
      </c>
      <c r="P397" s="5">
        <f>LOG10(Table24[[#This Row],[Fare]]+1)</f>
        <v>1.2479732663618066</v>
      </c>
      <c r="Q397" s="3">
        <f>IF(OR(Table24[[#This Row],[Pclass]]=2, Table24[[#This Row],[Pclass]]=3), 0, IF(Table24[[#This Row],[Pclass]]=1, 1, ""))</f>
        <v>0</v>
      </c>
      <c r="R397" s="3">
        <f>IF(OR(Table24[[#This Row],[Pclass]]=1, Table24[[#This Row],[Pclass]]=3), 0, IF(Table24[[#This Row],[Pclass]]=2, 1, ""))</f>
        <v>0</v>
      </c>
      <c r="S397" s="3">
        <f>IF(OR(Table24[[#This Row],[Embarked]]="C", Table24[[#This Row],[Embarked]]="Q"), 0, IF(Table24[[#This Row],[Embarked]]="S", 1, ""))</f>
        <v>1</v>
      </c>
      <c r="T397" s="3">
        <f>IF(OR(Table24[[#This Row],[Embarked]]="S", Table24[[#This Row],[Embarked]]="Q"), 0, IF(Table24[[#This Row],[Embarked]]="C", 1, ""))</f>
        <v>0</v>
      </c>
      <c r="U397" s="3">
        <f>IF(Table24[[#This Row],[Sex]]="male", 1, 0)</f>
        <v>0</v>
      </c>
      <c r="V397" s="3">
        <v>1</v>
      </c>
      <c r="AI397">
        <f>SUMPRODUCT(Table24[[#This Row],[SibSp_1]:[Const]],$X$4:$AG$4)</f>
        <v>-2.0294866634078401</v>
      </c>
      <c r="AJ397">
        <f>SUMPRODUCT(Table24[[#This Row],[SibSp_1]:[Const]],$X$5:$AG$5)</f>
        <v>0.61341962335477573</v>
      </c>
      <c r="AK397">
        <f t="shared" si="156"/>
        <v>0</v>
      </c>
      <c r="AL397">
        <f t="shared" si="157"/>
        <v>0.61341962335477573</v>
      </c>
      <c r="AM397">
        <f t="shared" si="158"/>
        <v>0.61341962335477573</v>
      </c>
      <c r="AN397">
        <f>(AM397-Table24[[#This Row],[Survived]])^2</f>
        <v>0.14944438760716344</v>
      </c>
    </row>
    <row r="398" spans="1:40" x14ac:dyDescent="0.25">
      <c r="A398">
        <v>396</v>
      </c>
      <c r="B398">
        <v>0</v>
      </c>
      <c r="C398">
        <v>3</v>
      </c>
      <c r="D398" t="s">
        <v>582</v>
      </c>
      <c r="E398" t="s">
        <v>13</v>
      </c>
      <c r="F398">
        <v>22</v>
      </c>
      <c r="G398">
        <v>0</v>
      </c>
      <c r="H398">
        <v>0</v>
      </c>
      <c r="I398">
        <v>350052</v>
      </c>
      <c r="J398">
        <v>7.7957999999999998</v>
      </c>
      <c r="L398" t="s">
        <v>15</v>
      </c>
      <c r="M398">
        <f>Table24[[#This Row],[SibSp]]</f>
        <v>0</v>
      </c>
      <c r="N398">
        <f>Table24[[#This Row],[Parch]]</f>
        <v>0</v>
      </c>
      <c r="O398" s="5">
        <f>Table24[[#This Row],[Age]]/80</f>
        <v>0.27500000000000002</v>
      </c>
      <c r="P398" s="5">
        <f>LOG10(Table24[[#This Row],[Fare]]+1)</f>
        <v>0.94427534575879857</v>
      </c>
      <c r="Q398" s="3">
        <f>IF(OR(Table24[[#This Row],[Pclass]]=2, Table24[[#This Row],[Pclass]]=3), 0, IF(Table24[[#This Row],[Pclass]]=1, 1, ""))</f>
        <v>0</v>
      </c>
      <c r="R398" s="3">
        <f>IF(OR(Table24[[#This Row],[Pclass]]=1, Table24[[#This Row],[Pclass]]=3), 0, IF(Table24[[#This Row],[Pclass]]=2, 1, ""))</f>
        <v>0</v>
      </c>
      <c r="S398" s="3">
        <f>IF(OR(Table24[[#This Row],[Embarked]]="C", Table24[[#This Row],[Embarked]]="Q"), 0, IF(Table24[[#This Row],[Embarked]]="S", 1, ""))</f>
        <v>1</v>
      </c>
      <c r="T398" s="3">
        <f>IF(OR(Table24[[#This Row],[Embarked]]="S", Table24[[#This Row],[Embarked]]="Q"), 0, IF(Table24[[#This Row],[Embarked]]="C", 1, ""))</f>
        <v>0</v>
      </c>
      <c r="U398" s="3">
        <f>IF(Table24[[#This Row],[Sex]]="male", 1, 0)</f>
        <v>1</v>
      </c>
      <c r="V398" s="3">
        <v>1</v>
      </c>
      <c r="AI398">
        <f>SUMPRODUCT(Table24[[#This Row],[SibSp_1]:[Const]],$X$4:$AG$4)</f>
        <v>-1.4959247941839067</v>
      </c>
      <c r="AJ398">
        <f>SUMPRODUCT(Table24[[#This Row],[SibSp_1]:[Const]],$X$5:$AG$5)</f>
        <v>0.13073835155726243</v>
      </c>
      <c r="AK398">
        <f t="shared" si="156"/>
        <v>0</v>
      </c>
      <c r="AL398">
        <f t="shared" si="157"/>
        <v>0.13073835155726243</v>
      </c>
      <c r="AM398">
        <f t="shared" si="158"/>
        <v>0.13073835155726243</v>
      </c>
      <c r="AN398">
        <f>(AM398-Table24[[#This Row],[Survived]])^2</f>
        <v>1.7092516567910346E-2</v>
      </c>
    </row>
    <row r="399" spans="1:40" x14ac:dyDescent="0.25">
      <c r="A399">
        <v>397</v>
      </c>
      <c r="B399">
        <v>0</v>
      </c>
      <c r="C399">
        <v>3</v>
      </c>
      <c r="D399" t="s">
        <v>583</v>
      </c>
      <c r="E399" t="s">
        <v>17</v>
      </c>
      <c r="F399">
        <v>31</v>
      </c>
      <c r="G399">
        <v>0</v>
      </c>
      <c r="H399">
        <v>0</v>
      </c>
      <c r="I399">
        <v>350407</v>
      </c>
      <c r="J399">
        <v>7.8541999999999996</v>
      </c>
      <c r="L399" t="s">
        <v>15</v>
      </c>
      <c r="M399">
        <f>Table24[[#This Row],[SibSp]]</f>
        <v>0</v>
      </c>
      <c r="N399">
        <f>Table24[[#This Row],[Parch]]</f>
        <v>0</v>
      </c>
      <c r="O399" s="5">
        <f>Table24[[#This Row],[Age]]/80</f>
        <v>0.38750000000000001</v>
      </c>
      <c r="P399" s="5">
        <f>LOG10(Table24[[#This Row],[Fare]]+1)</f>
        <v>0.94714932766263737</v>
      </c>
      <c r="Q399" s="3">
        <f>IF(OR(Table24[[#This Row],[Pclass]]=2, Table24[[#This Row],[Pclass]]=3), 0, IF(Table24[[#This Row],[Pclass]]=1, 1, ""))</f>
        <v>0</v>
      </c>
      <c r="R399" s="3">
        <f>IF(OR(Table24[[#This Row],[Pclass]]=1, Table24[[#This Row],[Pclass]]=3), 0, IF(Table24[[#This Row],[Pclass]]=2, 1, ""))</f>
        <v>0</v>
      </c>
      <c r="S399" s="3">
        <f>IF(OR(Table24[[#This Row],[Embarked]]="C", Table24[[#This Row],[Embarked]]="Q"), 0, IF(Table24[[#This Row],[Embarked]]="S", 1, ""))</f>
        <v>1</v>
      </c>
      <c r="T399" s="3">
        <f>IF(OR(Table24[[#This Row],[Embarked]]="S", Table24[[#This Row],[Embarked]]="Q"), 0, IF(Table24[[#This Row],[Embarked]]="C", 1, ""))</f>
        <v>0</v>
      </c>
      <c r="U399" s="3">
        <f>IF(Table24[[#This Row],[Sex]]="male", 1, 0)</f>
        <v>0</v>
      </c>
      <c r="V399" s="3">
        <v>1</v>
      </c>
      <c r="AI399">
        <f>SUMPRODUCT(Table24[[#This Row],[SibSp_1]:[Const]],$X$4:$AG$4)</f>
        <v>-1.5884847890428859</v>
      </c>
      <c r="AJ399">
        <f>SUMPRODUCT(Table24[[#This Row],[SibSp_1]:[Const]],$X$5:$AG$5)</f>
        <v>0.56356399350423225</v>
      </c>
      <c r="AK399">
        <f t="shared" si="156"/>
        <v>0</v>
      </c>
      <c r="AL399">
        <f t="shared" si="157"/>
        <v>0.56356399350423225</v>
      </c>
      <c r="AM399">
        <f t="shared" si="158"/>
        <v>0.56356399350423225</v>
      </c>
      <c r="AN399">
        <f>(AM399-Table24[[#This Row],[Survived]])^2</f>
        <v>0.31760437477443831</v>
      </c>
    </row>
    <row r="400" spans="1:40" x14ac:dyDescent="0.25">
      <c r="A400">
        <v>398</v>
      </c>
      <c r="B400">
        <v>0</v>
      </c>
      <c r="C400">
        <v>2</v>
      </c>
      <c r="D400" t="s">
        <v>584</v>
      </c>
      <c r="E400" t="s">
        <v>13</v>
      </c>
      <c r="F400">
        <v>46</v>
      </c>
      <c r="G400">
        <v>0</v>
      </c>
      <c r="H400">
        <v>0</v>
      </c>
      <c r="I400">
        <v>28403</v>
      </c>
      <c r="J400">
        <v>26</v>
      </c>
      <c r="L400" t="s">
        <v>15</v>
      </c>
      <c r="M400">
        <f>Table24[[#This Row],[SibSp]]</f>
        <v>0</v>
      </c>
      <c r="N400">
        <f>Table24[[#This Row],[Parch]]</f>
        <v>0</v>
      </c>
      <c r="O400" s="5">
        <f>Table24[[#This Row],[Age]]/80</f>
        <v>0.57499999999999996</v>
      </c>
      <c r="P400" s="5">
        <f>LOG10(Table24[[#This Row],[Fare]]+1)</f>
        <v>1.4313637641589874</v>
      </c>
      <c r="Q400" s="3">
        <f>IF(OR(Table24[[#This Row],[Pclass]]=2, Table24[[#This Row],[Pclass]]=3), 0, IF(Table24[[#This Row],[Pclass]]=1, 1, ""))</f>
        <v>0</v>
      </c>
      <c r="R400" s="3">
        <f>IF(OR(Table24[[#This Row],[Pclass]]=1, Table24[[#This Row],[Pclass]]=3), 0, IF(Table24[[#This Row],[Pclass]]=2, 1, ""))</f>
        <v>1</v>
      </c>
      <c r="S400" s="3">
        <f>IF(OR(Table24[[#This Row],[Embarked]]="C", Table24[[#This Row],[Embarked]]="Q"), 0, IF(Table24[[#This Row],[Embarked]]="S", 1, ""))</f>
        <v>1</v>
      </c>
      <c r="T400" s="3">
        <f>IF(OR(Table24[[#This Row],[Embarked]]="S", Table24[[#This Row],[Embarked]]="Q"), 0, IF(Table24[[#This Row],[Embarked]]="C", 1, ""))</f>
        <v>0</v>
      </c>
      <c r="U400" s="3">
        <f>IF(Table24[[#This Row],[Sex]]="male", 1, 0)</f>
        <v>1</v>
      </c>
      <c r="V400" s="3">
        <v>1</v>
      </c>
      <c r="AI400">
        <f>SUMPRODUCT(Table24[[#This Row],[SibSp_1]:[Const]],$X$4:$AG$4)</f>
        <v>-1.8767215279767626</v>
      </c>
      <c r="AJ400">
        <f>SUMPRODUCT(Table24[[#This Row],[SibSp_1]:[Const]],$X$5:$AG$5)</f>
        <v>0.20319802964298428</v>
      </c>
      <c r="AK400">
        <f t="shared" si="156"/>
        <v>0</v>
      </c>
      <c r="AL400">
        <f t="shared" si="157"/>
        <v>0.20319802964298428</v>
      </c>
      <c r="AM400">
        <f t="shared" si="158"/>
        <v>0.20319802964298428</v>
      </c>
      <c r="AN400">
        <f>(AM400-Table24[[#This Row],[Survived]])^2</f>
        <v>4.1289439250791121E-2</v>
      </c>
    </row>
    <row r="401" spans="1:40" x14ac:dyDescent="0.25">
      <c r="A401">
        <v>399</v>
      </c>
      <c r="B401">
        <v>0</v>
      </c>
      <c r="C401">
        <v>2</v>
      </c>
      <c r="D401" t="s">
        <v>585</v>
      </c>
      <c r="E401" t="s">
        <v>13</v>
      </c>
      <c r="F401">
        <v>23</v>
      </c>
      <c r="G401">
        <v>0</v>
      </c>
      <c r="H401">
        <v>0</v>
      </c>
      <c r="I401">
        <v>244278</v>
      </c>
      <c r="J401">
        <v>10.5</v>
      </c>
      <c r="L401" t="s">
        <v>15</v>
      </c>
      <c r="M401">
        <f>Table24[[#This Row],[SibSp]]</f>
        <v>0</v>
      </c>
      <c r="N401">
        <f>Table24[[#This Row],[Parch]]</f>
        <v>0</v>
      </c>
      <c r="O401" s="5">
        <f>Table24[[#This Row],[Age]]/80</f>
        <v>0.28749999999999998</v>
      </c>
      <c r="P401" s="5">
        <f>LOG10(Table24[[#This Row],[Fare]]+1)</f>
        <v>1.0606978403536116</v>
      </c>
      <c r="Q401" s="3">
        <f>IF(OR(Table24[[#This Row],[Pclass]]=2, Table24[[#This Row],[Pclass]]=3), 0, IF(Table24[[#This Row],[Pclass]]=1, 1, ""))</f>
        <v>0</v>
      </c>
      <c r="R401" s="3">
        <f>IF(OR(Table24[[#This Row],[Pclass]]=1, Table24[[#This Row],[Pclass]]=3), 0, IF(Table24[[#This Row],[Pclass]]=2, 1, ""))</f>
        <v>1</v>
      </c>
      <c r="S401" s="3">
        <f>IF(OR(Table24[[#This Row],[Embarked]]="C", Table24[[#This Row],[Embarked]]="Q"), 0, IF(Table24[[#This Row],[Embarked]]="S", 1, ""))</f>
        <v>1</v>
      </c>
      <c r="T401" s="3">
        <f>IF(OR(Table24[[#This Row],[Embarked]]="S", Table24[[#This Row],[Embarked]]="Q"), 0, IF(Table24[[#This Row],[Embarked]]="C", 1, ""))</f>
        <v>0</v>
      </c>
      <c r="U401" s="3">
        <f>IF(Table24[[#This Row],[Sex]]="male", 1, 0)</f>
        <v>1</v>
      </c>
      <c r="V401" s="3">
        <v>1</v>
      </c>
      <c r="AI401">
        <f>SUMPRODUCT(Table24[[#This Row],[SibSp_1]:[Const]],$X$4:$AG$4)</f>
        <v>-1.6653595764437896</v>
      </c>
      <c r="AJ401">
        <f>SUMPRODUCT(Table24[[#This Row],[SibSp_1]:[Const]],$X$5:$AG$5)</f>
        <v>0.33731558817614882</v>
      </c>
      <c r="AK401">
        <f t="shared" si="156"/>
        <v>0</v>
      </c>
      <c r="AL401">
        <f t="shared" si="157"/>
        <v>0.33731558817614882</v>
      </c>
      <c r="AM401">
        <f t="shared" si="158"/>
        <v>0.33731558817614882</v>
      </c>
      <c r="AN401">
        <f>(AM401-Table24[[#This Row],[Survived]])^2</f>
        <v>0.11378180602662123</v>
      </c>
    </row>
    <row r="402" spans="1:40" x14ac:dyDescent="0.25">
      <c r="A402">
        <v>400</v>
      </c>
      <c r="B402">
        <v>1</v>
      </c>
      <c r="C402">
        <v>2</v>
      </c>
      <c r="D402" t="s">
        <v>586</v>
      </c>
      <c r="E402" t="s">
        <v>17</v>
      </c>
      <c r="F402">
        <v>28</v>
      </c>
      <c r="G402">
        <v>0</v>
      </c>
      <c r="H402">
        <v>0</v>
      </c>
      <c r="I402">
        <v>240929</v>
      </c>
      <c r="J402">
        <v>12.65</v>
      </c>
      <c r="L402" t="s">
        <v>15</v>
      </c>
      <c r="M402">
        <f>Table24[[#This Row],[SibSp]]</f>
        <v>0</v>
      </c>
      <c r="N402">
        <f>Table24[[#This Row],[Parch]]</f>
        <v>0</v>
      </c>
      <c r="O402" s="5">
        <f>Table24[[#This Row],[Age]]/80</f>
        <v>0.35</v>
      </c>
      <c r="P402" s="5">
        <f>LOG10(Table24[[#This Row],[Fare]]+1)</f>
        <v>1.1351326513767748</v>
      </c>
      <c r="Q402" s="3">
        <f>IF(OR(Table24[[#This Row],[Pclass]]=2, Table24[[#This Row],[Pclass]]=3), 0, IF(Table24[[#This Row],[Pclass]]=1, 1, ""))</f>
        <v>0</v>
      </c>
      <c r="R402" s="3">
        <f>IF(OR(Table24[[#This Row],[Pclass]]=1, Table24[[#This Row],[Pclass]]=3), 0, IF(Table24[[#This Row],[Pclass]]=2, 1, ""))</f>
        <v>1</v>
      </c>
      <c r="S402" s="3">
        <f>IF(OR(Table24[[#This Row],[Embarked]]="C", Table24[[#This Row],[Embarked]]="Q"), 0, IF(Table24[[#This Row],[Embarked]]="S", 1, ""))</f>
        <v>1</v>
      </c>
      <c r="T402" s="3">
        <f>IF(OR(Table24[[#This Row],[Embarked]]="S", Table24[[#This Row],[Embarked]]="Q"), 0, IF(Table24[[#This Row],[Embarked]]="C", 1, ""))</f>
        <v>0</v>
      </c>
      <c r="U402" s="3">
        <f>IF(Table24[[#This Row],[Sex]]="male", 1, 0)</f>
        <v>0</v>
      </c>
      <c r="V402" s="3">
        <v>1</v>
      </c>
      <c r="AI402">
        <f>SUMPRODUCT(Table24[[#This Row],[SibSp_1]:[Const]],$X$4:$AG$4)</f>
        <v>-1.8073540142360236</v>
      </c>
      <c r="AJ402">
        <f>SUMPRODUCT(Table24[[#This Row],[SibSp_1]:[Const]],$X$5:$AG$5)</f>
        <v>0.8058684417792521</v>
      </c>
      <c r="AK402">
        <f t="shared" si="156"/>
        <v>0</v>
      </c>
      <c r="AL402">
        <f t="shared" si="157"/>
        <v>0.8058684417792521</v>
      </c>
      <c r="AM402">
        <f t="shared" si="158"/>
        <v>0.8058684417792521</v>
      </c>
      <c r="AN402">
        <f>(AM402-Table24[[#This Row],[Survived]])^2</f>
        <v>3.7687061897215629E-2</v>
      </c>
    </row>
    <row r="403" spans="1:40" x14ac:dyDescent="0.25">
      <c r="A403">
        <v>401</v>
      </c>
      <c r="B403">
        <v>1</v>
      </c>
      <c r="C403">
        <v>3</v>
      </c>
      <c r="D403" t="s">
        <v>587</v>
      </c>
      <c r="E403" t="s">
        <v>13</v>
      </c>
      <c r="F403">
        <v>39</v>
      </c>
      <c r="G403">
        <v>0</v>
      </c>
      <c r="H403">
        <v>0</v>
      </c>
      <c r="I403" t="s">
        <v>588</v>
      </c>
      <c r="J403">
        <v>7.9249999999999998</v>
      </c>
      <c r="L403" t="s">
        <v>15</v>
      </c>
      <c r="M403">
        <f>Table24[[#This Row],[SibSp]]</f>
        <v>0</v>
      </c>
      <c r="N403">
        <f>Table24[[#This Row],[Parch]]</f>
        <v>0</v>
      </c>
      <c r="O403" s="5">
        <f>Table24[[#This Row],[Age]]/80</f>
        <v>0.48749999999999999</v>
      </c>
      <c r="P403" s="5">
        <f>LOG10(Table24[[#This Row],[Fare]]+1)</f>
        <v>0.95060822478423079</v>
      </c>
      <c r="Q403" s="3">
        <f>IF(OR(Table24[[#This Row],[Pclass]]=2, Table24[[#This Row],[Pclass]]=3), 0, IF(Table24[[#This Row],[Pclass]]=1, 1, ""))</f>
        <v>0</v>
      </c>
      <c r="R403" s="3">
        <f>IF(OR(Table24[[#This Row],[Pclass]]=1, Table24[[#This Row],[Pclass]]=3), 0, IF(Table24[[#This Row],[Pclass]]=2, 1, ""))</f>
        <v>0</v>
      </c>
      <c r="S403" s="3">
        <f>IF(OR(Table24[[#This Row],[Embarked]]="C", Table24[[#This Row],[Embarked]]="Q"), 0, IF(Table24[[#This Row],[Embarked]]="S", 1, ""))</f>
        <v>1</v>
      </c>
      <c r="T403" s="3">
        <f>IF(OR(Table24[[#This Row],[Embarked]]="S", Table24[[#This Row],[Embarked]]="Q"), 0, IF(Table24[[#This Row],[Embarked]]="C", 1, ""))</f>
        <v>0</v>
      </c>
      <c r="U403" s="3">
        <f>IF(Table24[[#This Row],[Sex]]="male", 1, 0)</f>
        <v>1</v>
      </c>
      <c r="V403" s="3">
        <v>1</v>
      </c>
      <c r="AI403">
        <f>SUMPRODUCT(Table24[[#This Row],[SibSp_1]:[Const]],$X$4:$AG$4)</f>
        <v>-1.482558047586318</v>
      </c>
      <c r="AJ403">
        <f>SUMPRODUCT(Table24[[#This Row],[SibSp_1]:[Const]],$X$5:$AG$5)</f>
        <v>7.2053618618216353E-3</v>
      </c>
      <c r="AK403">
        <f t="shared" si="156"/>
        <v>0</v>
      </c>
      <c r="AL403">
        <f t="shared" si="157"/>
        <v>7.2053618618216353E-3</v>
      </c>
      <c r="AM403">
        <f t="shared" si="158"/>
        <v>7.2053618618216353E-3</v>
      </c>
      <c r="AN403">
        <f>(AM403-Table24[[#This Row],[Survived]])^2</f>
        <v>0.9856411935159165</v>
      </c>
    </row>
    <row r="404" spans="1:40" x14ac:dyDescent="0.25">
      <c r="A404">
        <v>402</v>
      </c>
      <c r="B404">
        <v>0</v>
      </c>
      <c r="C404">
        <v>3</v>
      </c>
      <c r="D404" t="s">
        <v>589</v>
      </c>
      <c r="E404" t="s">
        <v>13</v>
      </c>
      <c r="F404">
        <v>26</v>
      </c>
      <c r="G404">
        <v>0</v>
      </c>
      <c r="H404">
        <v>0</v>
      </c>
      <c r="I404">
        <v>341826</v>
      </c>
      <c r="J404">
        <v>8.0500000000000007</v>
      </c>
      <c r="L404" t="s">
        <v>15</v>
      </c>
      <c r="M404">
        <f>Table24[[#This Row],[SibSp]]</f>
        <v>0</v>
      </c>
      <c r="N404">
        <f>Table24[[#This Row],[Parch]]</f>
        <v>0</v>
      </c>
      <c r="O404" s="5">
        <f>Table24[[#This Row],[Age]]/80</f>
        <v>0.32500000000000001</v>
      </c>
      <c r="P404" s="5">
        <f>LOG10(Table24[[#This Row],[Fare]]+1)</f>
        <v>0.9566485792052033</v>
      </c>
      <c r="Q404" s="3">
        <f>IF(OR(Table24[[#This Row],[Pclass]]=2, Table24[[#This Row],[Pclass]]=3), 0, IF(Table24[[#This Row],[Pclass]]=1, 1, ""))</f>
        <v>0</v>
      </c>
      <c r="R404" s="3">
        <f>IF(OR(Table24[[#This Row],[Pclass]]=1, Table24[[#This Row],[Pclass]]=3), 0, IF(Table24[[#This Row],[Pclass]]=2, 1, ""))</f>
        <v>0</v>
      </c>
      <c r="S404" s="3">
        <f>IF(OR(Table24[[#This Row],[Embarked]]="C", Table24[[#This Row],[Embarked]]="Q"), 0, IF(Table24[[#This Row],[Embarked]]="S", 1, ""))</f>
        <v>1</v>
      </c>
      <c r="T404" s="3">
        <f>IF(OR(Table24[[#This Row],[Embarked]]="S", Table24[[#This Row],[Embarked]]="Q"), 0, IF(Table24[[#This Row],[Embarked]]="C", 1, ""))</f>
        <v>0</v>
      </c>
      <c r="U404" s="3">
        <f>IF(Table24[[#This Row],[Sex]]="male", 1, 0)</f>
        <v>1</v>
      </c>
      <c r="V404" s="3">
        <v>1</v>
      </c>
      <c r="AI404">
        <f>SUMPRODUCT(Table24[[#This Row],[SibSp_1]:[Const]],$X$4:$AG$4)</f>
        <v>-1.499675872832209</v>
      </c>
      <c r="AJ404">
        <f>SUMPRODUCT(Table24[[#This Row],[SibSp_1]:[Const]],$X$5:$AG$5)</f>
        <v>0.10266406746774359</v>
      </c>
      <c r="AK404">
        <f t="shared" si="156"/>
        <v>0</v>
      </c>
      <c r="AL404">
        <f t="shared" si="157"/>
        <v>0.10266406746774359</v>
      </c>
      <c r="AM404">
        <f t="shared" si="158"/>
        <v>0.10266406746774359</v>
      </c>
      <c r="AN404">
        <f>(AM404-Table24[[#This Row],[Survived]])^2</f>
        <v>1.0539910749021409E-2</v>
      </c>
    </row>
    <row r="405" spans="1:40" x14ac:dyDescent="0.25">
      <c r="A405">
        <v>403</v>
      </c>
      <c r="B405">
        <v>0</v>
      </c>
      <c r="C405">
        <v>3</v>
      </c>
      <c r="D405" t="s">
        <v>590</v>
      </c>
      <c r="E405" t="s">
        <v>17</v>
      </c>
      <c r="F405">
        <v>21</v>
      </c>
      <c r="G405">
        <v>1</v>
      </c>
      <c r="H405">
        <v>0</v>
      </c>
      <c r="I405">
        <v>4137</v>
      </c>
      <c r="J405">
        <v>9.8249999999999993</v>
      </c>
      <c r="L405" t="s">
        <v>15</v>
      </c>
      <c r="M405">
        <f>Table24[[#This Row],[SibSp]]</f>
        <v>1</v>
      </c>
      <c r="N405">
        <f>Table24[[#This Row],[Parch]]</f>
        <v>0</v>
      </c>
      <c r="O405" s="5">
        <f>Table24[[#This Row],[Age]]/80</f>
        <v>0.26250000000000001</v>
      </c>
      <c r="P405" s="5">
        <f>LOG10(Table24[[#This Row],[Fare]]+1)</f>
        <v>1.034427905025403</v>
      </c>
      <c r="Q405" s="3">
        <f>IF(OR(Table24[[#This Row],[Pclass]]=2, Table24[[#This Row],[Pclass]]=3), 0, IF(Table24[[#This Row],[Pclass]]=1, 1, ""))</f>
        <v>0</v>
      </c>
      <c r="R405" s="3">
        <f>IF(OR(Table24[[#This Row],[Pclass]]=1, Table24[[#This Row],[Pclass]]=3), 0, IF(Table24[[#This Row],[Pclass]]=2, 1, ""))</f>
        <v>0</v>
      </c>
      <c r="S405" s="3">
        <f>IF(OR(Table24[[#This Row],[Embarked]]="C", Table24[[#This Row],[Embarked]]="Q"), 0, IF(Table24[[#This Row],[Embarked]]="S", 1, ""))</f>
        <v>1</v>
      </c>
      <c r="T405" s="3">
        <f>IF(OR(Table24[[#This Row],[Embarked]]="S", Table24[[#This Row],[Embarked]]="Q"), 0, IF(Table24[[#This Row],[Embarked]]="C", 1, ""))</f>
        <v>0</v>
      </c>
      <c r="U405" s="3">
        <f>IF(Table24[[#This Row],[Sex]]="male", 1, 0)</f>
        <v>0</v>
      </c>
      <c r="V405" s="3">
        <v>1</v>
      </c>
      <c r="AI405">
        <f>SUMPRODUCT(Table24[[#This Row],[SibSp_1]:[Const]],$X$4:$AG$4)</f>
        <v>-1.3101153094072617</v>
      </c>
      <c r="AJ405">
        <f>SUMPRODUCT(Table24[[#This Row],[SibSp_1]:[Const]],$X$5:$AG$5)</f>
        <v>0.56337646954566067</v>
      </c>
      <c r="AK405">
        <f t="shared" si="156"/>
        <v>0</v>
      </c>
      <c r="AL405">
        <f t="shared" si="157"/>
        <v>0.56337646954566067</v>
      </c>
      <c r="AM405">
        <f t="shared" si="158"/>
        <v>0.56337646954566067</v>
      </c>
      <c r="AN405">
        <f>(AM405-Table24[[#This Row],[Survived]])^2</f>
        <v>0.31739304643773275</v>
      </c>
    </row>
    <row r="406" spans="1:40" x14ac:dyDescent="0.25">
      <c r="A406">
        <v>404</v>
      </c>
      <c r="B406">
        <v>0</v>
      </c>
      <c r="C406">
        <v>3</v>
      </c>
      <c r="D406" t="s">
        <v>591</v>
      </c>
      <c r="E406" t="s">
        <v>13</v>
      </c>
      <c r="F406">
        <v>28</v>
      </c>
      <c r="G406">
        <v>1</v>
      </c>
      <c r="H406">
        <v>0</v>
      </c>
      <c r="I406" t="s">
        <v>223</v>
      </c>
      <c r="J406">
        <v>15.85</v>
      </c>
      <c r="L406" t="s">
        <v>15</v>
      </c>
      <c r="M406">
        <f>Table24[[#This Row],[SibSp]]</f>
        <v>1</v>
      </c>
      <c r="N406">
        <f>Table24[[#This Row],[Parch]]</f>
        <v>0</v>
      </c>
      <c r="O406" s="5">
        <f>Table24[[#This Row],[Age]]/80</f>
        <v>0.35</v>
      </c>
      <c r="P406" s="5">
        <f>LOG10(Table24[[#This Row],[Fare]]+1)</f>
        <v>1.2265999052073575</v>
      </c>
      <c r="Q406" s="3">
        <f>IF(OR(Table24[[#This Row],[Pclass]]=2, Table24[[#This Row],[Pclass]]=3), 0, IF(Table24[[#This Row],[Pclass]]=1, 1, ""))</f>
        <v>0</v>
      </c>
      <c r="R406" s="3">
        <f>IF(OR(Table24[[#This Row],[Pclass]]=1, Table24[[#This Row],[Pclass]]=3), 0, IF(Table24[[#This Row],[Pclass]]=2, 1, ""))</f>
        <v>0</v>
      </c>
      <c r="S406" s="3">
        <f>IF(OR(Table24[[#This Row],[Embarked]]="C", Table24[[#This Row],[Embarked]]="Q"), 0, IF(Table24[[#This Row],[Embarked]]="S", 1, ""))</f>
        <v>1</v>
      </c>
      <c r="T406" s="3">
        <f>IF(OR(Table24[[#This Row],[Embarked]]="S", Table24[[#This Row],[Embarked]]="Q"), 0, IF(Table24[[#This Row],[Embarked]]="C", 1, ""))</f>
        <v>0</v>
      </c>
      <c r="U406" s="3">
        <f>IF(Table24[[#This Row],[Sex]]="male", 1, 0)</f>
        <v>1</v>
      </c>
      <c r="V406" s="3">
        <v>1</v>
      </c>
      <c r="AI406">
        <f>SUMPRODUCT(Table24[[#This Row],[SibSp_1]:[Const]],$X$4:$AG$4)</f>
        <v>-1.3247905370112036</v>
      </c>
      <c r="AJ406">
        <f>SUMPRODUCT(Table24[[#This Row],[SibSp_1]:[Const]],$X$5:$AG$5)</f>
        <v>3.1524905592582253E-2</v>
      </c>
      <c r="AK406">
        <f t="shared" si="156"/>
        <v>0</v>
      </c>
      <c r="AL406">
        <f t="shared" si="157"/>
        <v>3.1524905592582253E-2</v>
      </c>
      <c r="AM406">
        <f t="shared" si="158"/>
        <v>3.1524905592582253E-2</v>
      </c>
      <c r="AN406">
        <f>(AM406-Table24[[#This Row],[Survived]])^2</f>
        <v>9.9381967262122386E-4</v>
      </c>
    </row>
    <row r="407" spans="1:40" x14ac:dyDescent="0.25">
      <c r="A407">
        <v>405</v>
      </c>
      <c r="B407">
        <v>0</v>
      </c>
      <c r="C407">
        <v>3</v>
      </c>
      <c r="D407" t="s">
        <v>592</v>
      </c>
      <c r="E407" t="s">
        <v>17</v>
      </c>
      <c r="F407">
        <v>20</v>
      </c>
      <c r="G407">
        <v>0</v>
      </c>
      <c r="H407">
        <v>0</v>
      </c>
      <c r="I407">
        <v>315096</v>
      </c>
      <c r="J407">
        <v>8.6624999999999996</v>
      </c>
      <c r="L407" t="s">
        <v>15</v>
      </c>
      <c r="M407">
        <f>Table24[[#This Row],[SibSp]]</f>
        <v>0</v>
      </c>
      <c r="N407">
        <f>Table24[[#This Row],[Parch]]</f>
        <v>0</v>
      </c>
      <c r="O407" s="5">
        <f>Table24[[#This Row],[Age]]/80</f>
        <v>0.25</v>
      </c>
      <c r="P407" s="5">
        <f>LOG10(Table24[[#This Row],[Fare]]+1)</f>
        <v>0.98508950692638131</v>
      </c>
      <c r="Q407" s="3">
        <f>IF(OR(Table24[[#This Row],[Pclass]]=2, Table24[[#This Row],[Pclass]]=3), 0, IF(Table24[[#This Row],[Pclass]]=1, 1, ""))</f>
        <v>0</v>
      </c>
      <c r="R407" s="3">
        <f>IF(OR(Table24[[#This Row],[Pclass]]=1, Table24[[#This Row],[Pclass]]=3), 0, IF(Table24[[#This Row],[Pclass]]=2, 1, ""))</f>
        <v>0</v>
      </c>
      <c r="S407" s="3">
        <f>IF(OR(Table24[[#This Row],[Embarked]]="C", Table24[[#This Row],[Embarked]]="Q"), 0, IF(Table24[[#This Row],[Embarked]]="S", 1, ""))</f>
        <v>1</v>
      </c>
      <c r="T407" s="3">
        <f>IF(OR(Table24[[#This Row],[Embarked]]="S", Table24[[#This Row],[Embarked]]="Q"), 0, IF(Table24[[#This Row],[Embarked]]="C", 1, ""))</f>
        <v>0</v>
      </c>
      <c r="U407" s="3">
        <f>IF(Table24[[#This Row],[Sex]]="male", 1, 0)</f>
        <v>0</v>
      </c>
      <c r="V407" s="3">
        <v>1</v>
      </c>
      <c r="AI407">
        <f>SUMPRODUCT(Table24[[#This Row],[SibSp_1]:[Const]],$X$4:$AG$4)</f>
        <v>-1.6237715432520088</v>
      </c>
      <c r="AJ407">
        <f>SUMPRODUCT(Table24[[#This Row],[SibSp_1]:[Const]],$X$5:$AG$5)</f>
        <v>0.64733003215964224</v>
      </c>
      <c r="AK407">
        <f t="shared" si="156"/>
        <v>0</v>
      </c>
      <c r="AL407">
        <f t="shared" si="157"/>
        <v>0.64733003215964224</v>
      </c>
      <c r="AM407">
        <f t="shared" si="158"/>
        <v>0.64733003215964224</v>
      </c>
      <c r="AN407">
        <f>(AM407-Table24[[#This Row],[Survived]])^2</f>
        <v>0.41903617053580344</v>
      </c>
    </row>
    <row r="408" spans="1:40" x14ac:dyDescent="0.25">
      <c r="A408">
        <v>406</v>
      </c>
      <c r="B408">
        <v>0</v>
      </c>
      <c r="C408">
        <v>2</v>
      </c>
      <c r="D408" t="s">
        <v>593</v>
      </c>
      <c r="E408" t="s">
        <v>13</v>
      </c>
      <c r="F408">
        <v>34</v>
      </c>
      <c r="G408">
        <v>1</v>
      </c>
      <c r="H408">
        <v>0</v>
      </c>
      <c r="I408">
        <v>28664</v>
      </c>
      <c r="J408">
        <v>21</v>
      </c>
      <c r="L408" t="s">
        <v>15</v>
      </c>
      <c r="M408">
        <f>Table24[[#This Row],[SibSp]]</f>
        <v>1</v>
      </c>
      <c r="N408">
        <f>Table24[[#This Row],[Parch]]</f>
        <v>0</v>
      </c>
      <c r="O408" s="5">
        <f>Table24[[#This Row],[Age]]/80</f>
        <v>0.42499999999999999</v>
      </c>
      <c r="P408" s="5">
        <f>LOG10(Table24[[#This Row],[Fare]]+1)</f>
        <v>1.3424226808222062</v>
      </c>
      <c r="Q408" s="3">
        <f>IF(OR(Table24[[#This Row],[Pclass]]=2, Table24[[#This Row],[Pclass]]=3), 0, IF(Table24[[#This Row],[Pclass]]=1, 1, ""))</f>
        <v>0</v>
      </c>
      <c r="R408" s="3">
        <f>IF(OR(Table24[[#This Row],[Pclass]]=1, Table24[[#This Row],[Pclass]]=3), 0, IF(Table24[[#This Row],[Pclass]]=2, 1, ""))</f>
        <v>1</v>
      </c>
      <c r="S408" s="3">
        <f>IF(OR(Table24[[#This Row],[Embarked]]="C", Table24[[#This Row],[Embarked]]="Q"), 0, IF(Table24[[#This Row],[Embarked]]="S", 1, ""))</f>
        <v>1</v>
      </c>
      <c r="T408" s="3">
        <f>IF(OR(Table24[[#This Row],[Embarked]]="S", Table24[[#This Row],[Embarked]]="Q"), 0, IF(Table24[[#This Row],[Embarked]]="C", 1, ""))</f>
        <v>0</v>
      </c>
      <c r="U408" s="3">
        <f>IF(Table24[[#This Row],[Sex]]="male", 1, 0)</f>
        <v>1</v>
      </c>
      <c r="V408" s="3">
        <v>1</v>
      </c>
      <c r="AI408">
        <f>SUMPRODUCT(Table24[[#This Row],[SibSp_1]:[Const]],$X$4:$AG$4)</f>
        <v>-1.4887336468994778</v>
      </c>
      <c r="AJ408">
        <f>SUMPRODUCT(Table24[[#This Row],[SibSp_1]:[Const]],$X$5:$AG$5)</f>
        <v>0.20154439994508033</v>
      </c>
      <c r="AK408">
        <f t="shared" si="156"/>
        <v>0</v>
      </c>
      <c r="AL408">
        <f t="shared" si="157"/>
        <v>0.20154439994508033</v>
      </c>
      <c r="AM408">
        <f t="shared" si="158"/>
        <v>0.20154439994508033</v>
      </c>
      <c r="AN408">
        <f>(AM408-Table24[[#This Row],[Survived]])^2</f>
        <v>4.0620145149222499E-2</v>
      </c>
    </row>
    <row r="409" spans="1:40" x14ac:dyDescent="0.25">
      <c r="A409">
        <v>407</v>
      </c>
      <c r="B409">
        <v>0</v>
      </c>
      <c r="C409">
        <v>3</v>
      </c>
      <c r="D409" t="s">
        <v>594</v>
      </c>
      <c r="E409" t="s">
        <v>13</v>
      </c>
      <c r="F409">
        <v>51</v>
      </c>
      <c r="G409">
        <v>0</v>
      </c>
      <c r="H409">
        <v>0</v>
      </c>
      <c r="I409">
        <v>347064</v>
      </c>
      <c r="J409">
        <v>7.75</v>
      </c>
      <c r="L409" t="s">
        <v>15</v>
      </c>
      <c r="M409">
        <f>Table24[[#This Row],[SibSp]]</f>
        <v>0</v>
      </c>
      <c r="N409">
        <f>Table24[[#This Row],[Parch]]</f>
        <v>0</v>
      </c>
      <c r="O409" s="5">
        <f>Table24[[#This Row],[Age]]/80</f>
        <v>0.63749999999999996</v>
      </c>
      <c r="P409" s="5">
        <f>LOG10(Table24[[#This Row],[Fare]]+1)</f>
        <v>0.94200805302231327</v>
      </c>
      <c r="Q409" s="3">
        <f>IF(OR(Table24[[#This Row],[Pclass]]=2, Table24[[#This Row],[Pclass]]=3), 0, IF(Table24[[#This Row],[Pclass]]=1, 1, ""))</f>
        <v>0</v>
      </c>
      <c r="R409" s="3">
        <f>IF(OR(Table24[[#This Row],[Pclass]]=1, Table24[[#This Row],[Pclass]]=3), 0, IF(Table24[[#This Row],[Pclass]]=2, 1, ""))</f>
        <v>0</v>
      </c>
      <c r="S409" s="3">
        <f>IF(OR(Table24[[#This Row],[Embarked]]="C", Table24[[#This Row],[Embarked]]="Q"), 0, IF(Table24[[#This Row],[Embarked]]="S", 1, ""))</f>
        <v>1</v>
      </c>
      <c r="T409" s="3">
        <f>IF(OR(Table24[[#This Row],[Embarked]]="S", Table24[[#This Row],[Embarked]]="Q"), 0, IF(Table24[[#This Row],[Embarked]]="C", 1, ""))</f>
        <v>0</v>
      </c>
      <c r="U409" s="3">
        <f>IF(Table24[[#This Row],[Sex]]="male", 1, 0)</f>
        <v>1</v>
      </c>
      <c r="V409" s="3">
        <v>1</v>
      </c>
      <c r="AI409">
        <f>SUMPRODUCT(Table24[[#This Row],[SibSp_1]:[Const]],$X$4:$AG$4)</f>
        <v>-1.4648405037308723</v>
      </c>
      <c r="AJ409">
        <f>SUMPRODUCT(Table24[[#This Row],[SibSp_1]:[Const]],$X$5:$AG$5)</f>
        <v>-8.1186130156191028E-2</v>
      </c>
      <c r="AK409">
        <f t="shared" si="156"/>
        <v>0</v>
      </c>
      <c r="AL409">
        <f t="shared" si="157"/>
        <v>0</v>
      </c>
      <c r="AM409">
        <f t="shared" si="158"/>
        <v>0</v>
      </c>
      <c r="AN409">
        <f>(AM409-Table24[[#This Row],[Survived]])^2</f>
        <v>0</v>
      </c>
    </row>
    <row r="410" spans="1:40" x14ac:dyDescent="0.25">
      <c r="A410">
        <v>408</v>
      </c>
      <c r="B410">
        <v>1</v>
      </c>
      <c r="C410">
        <v>2</v>
      </c>
      <c r="D410" t="s">
        <v>595</v>
      </c>
      <c r="E410" t="s">
        <v>13</v>
      </c>
      <c r="F410">
        <v>3</v>
      </c>
      <c r="G410">
        <v>1</v>
      </c>
      <c r="H410">
        <v>1</v>
      </c>
      <c r="I410">
        <v>29106</v>
      </c>
      <c r="J410">
        <v>18.75</v>
      </c>
      <c r="L410" t="s">
        <v>15</v>
      </c>
      <c r="M410">
        <f>Table24[[#This Row],[SibSp]]</f>
        <v>1</v>
      </c>
      <c r="N410">
        <f>Table24[[#This Row],[Parch]]</f>
        <v>1</v>
      </c>
      <c r="O410" s="5">
        <f>Table24[[#This Row],[Age]]/80</f>
        <v>3.7499999999999999E-2</v>
      </c>
      <c r="P410" s="5">
        <f>LOG10(Table24[[#This Row],[Fare]]+1)</f>
        <v>1.2955670999624791</v>
      </c>
      <c r="Q410" s="3">
        <f>IF(OR(Table24[[#This Row],[Pclass]]=2, Table24[[#This Row],[Pclass]]=3), 0, IF(Table24[[#This Row],[Pclass]]=1, 1, ""))</f>
        <v>0</v>
      </c>
      <c r="R410" s="3">
        <f>IF(OR(Table24[[#This Row],[Pclass]]=1, Table24[[#This Row],[Pclass]]=3), 0, IF(Table24[[#This Row],[Pclass]]=2, 1, ""))</f>
        <v>1</v>
      </c>
      <c r="S410" s="3">
        <f>IF(OR(Table24[[#This Row],[Embarked]]="C", Table24[[#This Row],[Embarked]]="Q"), 0, IF(Table24[[#This Row],[Embarked]]="S", 1, ""))</f>
        <v>1</v>
      </c>
      <c r="T410" s="3">
        <f>IF(OR(Table24[[#This Row],[Embarked]]="S", Table24[[#This Row],[Embarked]]="Q"), 0, IF(Table24[[#This Row],[Embarked]]="C", 1, ""))</f>
        <v>0</v>
      </c>
      <c r="U410" s="3">
        <f>IF(Table24[[#This Row],[Sex]]="male", 1, 0)</f>
        <v>1</v>
      </c>
      <c r="V410" s="3">
        <v>1</v>
      </c>
      <c r="AI410">
        <f>SUMPRODUCT(Table24[[#This Row],[SibSp_1]:[Const]],$X$4:$AG$4)</f>
        <v>-1.612348453836502</v>
      </c>
      <c r="AJ410">
        <f>SUMPRODUCT(Table24[[#This Row],[SibSp_1]:[Const]],$X$5:$AG$5)</f>
        <v>0.40925261977488381</v>
      </c>
      <c r="AK410">
        <f t="shared" si="156"/>
        <v>0</v>
      </c>
      <c r="AL410">
        <f t="shared" si="157"/>
        <v>0.40925261977488381</v>
      </c>
      <c r="AM410">
        <f t="shared" si="158"/>
        <v>0.40925261977488381</v>
      </c>
      <c r="AN410">
        <f>(AM410-Table24[[#This Row],[Survived]])^2</f>
        <v>0.34898246724283799</v>
      </c>
    </row>
    <row r="411" spans="1:40" x14ac:dyDescent="0.25">
      <c r="A411">
        <v>409</v>
      </c>
      <c r="B411">
        <v>0</v>
      </c>
      <c r="C411">
        <v>3</v>
      </c>
      <c r="D411" t="s">
        <v>596</v>
      </c>
      <c r="E411" t="s">
        <v>13</v>
      </c>
      <c r="F411">
        <v>21</v>
      </c>
      <c r="G411">
        <v>0</v>
      </c>
      <c r="H411">
        <v>0</v>
      </c>
      <c r="I411">
        <v>312992</v>
      </c>
      <c r="J411">
        <v>7.7750000000000004</v>
      </c>
      <c r="L411" t="s">
        <v>15</v>
      </c>
      <c r="M411">
        <f>Table24[[#This Row],[SibSp]]</f>
        <v>0</v>
      </c>
      <c r="N411">
        <f>Table24[[#This Row],[Parch]]</f>
        <v>0</v>
      </c>
      <c r="O411" s="5">
        <f>Table24[[#This Row],[Age]]/80</f>
        <v>0.26250000000000001</v>
      </c>
      <c r="P411" s="5">
        <f>LOG10(Table24[[#This Row],[Fare]]+1)</f>
        <v>0.94324712513786169</v>
      </c>
      <c r="Q411" s="3">
        <f>IF(OR(Table24[[#This Row],[Pclass]]=2, Table24[[#This Row],[Pclass]]=3), 0, IF(Table24[[#This Row],[Pclass]]=1, 1, ""))</f>
        <v>0</v>
      </c>
      <c r="R411" s="3">
        <f>IF(OR(Table24[[#This Row],[Pclass]]=1, Table24[[#This Row],[Pclass]]=3), 0, IF(Table24[[#This Row],[Pclass]]=2, 1, ""))</f>
        <v>0</v>
      </c>
      <c r="S411" s="3">
        <f>IF(OR(Table24[[#This Row],[Embarked]]="C", Table24[[#This Row],[Embarked]]="Q"), 0, IF(Table24[[#This Row],[Embarked]]="S", 1, ""))</f>
        <v>1</v>
      </c>
      <c r="T411" s="3">
        <f>IF(OR(Table24[[#This Row],[Embarked]]="S", Table24[[#This Row],[Embarked]]="Q"), 0, IF(Table24[[#This Row],[Embarked]]="C", 1, ""))</f>
        <v>0</v>
      </c>
      <c r="U411" s="3">
        <f>IF(Table24[[#This Row],[Sex]]="male", 1, 0)</f>
        <v>1</v>
      </c>
      <c r="V411" s="3">
        <v>1</v>
      </c>
      <c r="AI411">
        <f>SUMPRODUCT(Table24[[#This Row],[SibSp_1]:[Const]],$X$4:$AG$4)</f>
        <v>-1.4962955846610821</v>
      </c>
      <c r="AJ411">
        <f>SUMPRODUCT(Table24[[#This Row],[SibSp_1]:[Const]],$X$5:$AG$5)</f>
        <v>0.13794521284482064</v>
      </c>
      <c r="AK411">
        <f t="shared" si="156"/>
        <v>0</v>
      </c>
      <c r="AL411">
        <f t="shared" si="157"/>
        <v>0.13794521284482064</v>
      </c>
      <c r="AM411">
        <f t="shared" si="158"/>
        <v>0.13794521284482064</v>
      </c>
      <c r="AN411">
        <f>(AM411-Table24[[#This Row],[Survived]])^2</f>
        <v>1.9028881746802871E-2</v>
      </c>
    </row>
    <row r="412" spans="1:40" hidden="1" x14ac:dyDescent="0.25">
      <c r="A412">
        <v>410</v>
      </c>
      <c r="B412">
        <v>0</v>
      </c>
      <c r="C412">
        <v>3</v>
      </c>
      <c r="D412" t="s">
        <v>597</v>
      </c>
      <c r="E412" t="s">
        <v>17</v>
      </c>
      <c r="G412">
        <v>3</v>
      </c>
      <c r="H412">
        <v>1</v>
      </c>
      <c r="I412">
        <v>4133</v>
      </c>
      <c r="J412">
        <v>25.466699999999999</v>
      </c>
      <c r="L412" t="s">
        <v>15</v>
      </c>
      <c r="M412">
        <f>Table24[[#This Row],[SibSp]]</f>
        <v>3</v>
      </c>
      <c r="N412">
        <f>Table24[[#This Row],[Parch]]</f>
        <v>1</v>
      </c>
      <c r="O412">
        <f>Table24[[#This Row],[Age]]/80</f>
        <v>0</v>
      </c>
      <c r="P412" s="3">
        <f>LOG10(Table24[[#This Row],[Fare]]+1)</f>
        <v>1.4226997946774695</v>
      </c>
      <c r="Q412" s="3">
        <f>IF(OR(Table24[[#This Row],[Pclass]]=2, Table24[[#This Row],[Pclass]]=3), 0, IF(Table24[[#This Row],[Pclass]]=1, 1, ""))</f>
        <v>0</v>
      </c>
      <c r="R412" s="3">
        <f>IF(OR(Table24[[#This Row],[Pclass]]=1, Table24[[#This Row],[Pclass]]=3), 0, IF(Table24[[#This Row],[Pclass]]=2, 1, ""))</f>
        <v>0</v>
      </c>
      <c r="S412" s="3">
        <f>IF(OR(Table24[[#This Row],[Embarked]]="C", Table24[[#This Row],[Embarked]]="Q"), 0, IF(Table24[[#This Row],[Embarked]]="S", 1, ""))</f>
        <v>1</v>
      </c>
      <c r="T412" s="3">
        <f>IF(OR(Table24[[#This Row],[Embarked]]="S", Table24[[#This Row],[Embarked]]="Q"), 0, IF(Table24[[#This Row],[Embarked]]="C", 1, ""))</f>
        <v>0</v>
      </c>
      <c r="U412" s="3">
        <f>IF(Table24[[#This Row],[Sex]]="male", 1, 0)</f>
        <v>0</v>
      </c>
      <c r="V412" s="3"/>
      <c r="AI412">
        <f>SUMPRODUCT(Table24[[#This Row],[SibSp_1]:[Const]],$X$4:$AG$4)</f>
        <v>-0.69129336346383685</v>
      </c>
      <c r="AN412">
        <f>(AI412-Table24[[#This Row],[Survived]])^2</f>
        <v>0.47788651436914442</v>
      </c>
    </row>
    <row r="413" spans="1:40" hidden="1" x14ac:dyDescent="0.25">
      <c r="A413">
        <v>411</v>
      </c>
      <c r="B413">
        <v>0</v>
      </c>
      <c r="C413">
        <v>3</v>
      </c>
      <c r="D413" t="s">
        <v>598</v>
      </c>
      <c r="E413" t="s">
        <v>13</v>
      </c>
      <c r="G413">
        <v>0</v>
      </c>
      <c r="H413">
        <v>0</v>
      </c>
      <c r="I413">
        <v>349222</v>
      </c>
      <c r="J413">
        <v>7.8958000000000004</v>
      </c>
      <c r="L413" t="s">
        <v>15</v>
      </c>
      <c r="M413">
        <f>Table24[[#This Row],[SibSp]]</f>
        <v>0</v>
      </c>
      <c r="N413">
        <f>Table24[[#This Row],[Parch]]</f>
        <v>0</v>
      </c>
      <c r="O413">
        <f>Table24[[#This Row],[Age]]/80</f>
        <v>0</v>
      </c>
      <c r="P413" s="3">
        <f>LOG10(Table24[[#This Row],[Fare]]+1)</f>
        <v>0.94918501031343461</v>
      </c>
      <c r="Q413" s="3">
        <f>IF(OR(Table24[[#This Row],[Pclass]]=2, Table24[[#This Row],[Pclass]]=3), 0, IF(Table24[[#This Row],[Pclass]]=1, 1, ""))</f>
        <v>0</v>
      </c>
      <c r="R413" s="3">
        <f>IF(OR(Table24[[#This Row],[Pclass]]=1, Table24[[#This Row],[Pclass]]=3), 0, IF(Table24[[#This Row],[Pclass]]=2, 1, ""))</f>
        <v>0</v>
      </c>
      <c r="S413" s="3">
        <f>IF(OR(Table24[[#This Row],[Embarked]]="C", Table24[[#This Row],[Embarked]]="Q"), 0, IF(Table24[[#This Row],[Embarked]]="S", 1, ""))</f>
        <v>1</v>
      </c>
      <c r="T413" s="3">
        <f>IF(OR(Table24[[#This Row],[Embarked]]="S", Table24[[#This Row],[Embarked]]="Q"), 0, IF(Table24[[#This Row],[Embarked]]="C", 1, ""))</f>
        <v>0</v>
      </c>
      <c r="U413" s="3">
        <f>IF(Table24[[#This Row],[Sex]]="male", 1, 0)</f>
        <v>1</v>
      </c>
      <c r="V413" s="3"/>
      <c r="AI413">
        <f>SUMPRODUCT(Table24[[#This Row],[SibSp_1]:[Const]],$X$4:$AG$4)</f>
        <v>-1.2013867044501512</v>
      </c>
      <c r="AN413">
        <f>(AI413-Table24[[#This Row],[Survived]])^2</f>
        <v>1.4433300136295948</v>
      </c>
    </row>
    <row r="414" spans="1:40" hidden="1" x14ac:dyDescent="0.25">
      <c r="A414">
        <v>412</v>
      </c>
      <c r="B414">
        <v>0</v>
      </c>
      <c r="C414">
        <v>3</v>
      </c>
      <c r="D414" t="s">
        <v>599</v>
      </c>
      <c r="E414" t="s">
        <v>13</v>
      </c>
      <c r="G414">
        <v>0</v>
      </c>
      <c r="H414">
        <v>0</v>
      </c>
      <c r="I414">
        <v>394140</v>
      </c>
      <c r="J414">
        <v>6.8582999999999998</v>
      </c>
      <c r="L414" t="s">
        <v>27</v>
      </c>
      <c r="M414">
        <f>Table24[[#This Row],[SibSp]]</f>
        <v>0</v>
      </c>
      <c r="N414">
        <f>Table24[[#This Row],[Parch]]</f>
        <v>0</v>
      </c>
      <c r="O414">
        <f>Table24[[#This Row],[Age]]/80</f>
        <v>0</v>
      </c>
      <c r="P414" s="3">
        <f>LOG10(Table24[[#This Row],[Fare]]+1)</f>
        <v>0.89532860450347662</v>
      </c>
      <c r="Q414" s="3">
        <f>IF(OR(Table24[[#This Row],[Pclass]]=2, Table24[[#This Row],[Pclass]]=3), 0, IF(Table24[[#This Row],[Pclass]]=1, 1, ""))</f>
        <v>0</v>
      </c>
      <c r="R414" s="3">
        <f>IF(OR(Table24[[#This Row],[Pclass]]=1, Table24[[#This Row],[Pclass]]=3), 0, IF(Table24[[#This Row],[Pclass]]=2, 1, ""))</f>
        <v>0</v>
      </c>
      <c r="S414" s="3">
        <f>IF(OR(Table24[[#This Row],[Embarked]]="C", Table24[[#This Row],[Embarked]]="Q"), 0, IF(Table24[[#This Row],[Embarked]]="S", 1, ""))</f>
        <v>0</v>
      </c>
      <c r="T414" s="3">
        <f>IF(OR(Table24[[#This Row],[Embarked]]="S", Table24[[#This Row],[Embarked]]="Q"), 0, IF(Table24[[#This Row],[Embarked]]="C", 1, ""))</f>
        <v>0</v>
      </c>
      <c r="U414" s="3">
        <f>IF(Table24[[#This Row],[Sex]]="male", 1, 0)</f>
        <v>1</v>
      </c>
      <c r="V414" s="3"/>
      <c r="AI414">
        <f>SUMPRODUCT(Table24[[#This Row],[SibSp_1]:[Const]],$X$4:$AG$4)</f>
        <v>-0.46739261552435063</v>
      </c>
      <c r="AN414">
        <f>(AI414-Table24[[#This Row],[Survived]])^2</f>
        <v>0.21845585704669346</v>
      </c>
    </row>
    <row r="415" spans="1:40" x14ac:dyDescent="0.25">
      <c r="A415">
        <v>413</v>
      </c>
      <c r="B415">
        <v>1</v>
      </c>
      <c r="C415">
        <v>1</v>
      </c>
      <c r="D415" t="s">
        <v>600</v>
      </c>
      <c r="E415" t="s">
        <v>17</v>
      </c>
      <c r="F415">
        <v>33</v>
      </c>
      <c r="G415">
        <v>1</v>
      </c>
      <c r="H415">
        <v>0</v>
      </c>
      <c r="I415">
        <v>19928</v>
      </c>
      <c r="J415">
        <v>90</v>
      </c>
      <c r="K415" t="s">
        <v>372</v>
      </c>
      <c r="L415" t="s">
        <v>27</v>
      </c>
      <c r="M415">
        <f>Table24[[#This Row],[SibSp]]</f>
        <v>1</v>
      </c>
      <c r="N415">
        <f>Table24[[#This Row],[Parch]]</f>
        <v>0</v>
      </c>
      <c r="O415" s="5">
        <f>Table24[[#This Row],[Age]]/80</f>
        <v>0.41249999999999998</v>
      </c>
      <c r="P415" s="5">
        <f>LOG10(Table24[[#This Row],[Fare]]+1)</f>
        <v>1.9590413923210936</v>
      </c>
      <c r="Q415" s="3">
        <f>IF(OR(Table24[[#This Row],[Pclass]]=2, Table24[[#This Row],[Pclass]]=3), 0, IF(Table24[[#This Row],[Pclass]]=1, 1, ""))</f>
        <v>1</v>
      </c>
      <c r="R415" s="3">
        <f>IF(OR(Table24[[#This Row],[Pclass]]=1, Table24[[#This Row],[Pclass]]=3), 0, IF(Table24[[#This Row],[Pclass]]=2, 1, ""))</f>
        <v>0</v>
      </c>
      <c r="S415" s="3">
        <f>IF(OR(Table24[[#This Row],[Embarked]]="C", Table24[[#This Row],[Embarked]]="Q"), 0, IF(Table24[[#This Row],[Embarked]]="S", 1, ""))</f>
        <v>0</v>
      </c>
      <c r="T415" s="3">
        <f>IF(OR(Table24[[#This Row],[Embarked]]="S", Table24[[#This Row],[Embarked]]="Q"), 0, IF(Table24[[#This Row],[Embarked]]="C", 1, ""))</f>
        <v>0</v>
      </c>
      <c r="U415" s="3">
        <f>IF(Table24[[#This Row],[Sex]]="male", 1, 0)</f>
        <v>0</v>
      </c>
      <c r="V415" s="3">
        <v>1</v>
      </c>
      <c r="AI415">
        <f>SUMPRODUCT(Table24[[#This Row],[SibSp_1]:[Const]],$X$4:$AG$4)</f>
        <v>-0.79087701703486479</v>
      </c>
      <c r="AJ415">
        <f>SUMPRODUCT(Table24[[#This Row],[SibSp_1]:[Const]],$X$5:$AG$5)</f>
        <v>0.90189825916548172</v>
      </c>
      <c r="AK415">
        <f>IF(AI415&lt;0,0,AI415)</f>
        <v>0</v>
      </c>
      <c r="AL415">
        <f>IF(AJ415&lt;0,0,AJ415)</f>
        <v>0.90189825916548172</v>
      </c>
      <c r="AM415">
        <f>AK415+AL415</f>
        <v>0.90189825916548172</v>
      </c>
      <c r="AN415">
        <f>(AM415-Table24[[#This Row],[Survived]])^2</f>
        <v>9.6239515547629911E-3</v>
      </c>
    </row>
    <row r="416" spans="1:40" hidden="1" x14ac:dyDescent="0.25">
      <c r="A416">
        <v>414</v>
      </c>
      <c r="B416">
        <v>0</v>
      </c>
      <c r="C416">
        <v>2</v>
      </c>
      <c r="D416" t="s">
        <v>601</v>
      </c>
      <c r="E416" t="s">
        <v>13</v>
      </c>
      <c r="G416">
        <v>0</v>
      </c>
      <c r="H416">
        <v>0</v>
      </c>
      <c r="I416">
        <v>239853</v>
      </c>
      <c r="J416">
        <v>0</v>
      </c>
      <c r="L416" t="s">
        <v>15</v>
      </c>
      <c r="M416">
        <f>Table24[[#This Row],[SibSp]]</f>
        <v>0</v>
      </c>
      <c r="N416">
        <f>Table24[[#This Row],[Parch]]</f>
        <v>0</v>
      </c>
      <c r="O416">
        <f>Table24[[#This Row],[Age]]/80</f>
        <v>0</v>
      </c>
      <c r="P416" s="3">
        <f>LOG10(Table24[[#This Row],[Fare]]+1)</f>
        <v>0</v>
      </c>
      <c r="Q416" s="3">
        <f>IF(OR(Table24[[#This Row],[Pclass]]=2, Table24[[#This Row],[Pclass]]=3), 0, IF(Table24[[#This Row],[Pclass]]=1, 1, ""))</f>
        <v>0</v>
      </c>
      <c r="R416" s="3">
        <f>IF(OR(Table24[[#This Row],[Pclass]]=1, Table24[[#This Row],[Pclass]]=3), 0, IF(Table24[[#This Row],[Pclass]]=2, 1, ""))</f>
        <v>1</v>
      </c>
      <c r="S416" s="3">
        <f>IF(OR(Table24[[#This Row],[Embarked]]="C", Table24[[#This Row],[Embarked]]="Q"), 0, IF(Table24[[#This Row],[Embarked]]="S", 1, ""))</f>
        <v>1</v>
      </c>
      <c r="T416" s="3">
        <f>IF(OR(Table24[[#This Row],[Embarked]]="S", Table24[[#This Row],[Embarked]]="Q"), 0, IF(Table24[[#This Row],[Embarked]]="C", 1, ""))</f>
        <v>0</v>
      </c>
      <c r="U416" s="3">
        <f>IF(Table24[[#This Row],[Sex]]="male", 1, 0)</f>
        <v>1</v>
      </c>
      <c r="V416" s="3"/>
      <c r="AI416">
        <f>SUMPRODUCT(Table24[[#This Row],[SibSp_1]:[Const]],$X$4:$AG$4)</f>
        <v>-0.69661269925480473</v>
      </c>
      <c r="AN416">
        <f>(AI416-Table24[[#This Row],[Survived]])^2</f>
        <v>0.48526925276306504</v>
      </c>
    </row>
    <row r="417" spans="1:40" x14ac:dyDescent="0.25">
      <c r="A417">
        <v>415</v>
      </c>
      <c r="B417">
        <v>1</v>
      </c>
      <c r="C417">
        <v>3</v>
      </c>
      <c r="D417" t="s">
        <v>602</v>
      </c>
      <c r="E417" t="s">
        <v>13</v>
      </c>
      <c r="F417">
        <v>44</v>
      </c>
      <c r="G417">
        <v>0</v>
      </c>
      <c r="H417">
        <v>0</v>
      </c>
      <c r="I417" t="s">
        <v>603</v>
      </c>
      <c r="J417">
        <v>7.9249999999999998</v>
      </c>
      <c r="L417" t="s">
        <v>15</v>
      </c>
      <c r="M417">
        <f>Table24[[#This Row],[SibSp]]</f>
        <v>0</v>
      </c>
      <c r="N417">
        <f>Table24[[#This Row],[Parch]]</f>
        <v>0</v>
      </c>
      <c r="O417" s="5">
        <f>Table24[[#This Row],[Age]]/80</f>
        <v>0.55000000000000004</v>
      </c>
      <c r="P417" s="5">
        <f>LOG10(Table24[[#This Row],[Fare]]+1)</f>
        <v>0.95060822478423079</v>
      </c>
      <c r="Q417" s="3">
        <f>IF(OR(Table24[[#This Row],[Pclass]]=2, Table24[[#This Row],[Pclass]]=3), 0, IF(Table24[[#This Row],[Pclass]]=1, 1, ""))</f>
        <v>0</v>
      </c>
      <c r="R417" s="3">
        <f>IF(OR(Table24[[#This Row],[Pclass]]=1, Table24[[#This Row],[Pclass]]=3), 0, IF(Table24[[#This Row],[Pclass]]=2, 1, ""))</f>
        <v>0</v>
      </c>
      <c r="S417" s="3">
        <f>IF(OR(Table24[[#This Row],[Embarked]]="C", Table24[[#This Row],[Embarked]]="Q"), 0, IF(Table24[[#This Row],[Embarked]]="S", 1, ""))</f>
        <v>1</v>
      </c>
      <c r="T417" s="3">
        <f>IF(OR(Table24[[#This Row],[Embarked]]="S", Table24[[#This Row],[Embarked]]="Q"), 0, IF(Table24[[#This Row],[Embarked]]="C", 1, ""))</f>
        <v>0</v>
      </c>
      <c r="U417" s="3">
        <f>IF(Table24[[#This Row],[Sex]]="male", 1, 0)</f>
        <v>1</v>
      </c>
      <c r="V417" s="3">
        <v>1</v>
      </c>
      <c r="AI417">
        <f>SUMPRODUCT(Table24[[#This Row],[SibSp_1]:[Const]],$X$4:$AG$4)</f>
        <v>-1.4774463921682179</v>
      </c>
      <c r="AJ417">
        <f>SUMPRODUCT(Table24[[#This Row],[SibSp_1]:[Const]],$X$5:$AG$5)</f>
        <v>-2.9297699315939507E-2</v>
      </c>
      <c r="AK417">
        <f>IF(AI417&lt;0,0,AI417)</f>
        <v>0</v>
      </c>
      <c r="AL417">
        <f>IF(AJ417&lt;0,0,AJ417)</f>
        <v>0</v>
      </c>
      <c r="AM417">
        <f>AK417+AL417</f>
        <v>0</v>
      </c>
      <c r="AN417">
        <f>(AM417-Table24[[#This Row],[Survived]])^2</f>
        <v>1</v>
      </c>
    </row>
    <row r="418" spans="1:40" hidden="1" x14ac:dyDescent="0.25">
      <c r="A418">
        <v>416</v>
      </c>
      <c r="B418">
        <v>0</v>
      </c>
      <c r="C418">
        <v>3</v>
      </c>
      <c r="D418" t="s">
        <v>604</v>
      </c>
      <c r="E418" t="s">
        <v>17</v>
      </c>
      <c r="G418">
        <v>0</v>
      </c>
      <c r="H418">
        <v>0</v>
      </c>
      <c r="I418">
        <v>343095</v>
      </c>
      <c r="J418">
        <v>8.0500000000000007</v>
      </c>
      <c r="L418" t="s">
        <v>15</v>
      </c>
      <c r="M418">
        <f>Table24[[#This Row],[SibSp]]</f>
        <v>0</v>
      </c>
      <c r="N418">
        <f>Table24[[#This Row],[Parch]]</f>
        <v>0</v>
      </c>
      <c r="O418">
        <f>Table24[[#This Row],[Age]]/80</f>
        <v>0</v>
      </c>
      <c r="P418" s="3">
        <f>LOG10(Table24[[#This Row],[Fare]]+1)</f>
        <v>0.9566485792052033</v>
      </c>
      <c r="Q418" s="3">
        <f>IF(OR(Table24[[#This Row],[Pclass]]=2, Table24[[#This Row],[Pclass]]=3), 0, IF(Table24[[#This Row],[Pclass]]=1, 1, ""))</f>
        <v>0</v>
      </c>
      <c r="R418" s="3">
        <f>IF(OR(Table24[[#This Row],[Pclass]]=1, Table24[[#This Row],[Pclass]]=3), 0, IF(Table24[[#This Row],[Pclass]]=2, 1, ""))</f>
        <v>0</v>
      </c>
      <c r="S418" s="3">
        <f>IF(OR(Table24[[#This Row],[Embarked]]="C", Table24[[#This Row],[Embarked]]="Q"), 0, IF(Table24[[#This Row],[Embarked]]="S", 1, ""))</f>
        <v>1</v>
      </c>
      <c r="T418" s="3">
        <f>IF(OR(Table24[[#This Row],[Embarked]]="S", Table24[[#This Row],[Embarked]]="Q"), 0, IF(Table24[[#This Row],[Embarked]]="C", 1, ""))</f>
        <v>0</v>
      </c>
      <c r="U418" s="3">
        <f>IF(Table24[[#This Row],[Sex]]="male", 1, 0)</f>
        <v>0</v>
      </c>
      <c r="V418" s="3"/>
      <c r="AI418">
        <f>SUMPRODUCT(Table24[[#This Row],[SibSp_1]:[Const]],$X$4:$AG$4)</f>
        <v>-1.3060559092883348</v>
      </c>
      <c r="AN418">
        <f>(AI418-Table24[[#This Row],[Survived]])^2</f>
        <v>1.705782038186979</v>
      </c>
    </row>
    <row r="419" spans="1:40" x14ac:dyDescent="0.25">
      <c r="A419">
        <v>417</v>
      </c>
      <c r="B419">
        <v>1</v>
      </c>
      <c r="C419">
        <v>2</v>
      </c>
      <c r="D419" t="s">
        <v>605</v>
      </c>
      <c r="E419" t="s">
        <v>17</v>
      </c>
      <c r="F419">
        <v>34</v>
      </c>
      <c r="G419">
        <v>1</v>
      </c>
      <c r="H419">
        <v>1</v>
      </c>
      <c r="I419">
        <v>28220</v>
      </c>
      <c r="J419">
        <v>32.5</v>
      </c>
      <c r="L419" t="s">
        <v>15</v>
      </c>
      <c r="M419">
        <f>Table24[[#This Row],[SibSp]]</f>
        <v>1</v>
      </c>
      <c r="N419">
        <f>Table24[[#This Row],[Parch]]</f>
        <v>1</v>
      </c>
      <c r="O419" s="5">
        <f>Table24[[#This Row],[Age]]/80</f>
        <v>0.42499999999999999</v>
      </c>
      <c r="P419" s="5">
        <f>LOG10(Table24[[#This Row],[Fare]]+1)</f>
        <v>1.5250448070368452</v>
      </c>
      <c r="Q419" s="3">
        <f>IF(OR(Table24[[#This Row],[Pclass]]=2, Table24[[#This Row],[Pclass]]=3), 0, IF(Table24[[#This Row],[Pclass]]=1, 1, ""))</f>
        <v>0</v>
      </c>
      <c r="R419" s="3">
        <f>IF(OR(Table24[[#This Row],[Pclass]]=1, Table24[[#This Row],[Pclass]]=3), 0, IF(Table24[[#This Row],[Pclass]]=2, 1, ""))</f>
        <v>1</v>
      </c>
      <c r="S419" s="3">
        <f>IF(OR(Table24[[#This Row],[Embarked]]="C", Table24[[#This Row],[Embarked]]="Q"), 0, IF(Table24[[#This Row],[Embarked]]="S", 1, ""))</f>
        <v>1</v>
      </c>
      <c r="T419" s="3">
        <f>IF(OR(Table24[[#This Row],[Embarked]]="S", Table24[[#This Row],[Embarked]]="Q"), 0, IF(Table24[[#This Row],[Embarked]]="C", 1, ""))</f>
        <v>0</v>
      </c>
      <c r="U419" s="3">
        <f>IF(Table24[[#This Row],[Sex]]="male", 1, 0)</f>
        <v>0</v>
      </c>
      <c r="V419" s="3">
        <v>1</v>
      </c>
      <c r="AI419">
        <f>SUMPRODUCT(Table24[[#This Row],[SibSp_1]:[Const]],$X$4:$AG$4)</f>
        <v>-1.8260065128166914</v>
      </c>
      <c r="AJ419">
        <f>SUMPRODUCT(Table24[[#This Row],[SibSp_1]:[Const]],$X$5:$AG$5)</f>
        <v>0.70212603354298653</v>
      </c>
      <c r="AK419">
        <f t="shared" ref="AK419:AK422" si="159">IF(AI419&lt;0,0,AI419)</f>
        <v>0</v>
      </c>
      <c r="AL419">
        <f t="shared" ref="AL419:AL422" si="160">IF(AJ419&lt;0,0,AJ419)</f>
        <v>0.70212603354298653</v>
      </c>
      <c r="AM419">
        <f t="shared" ref="AM419:AM422" si="161">AK419+AL419</f>
        <v>0.70212603354298653</v>
      </c>
      <c r="AN419">
        <f>(AM419-Table24[[#This Row],[Survived]])^2</f>
        <v>8.8728899892833987E-2</v>
      </c>
    </row>
    <row r="420" spans="1:40" x14ac:dyDescent="0.25">
      <c r="A420">
        <v>418</v>
      </c>
      <c r="B420">
        <v>1</v>
      </c>
      <c r="C420">
        <v>2</v>
      </c>
      <c r="D420" t="s">
        <v>606</v>
      </c>
      <c r="E420" t="s">
        <v>17</v>
      </c>
      <c r="F420">
        <v>18</v>
      </c>
      <c r="G420">
        <v>0</v>
      </c>
      <c r="H420">
        <v>2</v>
      </c>
      <c r="I420">
        <v>250652</v>
      </c>
      <c r="J420">
        <v>13</v>
      </c>
      <c r="L420" t="s">
        <v>15</v>
      </c>
      <c r="M420">
        <f>Table24[[#This Row],[SibSp]]</f>
        <v>0</v>
      </c>
      <c r="N420">
        <f>Table24[[#This Row],[Parch]]</f>
        <v>2</v>
      </c>
      <c r="O420" s="5">
        <f>Table24[[#This Row],[Age]]/80</f>
        <v>0.22500000000000001</v>
      </c>
      <c r="P420" s="5">
        <f>LOG10(Table24[[#This Row],[Fare]]+1)</f>
        <v>1.146128035678238</v>
      </c>
      <c r="Q420" s="3">
        <f>IF(OR(Table24[[#This Row],[Pclass]]=2, Table24[[#This Row],[Pclass]]=3), 0, IF(Table24[[#This Row],[Pclass]]=1, 1, ""))</f>
        <v>0</v>
      </c>
      <c r="R420" s="3">
        <f>IF(OR(Table24[[#This Row],[Pclass]]=1, Table24[[#This Row],[Pclass]]=3), 0, IF(Table24[[#This Row],[Pclass]]=2, 1, ""))</f>
        <v>1</v>
      </c>
      <c r="S420" s="3">
        <f>IF(OR(Table24[[#This Row],[Embarked]]="C", Table24[[#This Row],[Embarked]]="Q"), 0, IF(Table24[[#This Row],[Embarked]]="S", 1, ""))</f>
        <v>1</v>
      </c>
      <c r="T420" s="3">
        <f>IF(OR(Table24[[#This Row],[Embarked]]="S", Table24[[#This Row],[Embarked]]="Q"), 0, IF(Table24[[#This Row],[Embarked]]="C", 1, ""))</f>
        <v>0</v>
      </c>
      <c r="U420" s="3">
        <f>IF(Table24[[#This Row],[Sex]]="male", 1, 0)</f>
        <v>0</v>
      </c>
      <c r="V420" s="3">
        <v>1</v>
      </c>
      <c r="AI420">
        <f>SUMPRODUCT(Table24[[#This Row],[SibSp_1]:[Const]],$X$4:$AG$4)</f>
        <v>-2.0677705914268456</v>
      </c>
      <c r="AJ420">
        <f>SUMPRODUCT(Table24[[#This Row],[SibSp_1]:[Const]],$X$5:$AG$5)</f>
        <v>0.85119996318688562</v>
      </c>
      <c r="AK420">
        <f t="shared" si="159"/>
        <v>0</v>
      </c>
      <c r="AL420">
        <f t="shared" si="160"/>
        <v>0.85119996318688562</v>
      </c>
      <c r="AM420">
        <f t="shared" si="161"/>
        <v>0.85119996318688562</v>
      </c>
      <c r="AN420">
        <f>(AM420-Table24[[#This Row],[Survived]])^2</f>
        <v>2.2141450955584195E-2</v>
      </c>
    </row>
    <row r="421" spans="1:40" x14ac:dyDescent="0.25">
      <c r="A421">
        <v>419</v>
      </c>
      <c r="B421">
        <v>0</v>
      </c>
      <c r="C421">
        <v>2</v>
      </c>
      <c r="D421" t="s">
        <v>607</v>
      </c>
      <c r="E421" t="s">
        <v>13</v>
      </c>
      <c r="F421">
        <v>30</v>
      </c>
      <c r="G421">
        <v>0</v>
      </c>
      <c r="H421">
        <v>0</v>
      </c>
      <c r="I421">
        <v>28228</v>
      </c>
      <c r="J421">
        <v>13</v>
      </c>
      <c r="L421" t="s">
        <v>15</v>
      </c>
      <c r="M421">
        <f>Table24[[#This Row],[SibSp]]</f>
        <v>0</v>
      </c>
      <c r="N421">
        <f>Table24[[#This Row],[Parch]]</f>
        <v>0</v>
      </c>
      <c r="O421" s="5">
        <f>Table24[[#This Row],[Age]]/80</f>
        <v>0.375</v>
      </c>
      <c r="P421" s="5">
        <f>LOG10(Table24[[#This Row],[Fare]]+1)</f>
        <v>1.146128035678238</v>
      </c>
      <c r="Q421" s="3">
        <f>IF(OR(Table24[[#This Row],[Pclass]]=2, Table24[[#This Row],[Pclass]]=3), 0, IF(Table24[[#This Row],[Pclass]]=1, 1, ""))</f>
        <v>0</v>
      </c>
      <c r="R421" s="3">
        <f>IF(OR(Table24[[#This Row],[Pclass]]=1, Table24[[#This Row],[Pclass]]=3), 0, IF(Table24[[#This Row],[Pclass]]=2, 1, ""))</f>
        <v>1</v>
      </c>
      <c r="S421" s="3">
        <f>IF(OR(Table24[[#This Row],[Embarked]]="C", Table24[[#This Row],[Embarked]]="Q"), 0, IF(Table24[[#This Row],[Embarked]]="S", 1, ""))</f>
        <v>1</v>
      </c>
      <c r="T421" s="3">
        <f>IF(OR(Table24[[#This Row],[Embarked]]="S", Table24[[#This Row],[Embarked]]="Q"), 0, IF(Table24[[#This Row],[Embarked]]="C", 1, ""))</f>
        <v>0</v>
      </c>
      <c r="U421" s="3">
        <f>IF(Table24[[#This Row],[Sex]]="male", 1, 0)</f>
        <v>1</v>
      </c>
      <c r="V421" s="3">
        <v>1</v>
      </c>
      <c r="AI421">
        <f>SUMPRODUCT(Table24[[#This Row],[SibSp_1]:[Const]],$X$4:$AG$4)</f>
        <v>-1.7123368174908151</v>
      </c>
      <c r="AJ421">
        <f>SUMPRODUCT(Table24[[#This Row],[SibSp_1]:[Const]],$X$5:$AG$5)</f>
        <v>0.29400064426573547</v>
      </c>
      <c r="AK421">
        <f t="shared" si="159"/>
        <v>0</v>
      </c>
      <c r="AL421">
        <f t="shared" si="160"/>
        <v>0.29400064426573547</v>
      </c>
      <c r="AM421">
        <f t="shared" si="161"/>
        <v>0.29400064426573547</v>
      </c>
      <c r="AN421">
        <f>(AM421-Table24[[#This Row],[Survived]])^2</f>
        <v>8.6436378828667532E-2</v>
      </c>
    </row>
    <row r="422" spans="1:40" x14ac:dyDescent="0.25">
      <c r="A422">
        <v>420</v>
      </c>
      <c r="B422">
        <v>0</v>
      </c>
      <c r="C422">
        <v>3</v>
      </c>
      <c r="D422" t="s">
        <v>608</v>
      </c>
      <c r="E422" t="s">
        <v>17</v>
      </c>
      <c r="F422">
        <v>10</v>
      </c>
      <c r="G422">
        <v>0</v>
      </c>
      <c r="H422">
        <v>2</v>
      </c>
      <c r="I422">
        <v>345773</v>
      </c>
      <c r="J422">
        <v>24.15</v>
      </c>
      <c r="L422" t="s">
        <v>15</v>
      </c>
      <c r="M422">
        <f>Table24[[#This Row],[SibSp]]</f>
        <v>0</v>
      </c>
      <c r="N422">
        <f>Table24[[#This Row],[Parch]]</f>
        <v>2</v>
      </c>
      <c r="O422" s="5">
        <f>Table24[[#This Row],[Age]]/80</f>
        <v>0.125</v>
      </c>
      <c r="P422" s="5">
        <f>LOG10(Table24[[#This Row],[Fare]]+1)</f>
        <v>1.4005379893919461</v>
      </c>
      <c r="Q422" s="3">
        <f>IF(OR(Table24[[#This Row],[Pclass]]=2, Table24[[#This Row],[Pclass]]=3), 0, IF(Table24[[#This Row],[Pclass]]=1, 1, ""))</f>
        <v>0</v>
      </c>
      <c r="R422" s="3">
        <f>IF(OR(Table24[[#This Row],[Pclass]]=1, Table24[[#This Row],[Pclass]]=3), 0, IF(Table24[[#This Row],[Pclass]]=2, 1, ""))</f>
        <v>0</v>
      </c>
      <c r="S422" s="3">
        <f>IF(OR(Table24[[#This Row],[Embarked]]="C", Table24[[#This Row],[Embarked]]="Q"), 0, IF(Table24[[#This Row],[Embarked]]="S", 1, ""))</f>
        <v>1</v>
      </c>
      <c r="T422" s="3">
        <f>IF(OR(Table24[[#This Row],[Embarked]]="S", Table24[[#This Row],[Embarked]]="Q"), 0, IF(Table24[[#This Row],[Embarked]]="C", 1, ""))</f>
        <v>0</v>
      </c>
      <c r="U422" s="3">
        <f>IF(Table24[[#This Row],[Sex]]="male", 1, 0)</f>
        <v>0</v>
      </c>
      <c r="V422" s="3">
        <v>1</v>
      </c>
      <c r="AI422">
        <f>SUMPRODUCT(Table24[[#This Row],[SibSp_1]:[Const]],$X$4:$AG$4)</f>
        <v>-2.1404732128543791</v>
      </c>
      <c r="AJ422">
        <f>SUMPRODUCT(Table24[[#This Row],[SibSp_1]:[Const]],$X$5:$AG$5)</f>
        <v>0.72953871844796769</v>
      </c>
      <c r="AK422">
        <f t="shared" si="159"/>
        <v>0</v>
      </c>
      <c r="AL422">
        <f t="shared" si="160"/>
        <v>0.72953871844796769</v>
      </c>
      <c r="AM422">
        <f t="shared" si="161"/>
        <v>0.72953871844796769</v>
      </c>
      <c r="AN422">
        <f>(AM422-Table24[[#This Row],[Survived]])^2</f>
        <v>0.53222674171470308</v>
      </c>
    </row>
    <row r="423" spans="1:40" hidden="1" x14ac:dyDescent="0.25">
      <c r="A423">
        <v>421</v>
      </c>
      <c r="B423">
        <v>0</v>
      </c>
      <c r="C423">
        <v>3</v>
      </c>
      <c r="D423" t="s">
        <v>609</v>
      </c>
      <c r="E423" t="s">
        <v>13</v>
      </c>
      <c r="G423">
        <v>0</v>
      </c>
      <c r="H423">
        <v>0</v>
      </c>
      <c r="I423">
        <v>349254</v>
      </c>
      <c r="J423">
        <v>7.8958000000000004</v>
      </c>
      <c r="L423" t="s">
        <v>20</v>
      </c>
      <c r="M423">
        <f>Table24[[#This Row],[SibSp]]</f>
        <v>0</v>
      </c>
      <c r="N423">
        <f>Table24[[#This Row],[Parch]]</f>
        <v>0</v>
      </c>
      <c r="O423">
        <f>Table24[[#This Row],[Age]]/80</f>
        <v>0</v>
      </c>
      <c r="P423" s="3">
        <f>LOG10(Table24[[#This Row],[Fare]]+1)</f>
        <v>0.94918501031343461</v>
      </c>
      <c r="Q423" s="3">
        <f>IF(OR(Table24[[#This Row],[Pclass]]=2, Table24[[#This Row],[Pclass]]=3), 0, IF(Table24[[#This Row],[Pclass]]=1, 1, ""))</f>
        <v>0</v>
      </c>
      <c r="R423" s="3">
        <f>IF(OR(Table24[[#This Row],[Pclass]]=1, Table24[[#This Row],[Pclass]]=3), 0, IF(Table24[[#This Row],[Pclass]]=2, 1, ""))</f>
        <v>0</v>
      </c>
      <c r="S423" s="3">
        <f>IF(OR(Table24[[#This Row],[Embarked]]="C", Table24[[#This Row],[Embarked]]="Q"), 0, IF(Table24[[#This Row],[Embarked]]="S", 1, ""))</f>
        <v>0</v>
      </c>
      <c r="T423" s="3">
        <f>IF(OR(Table24[[#This Row],[Embarked]]="S", Table24[[#This Row],[Embarked]]="Q"), 0, IF(Table24[[#This Row],[Embarked]]="C", 1, ""))</f>
        <v>1</v>
      </c>
      <c r="U423" s="3">
        <f>IF(Table24[[#This Row],[Sex]]="male", 1, 0)</f>
        <v>1</v>
      </c>
      <c r="V423" s="3"/>
      <c r="AI423">
        <f>SUMPRODUCT(Table24[[#This Row],[SibSp_1]:[Const]],$X$4:$AG$4)</f>
        <v>0.35182867686630581</v>
      </c>
      <c r="AN423">
        <f>(AI423-Table24[[#This Row],[Survived]])^2</f>
        <v>0.12378341786549543</v>
      </c>
    </row>
    <row r="424" spans="1:40" x14ac:dyDescent="0.25">
      <c r="A424">
        <v>422</v>
      </c>
      <c r="B424">
        <v>0</v>
      </c>
      <c r="C424">
        <v>3</v>
      </c>
      <c r="D424" t="s">
        <v>610</v>
      </c>
      <c r="E424" t="s">
        <v>13</v>
      </c>
      <c r="F424">
        <v>21</v>
      </c>
      <c r="G424">
        <v>0</v>
      </c>
      <c r="H424">
        <v>0</v>
      </c>
      <c r="I424" t="s">
        <v>611</v>
      </c>
      <c r="J424">
        <v>7.7332999999999998</v>
      </c>
      <c r="L424" t="s">
        <v>27</v>
      </c>
      <c r="M424">
        <f>Table24[[#This Row],[SibSp]]</f>
        <v>0</v>
      </c>
      <c r="N424">
        <f>Table24[[#This Row],[Parch]]</f>
        <v>0</v>
      </c>
      <c r="O424" s="5">
        <f>Table24[[#This Row],[Age]]/80</f>
        <v>0.26250000000000001</v>
      </c>
      <c r="P424" s="5">
        <f>LOG10(Table24[[#This Row],[Fare]]+1)</f>
        <v>0.94117837898439327</v>
      </c>
      <c r="Q424" s="3">
        <f>IF(OR(Table24[[#This Row],[Pclass]]=2, Table24[[#This Row],[Pclass]]=3), 0, IF(Table24[[#This Row],[Pclass]]=1, 1, ""))</f>
        <v>0</v>
      </c>
      <c r="R424" s="3">
        <f>IF(OR(Table24[[#This Row],[Pclass]]=1, Table24[[#This Row],[Pclass]]=3), 0, IF(Table24[[#This Row],[Pclass]]=2, 1, ""))</f>
        <v>0</v>
      </c>
      <c r="S424" s="3">
        <f>IF(OR(Table24[[#This Row],[Embarked]]="C", Table24[[#This Row],[Embarked]]="Q"), 0, IF(Table24[[#This Row],[Embarked]]="S", 1, ""))</f>
        <v>0</v>
      </c>
      <c r="T424" s="3">
        <f>IF(OR(Table24[[#This Row],[Embarked]]="S", Table24[[#This Row],[Embarked]]="Q"), 0, IF(Table24[[#This Row],[Embarked]]="C", 1, ""))</f>
        <v>0</v>
      </c>
      <c r="U424" s="3">
        <f>IF(Table24[[#This Row],[Sex]]="male", 1, 0)</f>
        <v>1</v>
      </c>
      <c r="V424" s="3">
        <v>1</v>
      </c>
      <c r="AI424">
        <f>SUMPRODUCT(Table24[[#This Row],[SibSp_1]:[Const]],$X$4:$AG$4)</f>
        <v>-0.79511717992978381</v>
      </c>
      <c r="AJ424">
        <f>SUMPRODUCT(Table24[[#This Row],[SibSp_1]:[Const]],$X$5:$AG$5)</f>
        <v>0.12443133616953483</v>
      </c>
      <c r="AK424">
        <f t="shared" ref="AK424:AK427" si="162">IF(AI424&lt;0,0,AI424)</f>
        <v>0</v>
      </c>
      <c r="AL424">
        <f t="shared" ref="AL424:AL427" si="163">IF(AJ424&lt;0,0,AJ424)</f>
        <v>0.12443133616953483</v>
      </c>
      <c r="AM424">
        <f t="shared" ref="AM424:AM427" si="164">AK424+AL424</f>
        <v>0.12443133616953483</v>
      </c>
      <c r="AN424">
        <f>(AM424-Table24[[#This Row],[Survived]])^2</f>
        <v>1.5483157420935787E-2</v>
      </c>
    </row>
    <row r="425" spans="1:40" x14ac:dyDescent="0.25">
      <c r="A425">
        <v>423</v>
      </c>
      <c r="B425">
        <v>0</v>
      </c>
      <c r="C425">
        <v>3</v>
      </c>
      <c r="D425" t="s">
        <v>612</v>
      </c>
      <c r="E425" t="s">
        <v>13</v>
      </c>
      <c r="F425">
        <v>29</v>
      </c>
      <c r="G425">
        <v>0</v>
      </c>
      <c r="H425">
        <v>0</v>
      </c>
      <c r="I425">
        <v>315082</v>
      </c>
      <c r="J425">
        <v>7.875</v>
      </c>
      <c r="L425" t="s">
        <v>15</v>
      </c>
      <c r="M425">
        <f>Table24[[#This Row],[SibSp]]</f>
        <v>0</v>
      </c>
      <c r="N425">
        <f>Table24[[#This Row],[Parch]]</f>
        <v>0</v>
      </c>
      <c r="O425" s="5">
        <f>Table24[[#This Row],[Age]]/80</f>
        <v>0.36249999999999999</v>
      </c>
      <c r="P425" s="5">
        <f>LOG10(Table24[[#This Row],[Fare]]+1)</f>
        <v>0.9481683617271317</v>
      </c>
      <c r="Q425" s="3">
        <f>IF(OR(Table24[[#This Row],[Pclass]]=2, Table24[[#This Row],[Pclass]]=3), 0, IF(Table24[[#This Row],[Pclass]]=1, 1, ""))</f>
        <v>0</v>
      </c>
      <c r="R425" s="3">
        <f>IF(OR(Table24[[#This Row],[Pclass]]=1, Table24[[#This Row],[Pclass]]=3), 0, IF(Table24[[#This Row],[Pclass]]=2, 1, ""))</f>
        <v>0</v>
      </c>
      <c r="S425" s="3">
        <f>IF(OR(Table24[[#This Row],[Embarked]]="C", Table24[[#This Row],[Embarked]]="Q"), 0, IF(Table24[[#This Row],[Embarked]]="S", 1, ""))</f>
        <v>1</v>
      </c>
      <c r="T425" s="3">
        <f>IF(OR(Table24[[#This Row],[Embarked]]="S", Table24[[#This Row],[Embarked]]="Q"), 0, IF(Table24[[#This Row],[Embarked]]="C", 1, ""))</f>
        <v>0</v>
      </c>
      <c r="U425" s="3">
        <f>IF(Table24[[#This Row],[Sex]]="male", 1, 0)</f>
        <v>1</v>
      </c>
      <c r="V425" s="3">
        <v>1</v>
      </c>
      <c r="AI425">
        <f>SUMPRODUCT(Table24[[#This Row],[SibSp_1]:[Const]],$X$4:$AG$4)</f>
        <v>-1.4912353187657614</v>
      </c>
      <c r="AJ425">
        <f>SUMPRODUCT(Table24[[#This Row],[SibSp_1]:[Const]],$X$5:$AG$5)</f>
        <v>7.9989022743686355E-2</v>
      </c>
      <c r="AK425">
        <f t="shared" si="162"/>
        <v>0</v>
      </c>
      <c r="AL425">
        <f t="shared" si="163"/>
        <v>7.9989022743686355E-2</v>
      </c>
      <c r="AM425">
        <f t="shared" si="164"/>
        <v>7.9989022743686355E-2</v>
      </c>
      <c r="AN425">
        <f>(AM425-Table24[[#This Row],[Survived]])^2</f>
        <v>6.3982437594899732E-3</v>
      </c>
    </row>
    <row r="426" spans="1:40" x14ac:dyDescent="0.25">
      <c r="A426">
        <v>424</v>
      </c>
      <c r="B426">
        <v>0</v>
      </c>
      <c r="C426">
        <v>3</v>
      </c>
      <c r="D426" t="s">
        <v>613</v>
      </c>
      <c r="E426" t="s">
        <v>17</v>
      </c>
      <c r="F426">
        <v>28</v>
      </c>
      <c r="G426">
        <v>1</v>
      </c>
      <c r="H426">
        <v>1</v>
      </c>
      <c r="I426">
        <v>347080</v>
      </c>
      <c r="J426">
        <v>14.4</v>
      </c>
      <c r="L426" t="s">
        <v>15</v>
      </c>
      <c r="M426">
        <f>Table24[[#This Row],[SibSp]]</f>
        <v>1</v>
      </c>
      <c r="N426">
        <f>Table24[[#This Row],[Parch]]</f>
        <v>1</v>
      </c>
      <c r="O426" s="5">
        <f>Table24[[#This Row],[Age]]/80</f>
        <v>0.35</v>
      </c>
      <c r="P426" s="5">
        <f>LOG10(Table24[[#This Row],[Fare]]+1)</f>
        <v>1.1875207208364631</v>
      </c>
      <c r="Q426" s="3">
        <f>IF(OR(Table24[[#This Row],[Pclass]]=2, Table24[[#This Row],[Pclass]]=3), 0, IF(Table24[[#This Row],[Pclass]]=1, 1, ""))</f>
        <v>0</v>
      </c>
      <c r="R426" s="3">
        <f>IF(OR(Table24[[#This Row],[Pclass]]=1, Table24[[#This Row],[Pclass]]=3), 0, IF(Table24[[#This Row],[Pclass]]=2, 1, ""))</f>
        <v>0</v>
      </c>
      <c r="S426" s="3">
        <f>IF(OR(Table24[[#This Row],[Embarked]]="C", Table24[[#This Row],[Embarked]]="Q"), 0, IF(Table24[[#This Row],[Embarked]]="S", 1, ""))</f>
        <v>1</v>
      </c>
      <c r="T426" s="3">
        <f>IF(OR(Table24[[#This Row],[Embarked]]="S", Table24[[#This Row],[Embarked]]="Q"), 0, IF(Table24[[#This Row],[Embarked]]="C", 1, ""))</f>
        <v>0</v>
      </c>
      <c r="U426" s="3">
        <f>IF(Table24[[#This Row],[Sex]]="male", 1, 0)</f>
        <v>0</v>
      </c>
      <c r="V426" s="3">
        <v>1</v>
      </c>
      <c r="AI426">
        <f>SUMPRODUCT(Table24[[#This Row],[SibSp_1]:[Const]],$X$4:$AG$4)</f>
        <v>-1.521580511020586</v>
      </c>
      <c r="AJ426">
        <f>SUMPRODUCT(Table24[[#This Row],[SibSp_1]:[Const]],$X$5:$AG$5)</f>
        <v>0.51189228982056267</v>
      </c>
      <c r="AK426">
        <f t="shared" si="162"/>
        <v>0</v>
      </c>
      <c r="AL426">
        <f t="shared" si="163"/>
        <v>0.51189228982056267</v>
      </c>
      <c r="AM426">
        <f t="shared" si="164"/>
        <v>0.51189228982056267</v>
      </c>
      <c r="AN426">
        <f>(AM426-Table24[[#This Row],[Survived]])^2</f>
        <v>0.26203371637773892</v>
      </c>
    </row>
    <row r="427" spans="1:40" x14ac:dyDescent="0.25">
      <c r="A427">
        <v>425</v>
      </c>
      <c r="B427">
        <v>0</v>
      </c>
      <c r="C427">
        <v>3</v>
      </c>
      <c r="D427" t="s">
        <v>614</v>
      </c>
      <c r="E427" t="s">
        <v>13</v>
      </c>
      <c r="F427">
        <v>18</v>
      </c>
      <c r="G427">
        <v>1</v>
      </c>
      <c r="H427">
        <v>1</v>
      </c>
      <c r="I427">
        <v>370129</v>
      </c>
      <c r="J427">
        <v>20.212499999999999</v>
      </c>
      <c r="L427" t="s">
        <v>15</v>
      </c>
      <c r="M427">
        <f>Table24[[#This Row],[SibSp]]</f>
        <v>1</v>
      </c>
      <c r="N427">
        <f>Table24[[#This Row],[Parch]]</f>
        <v>1</v>
      </c>
      <c r="O427" s="5">
        <f>Table24[[#This Row],[Age]]/80</f>
        <v>0.22500000000000001</v>
      </c>
      <c r="P427" s="5">
        <f>LOG10(Table24[[#This Row],[Fare]]+1)</f>
        <v>1.3265918553257321</v>
      </c>
      <c r="Q427" s="3">
        <f>IF(OR(Table24[[#This Row],[Pclass]]=2, Table24[[#This Row],[Pclass]]=3), 0, IF(Table24[[#This Row],[Pclass]]=1, 1, ""))</f>
        <v>0</v>
      </c>
      <c r="R427" s="3">
        <f>IF(OR(Table24[[#This Row],[Pclass]]=1, Table24[[#This Row],[Pclass]]=3), 0, IF(Table24[[#This Row],[Pclass]]=2, 1, ""))</f>
        <v>0</v>
      </c>
      <c r="S427" s="3">
        <f>IF(OR(Table24[[#This Row],[Embarked]]="C", Table24[[#This Row],[Embarked]]="Q"), 0, IF(Table24[[#This Row],[Embarked]]="S", 1, ""))</f>
        <v>1</v>
      </c>
      <c r="T427" s="3">
        <f>IF(OR(Table24[[#This Row],[Embarked]]="S", Table24[[#This Row],[Embarked]]="Q"), 0, IF(Table24[[#This Row],[Embarked]]="C", 1, ""))</f>
        <v>0</v>
      </c>
      <c r="U427" s="3">
        <f>IF(Table24[[#This Row],[Sex]]="male", 1, 0)</f>
        <v>1</v>
      </c>
      <c r="V427" s="3">
        <v>1</v>
      </c>
      <c r="AI427">
        <f>SUMPRODUCT(Table24[[#This Row],[SibSp_1]:[Const]],$X$4:$AG$4)</f>
        <v>-1.5199875588503668</v>
      </c>
      <c r="AJ427">
        <f>SUMPRODUCT(Table24[[#This Row],[SibSp_1]:[Const]],$X$5:$AG$5)</f>
        <v>9.9309510978277449E-2</v>
      </c>
      <c r="AK427">
        <f t="shared" si="162"/>
        <v>0</v>
      </c>
      <c r="AL427">
        <f t="shared" si="163"/>
        <v>9.9309510978277449E-2</v>
      </c>
      <c r="AM427">
        <f t="shared" si="164"/>
        <v>9.9309510978277449E-2</v>
      </c>
      <c r="AN427">
        <f>(AM427-Table24[[#This Row],[Survived]])^2</f>
        <v>9.8623789707446095E-3</v>
      </c>
    </row>
    <row r="428" spans="1:40" hidden="1" x14ac:dyDescent="0.25">
      <c r="A428">
        <v>426</v>
      </c>
      <c r="B428">
        <v>0</v>
      </c>
      <c r="C428">
        <v>3</v>
      </c>
      <c r="D428" t="s">
        <v>615</v>
      </c>
      <c r="E428" t="s">
        <v>13</v>
      </c>
      <c r="G428">
        <v>0</v>
      </c>
      <c r="H428">
        <v>0</v>
      </c>
      <c r="I428" t="s">
        <v>616</v>
      </c>
      <c r="J428">
        <v>7.25</v>
      </c>
      <c r="L428" t="s">
        <v>15</v>
      </c>
      <c r="M428">
        <f>Table24[[#This Row],[SibSp]]</f>
        <v>0</v>
      </c>
      <c r="N428">
        <f>Table24[[#This Row],[Parch]]</f>
        <v>0</v>
      </c>
      <c r="O428">
        <f>Table24[[#This Row],[Age]]/80</f>
        <v>0</v>
      </c>
      <c r="P428" s="3">
        <f>LOG10(Table24[[#This Row],[Fare]]+1)</f>
        <v>0.91645394854992512</v>
      </c>
      <c r="Q428" s="3">
        <f>IF(OR(Table24[[#This Row],[Pclass]]=2, Table24[[#This Row],[Pclass]]=3), 0, IF(Table24[[#This Row],[Pclass]]=1, 1, ""))</f>
        <v>0</v>
      </c>
      <c r="R428" s="3">
        <f>IF(OR(Table24[[#This Row],[Pclass]]=1, Table24[[#This Row],[Pclass]]=3), 0, IF(Table24[[#This Row],[Pclass]]=2, 1, ""))</f>
        <v>0</v>
      </c>
      <c r="S428" s="3">
        <f>IF(OR(Table24[[#This Row],[Embarked]]="C", Table24[[#This Row],[Embarked]]="Q"), 0, IF(Table24[[#This Row],[Embarked]]="S", 1, ""))</f>
        <v>1</v>
      </c>
      <c r="T428" s="3">
        <f>IF(OR(Table24[[#This Row],[Embarked]]="S", Table24[[#This Row],[Embarked]]="Q"), 0, IF(Table24[[#This Row],[Embarked]]="C", 1, ""))</f>
        <v>0</v>
      </c>
      <c r="U428" s="3">
        <f>IF(Table24[[#This Row],[Sex]]="male", 1, 0)</f>
        <v>1</v>
      </c>
      <c r="V428" s="3"/>
      <c r="AI428">
        <f>SUMPRODUCT(Table24[[#This Row],[SibSp_1]:[Const]],$X$4:$AG$4)</f>
        <v>-1.1806463930843434</v>
      </c>
      <c r="AN428">
        <f>(AI428-Table24[[#This Row],[Survived]])^2</f>
        <v>1.3939259055030699</v>
      </c>
    </row>
    <row r="429" spans="1:40" x14ac:dyDescent="0.25">
      <c r="A429">
        <v>427</v>
      </c>
      <c r="B429">
        <v>1</v>
      </c>
      <c r="C429">
        <v>2</v>
      </c>
      <c r="D429" t="s">
        <v>617</v>
      </c>
      <c r="E429" t="s">
        <v>17</v>
      </c>
      <c r="F429">
        <v>28</v>
      </c>
      <c r="G429">
        <v>1</v>
      </c>
      <c r="H429">
        <v>0</v>
      </c>
      <c r="I429">
        <v>2003</v>
      </c>
      <c r="J429">
        <v>26</v>
      </c>
      <c r="L429" t="s">
        <v>15</v>
      </c>
      <c r="M429">
        <f>Table24[[#This Row],[SibSp]]</f>
        <v>1</v>
      </c>
      <c r="N429">
        <f>Table24[[#This Row],[Parch]]</f>
        <v>0</v>
      </c>
      <c r="O429" s="5">
        <f>Table24[[#This Row],[Age]]/80</f>
        <v>0.35</v>
      </c>
      <c r="P429" s="5">
        <f>LOG10(Table24[[#This Row],[Fare]]+1)</f>
        <v>1.4313637641589874</v>
      </c>
      <c r="Q429" s="3">
        <f>IF(OR(Table24[[#This Row],[Pclass]]=2, Table24[[#This Row],[Pclass]]=3), 0, IF(Table24[[#This Row],[Pclass]]=1, 1, ""))</f>
        <v>0</v>
      </c>
      <c r="R429" s="3">
        <f>IF(OR(Table24[[#This Row],[Pclass]]=1, Table24[[#This Row],[Pclass]]=3), 0, IF(Table24[[#This Row],[Pclass]]=2, 1, ""))</f>
        <v>1</v>
      </c>
      <c r="S429" s="3">
        <f>IF(OR(Table24[[#This Row],[Embarked]]="C", Table24[[#This Row],[Embarked]]="Q"), 0, IF(Table24[[#This Row],[Embarked]]="S", 1, ""))</f>
        <v>1</v>
      </c>
      <c r="T429" s="3">
        <f>IF(OR(Table24[[#This Row],[Embarked]]="S", Table24[[#This Row],[Embarked]]="Q"), 0, IF(Table24[[#This Row],[Embarked]]="C", 1, ""))</f>
        <v>0</v>
      </c>
      <c r="U429" s="3">
        <f>IF(Table24[[#This Row],[Sex]]="male", 1, 0)</f>
        <v>0</v>
      </c>
      <c r="V429" s="3">
        <v>1</v>
      </c>
      <c r="AI429">
        <f>SUMPRODUCT(Table24[[#This Row],[SibSp_1]:[Const]],$X$4:$AG$4)</f>
        <v>-1.6511657475339052</v>
      </c>
      <c r="AJ429">
        <f>SUMPRODUCT(Table24[[#This Row],[SibSp_1]:[Const]],$X$5:$AG$5)</f>
        <v>0.75172663889491254</v>
      </c>
      <c r="AK429">
        <f t="shared" ref="AK429:AK430" si="165">IF(AI429&lt;0,0,AI429)</f>
        <v>0</v>
      </c>
      <c r="AL429">
        <f t="shared" ref="AL429:AL430" si="166">IF(AJ429&lt;0,0,AJ429)</f>
        <v>0.75172663889491254</v>
      </c>
      <c r="AM429">
        <f t="shared" ref="AM429:AM430" si="167">AK429+AL429</f>
        <v>0.75172663889491254</v>
      </c>
      <c r="AN429">
        <f>(AM429-Table24[[#This Row],[Survived]])^2</f>
        <v>6.1639661834417159E-2</v>
      </c>
    </row>
    <row r="430" spans="1:40" x14ac:dyDescent="0.25">
      <c r="A430">
        <v>428</v>
      </c>
      <c r="B430">
        <v>1</v>
      </c>
      <c r="C430">
        <v>2</v>
      </c>
      <c r="D430" t="s">
        <v>618</v>
      </c>
      <c r="E430" t="s">
        <v>17</v>
      </c>
      <c r="F430">
        <v>19</v>
      </c>
      <c r="G430">
        <v>0</v>
      </c>
      <c r="H430">
        <v>0</v>
      </c>
      <c r="I430">
        <v>250655</v>
      </c>
      <c r="J430">
        <v>26</v>
      </c>
      <c r="L430" t="s">
        <v>15</v>
      </c>
      <c r="M430">
        <f>Table24[[#This Row],[SibSp]]</f>
        <v>0</v>
      </c>
      <c r="N430">
        <f>Table24[[#This Row],[Parch]]</f>
        <v>0</v>
      </c>
      <c r="O430" s="5">
        <f>Table24[[#This Row],[Age]]/80</f>
        <v>0.23749999999999999</v>
      </c>
      <c r="P430" s="5">
        <f>LOG10(Table24[[#This Row],[Fare]]+1)</f>
        <v>1.4313637641589874</v>
      </c>
      <c r="Q430" s="3">
        <f>IF(OR(Table24[[#This Row],[Pclass]]=2, Table24[[#This Row],[Pclass]]=3), 0, IF(Table24[[#This Row],[Pclass]]=1, 1, ""))</f>
        <v>0</v>
      </c>
      <c r="R430" s="3">
        <f>IF(OR(Table24[[#This Row],[Pclass]]=1, Table24[[#This Row],[Pclass]]=3), 0, IF(Table24[[#This Row],[Pclass]]=2, 1, ""))</f>
        <v>1</v>
      </c>
      <c r="S430" s="3">
        <f>IF(OR(Table24[[#This Row],[Embarked]]="C", Table24[[#This Row],[Embarked]]="Q"), 0, IF(Table24[[#This Row],[Embarked]]="S", 1, ""))</f>
        <v>1</v>
      </c>
      <c r="T430" s="3">
        <f>IF(OR(Table24[[#This Row],[Embarked]]="S", Table24[[#This Row],[Embarked]]="Q"), 0, IF(Table24[[#This Row],[Embarked]]="C", 1, ""))</f>
        <v>0</v>
      </c>
      <c r="U430" s="3">
        <f>IF(Table24[[#This Row],[Sex]]="male", 1, 0)</f>
        <v>0</v>
      </c>
      <c r="V430" s="3">
        <v>1</v>
      </c>
      <c r="AI430">
        <f>SUMPRODUCT(Table24[[#This Row],[SibSp_1]:[Const]],$X$4:$AG$4)</f>
        <v>-2.0042643191468992</v>
      </c>
      <c r="AJ430">
        <f>SUMPRODUCT(Table24[[#This Row],[SibSp_1]:[Const]],$X$5:$AG$5)</f>
        <v>0.89858366857205174</v>
      </c>
      <c r="AK430">
        <f t="shared" si="165"/>
        <v>0</v>
      </c>
      <c r="AL430">
        <f t="shared" si="166"/>
        <v>0.89858366857205174</v>
      </c>
      <c r="AM430">
        <f t="shared" si="167"/>
        <v>0.89858366857205174</v>
      </c>
      <c r="AN430">
        <f>(AM430-Table24[[#This Row],[Survived]])^2</f>
        <v>1.0285272280303445E-2</v>
      </c>
    </row>
    <row r="431" spans="1:40" hidden="1" x14ac:dyDescent="0.25">
      <c r="A431">
        <v>429</v>
      </c>
      <c r="B431">
        <v>0</v>
      </c>
      <c r="C431">
        <v>3</v>
      </c>
      <c r="D431" t="s">
        <v>619</v>
      </c>
      <c r="E431" t="s">
        <v>13</v>
      </c>
      <c r="G431">
        <v>0</v>
      </c>
      <c r="H431">
        <v>0</v>
      </c>
      <c r="I431">
        <v>364851</v>
      </c>
      <c r="J431">
        <v>7.75</v>
      </c>
      <c r="L431" t="s">
        <v>27</v>
      </c>
      <c r="M431">
        <f>Table24[[#This Row],[SibSp]]</f>
        <v>0</v>
      </c>
      <c r="N431">
        <f>Table24[[#This Row],[Parch]]</f>
        <v>0</v>
      </c>
      <c r="O431">
        <f>Table24[[#This Row],[Age]]/80</f>
        <v>0</v>
      </c>
      <c r="P431" s="3">
        <f>LOG10(Table24[[#This Row],[Fare]]+1)</f>
        <v>0.94200805302231327</v>
      </c>
      <c r="Q431" s="3">
        <f>IF(OR(Table24[[#This Row],[Pclass]]=2, Table24[[#This Row],[Pclass]]=3), 0, IF(Table24[[#This Row],[Pclass]]=1, 1, ""))</f>
        <v>0</v>
      </c>
      <c r="R431" s="3">
        <f>IF(OR(Table24[[#This Row],[Pclass]]=1, Table24[[#This Row],[Pclass]]=3), 0, IF(Table24[[#This Row],[Pclass]]=2, 1, ""))</f>
        <v>0</v>
      </c>
      <c r="S431" s="3">
        <f>IF(OR(Table24[[#This Row],[Embarked]]="C", Table24[[#This Row],[Embarked]]="Q"), 0, IF(Table24[[#This Row],[Embarked]]="S", 1, ""))</f>
        <v>0</v>
      </c>
      <c r="T431" s="3">
        <f>IF(OR(Table24[[#This Row],[Embarked]]="S", Table24[[#This Row],[Embarked]]="Q"), 0, IF(Table24[[#This Row],[Embarked]]="C", 1, ""))</f>
        <v>0</v>
      </c>
      <c r="U431" s="3">
        <f>IF(Table24[[#This Row],[Sex]]="male", 1, 0)</f>
        <v>1</v>
      </c>
      <c r="V431" s="3"/>
      <c r="AI431">
        <f>SUMPRODUCT(Table24[[#This Row],[SibSp_1]:[Const]],$X$4:$AG$4)</f>
        <v>-0.49697143895696583</v>
      </c>
      <c r="AN431">
        <f>(AI431-Table24[[#This Row],[Survived]])^2</f>
        <v>0.24698061113895722</v>
      </c>
    </row>
    <row r="432" spans="1:40" x14ac:dyDescent="0.25">
      <c r="A432">
        <v>430</v>
      </c>
      <c r="B432">
        <v>1</v>
      </c>
      <c r="C432">
        <v>3</v>
      </c>
      <c r="D432" t="s">
        <v>620</v>
      </c>
      <c r="E432" t="s">
        <v>13</v>
      </c>
      <c r="F432">
        <v>32</v>
      </c>
      <c r="G432">
        <v>0</v>
      </c>
      <c r="H432">
        <v>0</v>
      </c>
      <c r="I432" t="s">
        <v>621</v>
      </c>
      <c r="J432">
        <v>8.0500000000000007</v>
      </c>
      <c r="K432" t="s">
        <v>622</v>
      </c>
      <c r="L432" t="s">
        <v>15</v>
      </c>
      <c r="M432">
        <f>Table24[[#This Row],[SibSp]]</f>
        <v>0</v>
      </c>
      <c r="N432">
        <f>Table24[[#This Row],[Parch]]</f>
        <v>0</v>
      </c>
      <c r="O432" s="5">
        <f>Table24[[#This Row],[Age]]/80</f>
        <v>0.4</v>
      </c>
      <c r="P432" s="5">
        <f>LOG10(Table24[[#This Row],[Fare]]+1)</f>
        <v>0.9566485792052033</v>
      </c>
      <c r="Q432" s="3">
        <f>IF(OR(Table24[[#This Row],[Pclass]]=2, Table24[[#This Row],[Pclass]]=3), 0, IF(Table24[[#This Row],[Pclass]]=1, 1, ""))</f>
        <v>0</v>
      </c>
      <c r="R432" s="3">
        <f>IF(OR(Table24[[#This Row],[Pclass]]=1, Table24[[#This Row],[Pclass]]=3), 0, IF(Table24[[#This Row],[Pclass]]=2, 1, ""))</f>
        <v>0</v>
      </c>
      <c r="S432" s="3">
        <f>IF(OR(Table24[[#This Row],[Embarked]]="C", Table24[[#This Row],[Embarked]]="Q"), 0, IF(Table24[[#This Row],[Embarked]]="S", 1, ""))</f>
        <v>1</v>
      </c>
      <c r="T432" s="3">
        <f>IF(OR(Table24[[#This Row],[Embarked]]="S", Table24[[#This Row],[Embarked]]="Q"), 0, IF(Table24[[#This Row],[Embarked]]="C", 1, ""))</f>
        <v>0</v>
      </c>
      <c r="U432" s="3">
        <f>IF(Table24[[#This Row],[Sex]]="male", 1, 0)</f>
        <v>1</v>
      </c>
      <c r="V432" s="3">
        <v>1</v>
      </c>
      <c r="AI432">
        <f>SUMPRODUCT(Table24[[#This Row],[SibSp_1]:[Const]],$X$4:$AG$4)</f>
        <v>-1.4935418863304886</v>
      </c>
      <c r="AJ432">
        <f>SUMPRODUCT(Table24[[#This Row],[SibSp_1]:[Const]],$X$5:$AG$5)</f>
        <v>5.8860394054430221E-2</v>
      </c>
      <c r="AK432">
        <f t="shared" ref="AK432:AK433" si="168">IF(AI432&lt;0,0,AI432)</f>
        <v>0</v>
      </c>
      <c r="AL432">
        <f t="shared" ref="AL432:AL433" si="169">IF(AJ432&lt;0,0,AJ432)</f>
        <v>5.8860394054430221E-2</v>
      </c>
      <c r="AM432">
        <f t="shared" ref="AM432:AM433" si="170">AK432+AL432</f>
        <v>5.8860394054430221E-2</v>
      </c>
      <c r="AN432">
        <f>(AM432-Table24[[#This Row],[Survived]])^2</f>
        <v>0.88574375787938231</v>
      </c>
    </row>
    <row r="433" spans="1:40" x14ac:dyDescent="0.25">
      <c r="A433">
        <v>431</v>
      </c>
      <c r="B433">
        <v>1</v>
      </c>
      <c r="C433">
        <v>1</v>
      </c>
      <c r="D433" t="s">
        <v>623</v>
      </c>
      <c r="E433" t="s">
        <v>13</v>
      </c>
      <c r="F433">
        <v>28</v>
      </c>
      <c r="G433">
        <v>0</v>
      </c>
      <c r="H433">
        <v>0</v>
      </c>
      <c r="I433">
        <v>110564</v>
      </c>
      <c r="J433">
        <v>26.55</v>
      </c>
      <c r="K433" t="s">
        <v>98</v>
      </c>
      <c r="L433" t="s">
        <v>15</v>
      </c>
      <c r="M433">
        <f>Table24[[#This Row],[SibSp]]</f>
        <v>0</v>
      </c>
      <c r="N433">
        <f>Table24[[#This Row],[Parch]]</f>
        <v>0</v>
      </c>
      <c r="O433" s="5">
        <f>Table24[[#This Row],[Age]]/80</f>
        <v>0.35</v>
      </c>
      <c r="P433" s="5">
        <f>LOG10(Table24[[#This Row],[Fare]]+1)</f>
        <v>1.4401216031878039</v>
      </c>
      <c r="Q433" s="3">
        <f>IF(OR(Table24[[#This Row],[Pclass]]=2, Table24[[#This Row],[Pclass]]=3), 0, IF(Table24[[#This Row],[Pclass]]=1, 1, ""))</f>
        <v>1</v>
      </c>
      <c r="R433" s="3">
        <f>IF(OR(Table24[[#This Row],[Pclass]]=1, Table24[[#This Row],[Pclass]]=3), 0, IF(Table24[[#This Row],[Pclass]]=2, 1, ""))</f>
        <v>0</v>
      </c>
      <c r="S433" s="3">
        <f>IF(OR(Table24[[#This Row],[Embarked]]="C", Table24[[#This Row],[Embarked]]="Q"), 0, IF(Table24[[#This Row],[Embarked]]="S", 1, ""))</f>
        <v>1</v>
      </c>
      <c r="T433" s="3">
        <f>IF(OR(Table24[[#This Row],[Embarked]]="S", Table24[[#This Row],[Embarked]]="Q"), 0, IF(Table24[[#This Row],[Embarked]]="C", 1, ""))</f>
        <v>0</v>
      </c>
      <c r="U433" s="3">
        <f>IF(Table24[[#This Row],[Sex]]="male", 1, 0)</f>
        <v>1</v>
      </c>
      <c r="V433" s="3">
        <v>1</v>
      </c>
      <c r="AI433">
        <f>SUMPRODUCT(Table24[[#This Row],[SibSp_1]:[Const]],$X$4:$AG$4)</f>
        <v>-1.4109960691577788</v>
      </c>
      <c r="AJ433">
        <f>SUMPRODUCT(Table24[[#This Row],[SibSp_1]:[Const]],$X$5:$AG$5)</f>
        <v>0.48729499224236428</v>
      </c>
      <c r="AK433">
        <f t="shared" si="168"/>
        <v>0</v>
      </c>
      <c r="AL433">
        <f t="shared" si="169"/>
        <v>0.48729499224236428</v>
      </c>
      <c r="AM433">
        <f t="shared" si="170"/>
        <v>0.48729499224236428</v>
      </c>
      <c r="AN433">
        <f>(AM433-Table24[[#This Row],[Survived]])^2</f>
        <v>0.26286642497975732</v>
      </c>
    </row>
    <row r="434" spans="1:40" hidden="1" x14ac:dyDescent="0.25">
      <c r="A434">
        <v>432</v>
      </c>
      <c r="B434">
        <v>1</v>
      </c>
      <c r="C434">
        <v>3</v>
      </c>
      <c r="D434" t="s">
        <v>624</v>
      </c>
      <c r="E434" t="s">
        <v>17</v>
      </c>
      <c r="G434">
        <v>1</v>
      </c>
      <c r="H434">
        <v>0</v>
      </c>
      <c r="I434">
        <v>376564</v>
      </c>
      <c r="J434">
        <v>16.100000000000001</v>
      </c>
      <c r="L434" t="s">
        <v>15</v>
      </c>
      <c r="M434">
        <f>Table24[[#This Row],[SibSp]]</f>
        <v>1</v>
      </c>
      <c r="N434">
        <f>Table24[[#This Row],[Parch]]</f>
        <v>0</v>
      </c>
      <c r="O434">
        <f>Table24[[#This Row],[Age]]/80</f>
        <v>0</v>
      </c>
      <c r="P434" s="3">
        <f>LOG10(Table24[[#This Row],[Fare]]+1)</f>
        <v>1.2329961103921538</v>
      </c>
      <c r="Q434" s="3">
        <f>IF(OR(Table24[[#This Row],[Pclass]]=2, Table24[[#This Row],[Pclass]]=3), 0, IF(Table24[[#This Row],[Pclass]]=1, 1, ""))</f>
        <v>0</v>
      </c>
      <c r="R434" s="3">
        <f>IF(OR(Table24[[#This Row],[Pclass]]=1, Table24[[#This Row],[Pclass]]=3), 0, IF(Table24[[#This Row],[Pclass]]=2, 1, ""))</f>
        <v>0</v>
      </c>
      <c r="S434" s="3">
        <f>IF(OR(Table24[[#This Row],[Embarked]]="C", Table24[[#This Row],[Embarked]]="Q"), 0, IF(Table24[[#This Row],[Embarked]]="S", 1, ""))</f>
        <v>1</v>
      </c>
      <c r="T434" s="3">
        <f>IF(OR(Table24[[#This Row],[Embarked]]="S", Table24[[#This Row],[Embarked]]="Q"), 0, IF(Table24[[#This Row],[Embarked]]="C", 1, ""))</f>
        <v>0</v>
      </c>
      <c r="U434" s="3">
        <f>IF(Table24[[#This Row],[Sex]]="male", 1, 0)</f>
        <v>0</v>
      </c>
      <c r="V434" s="3"/>
      <c r="AI434">
        <f>SUMPRODUCT(Table24[[#This Row],[SibSp_1]:[Const]],$X$4:$AG$4)</f>
        <v>-1.1372682446096758</v>
      </c>
      <c r="AN434">
        <f>(AI434-Table24[[#This Row],[Survived]])^2</f>
        <v>4.5679155494169246</v>
      </c>
    </row>
    <row r="435" spans="1:40" x14ac:dyDescent="0.25">
      <c r="A435">
        <v>433</v>
      </c>
      <c r="B435">
        <v>1</v>
      </c>
      <c r="C435">
        <v>2</v>
      </c>
      <c r="D435" t="s">
        <v>625</v>
      </c>
      <c r="E435" t="s">
        <v>17</v>
      </c>
      <c r="F435">
        <v>42</v>
      </c>
      <c r="G435">
        <v>1</v>
      </c>
      <c r="H435">
        <v>0</v>
      </c>
      <c r="I435" t="s">
        <v>626</v>
      </c>
      <c r="J435">
        <v>26</v>
      </c>
      <c r="L435" t="s">
        <v>15</v>
      </c>
      <c r="M435">
        <f>Table24[[#This Row],[SibSp]]</f>
        <v>1</v>
      </c>
      <c r="N435">
        <f>Table24[[#This Row],[Parch]]</f>
        <v>0</v>
      </c>
      <c r="O435" s="5">
        <f>Table24[[#This Row],[Age]]/80</f>
        <v>0.52500000000000002</v>
      </c>
      <c r="P435" s="5">
        <f>LOG10(Table24[[#This Row],[Fare]]+1)</f>
        <v>1.4313637641589874</v>
      </c>
      <c r="Q435" s="3">
        <f>IF(OR(Table24[[#This Row],[Pclass]]=2, Table24[[#This Row],[Pclass]]=3), 0, IF(Table24[[#This Row],[Pclass]]=1, 1, ""))</f>
        <v>0</v>
      </c>
      <c r="R435" s="3">
        <f>IF(OR(Table24[[#This Row],[Pclass]]=1, Table24[[#This Row],[Pclass]]=3), 0, IF(Table24[[#This Row],[Pclass]]=2, 1, ""))</f>
        <v>1</v>
      </c>
      <c r="S435" s="3">
        <f>IF(OR(Table24[[#This Row],[Embarked]]="C", Table24[[#This Row],[Embarked]]="Q"), 0, IF(Table24[[#This Row],[Embarked]]="S", 1, ""))</f>
        <v>1</v>
      </c>
      <c r="T435" s="3">
        <f>IF(OR(Table24[[#This Row],[Embarked]]="S", Table24[[#This Row],[Embarked]]="Q"), 0, IF(Table24[[#This Row],[Embarked]]="C", 1, ""))</f>
        <v>0</v>
      </c>
      <c r="U435" s="3">
        <f>IF(Table24[[#This Row],[Sex]]="male", 1, 0)</f>
        <v>0</v>
      </c>
      <c r="V435" s="3">
        <v>1</v>
      </c>
      <c r="AI435">
        <f>SUMPRODUCT(Table24[[#This Row],[SibSp_1]:[Const]],$X$4:$AG$4)</f>
        <v>-1.6368531123632242</v>
      </c>
      <c r="AJ435">
        <f>SUMPRODUCT(Table24[[#This Row],[SibSp_1]:[Const]],$X$5:$AG$5)</f>
        <v>0.64951806759718123</v>
      </c>
      <c r="AK435">
        <f t="shared" ref="AK435:AK446" si="171">IF(AI435&lt;0,0,AI435)</f>
        <v>0</v>
      </c>
      <c r="AL435">
        <f t="shared" ref="AL435:AL446" si="172">IF(AJ435&lt;0,0,AJ435)</f>
        <v>0.64951806759718123</v>
      </c>
      <c r="AM435">
        <f t="shared" ref="AM435:AM446" si="173">AK435+AL435</f>
        <v>0.64951806759718123</v>
      </c>
      <c r="AN435">
        <f>(AM435-Table24[[#This Row],[Survived]])^2</f>
        <v>0.12283758494081402</v>
      </c>
    </row>
    <row r="436" spans="1:40" x14ac:dyDescent="0.25">
      <c r="A436">
        <v>434</v>
      </c>
      <c r="B436">
        <v>0</v>
      </c>
      <c r="C436">
        <v>3</v>
      </c>
      <c r="D436" t="s">
        <v>627</v>
      </c>
      <c r="E436" t="s">
        <v>13</v>
      </c>
      <c r="F436">
        <v>17</v>
      </c>
      <c r="G436">
        <v>0</v>
      </c>
      <c r="H436">
        <v>0</v>
      </c>
      <c r="I436" t="s">
        <v>628</v>
      </c>
      <c r="J436">
        <v>7.125</v>
      </c>
      <c r="L436" t="s">
        <v>15</v>
      </c>
      <c r="M436">
        <f>Table24[[#This Row],[SibSp]]</f>
        <v>0</v>
      </c>
      <c r="N436">
        <f>Table24[[#This Row],[Parch]]</f>
        <v>0</v>
      </c>
      <c r="O436" s="5">
        <f>Table24[[#This Row],[Age]]/80</f>
        <v>0.21249999999999999</v>
      </c>
      <c r="P436" s="5">
        <f>LOG10(Table24[[#This Row],[Fare]]+1)</f>
        <v>0.90982336965091204</v>
      </c>
      <c r="Q436" s="3">
        <f>IF(OR(Table24[[#This Row],[Pclass]]=2, Table24[[#This Row],[Pclass]]=3), 0, IF(Table24[[#This Row],[Pclass]]=1, 1, ""))</f>
        <v>0</v>
      </c>
      <c r="R436" s="3">
        <f>IF(OR(Table24[[#This Row],[Pclass]]=1, Table24[[#This Row],[Pclass]]=3), 0, IF(Table24[[#This Row],[Pclass]]=2, 1, ""))</f>
        <v>0</v>
      </c>
      <c r="S436" s="3">
        <f>IF(OR(Table24[[#This Row],[Embarked]]="C", Table24[[#This Row],[Embarked]]="Q"), 0, IF(Table24[[#This Row],[Embarked]]="S", 1, ""))</f>
        <v>1</v>
      </c>
      <c r="T436" s="3">
        <f>IF(OR(Table24[[#This Row],[Embarked]]="S", Table24[[#This Row],[Embarked]]="Q"), 0, IF(Table24[[#This Row],[Embarked]]="C", 1, ""))</f>
        <v>0</v>
      </c>
      <c r="U436" s="3">
        <f>IF(Table24[[#This Row],[Sex]]="male", 1, 0)</f>
        <v>1</v>
      </c>
      <c r="V436" s="3">
        <v>1</v>
      </c>
      <c r="AI436">
        <f>SUMPRODUCT(Table24[[#This Row],[SibSp_1]:[Const]],$X$4:$AG$4)</f>
        <v>-1.4792056664515028</v>
      </c>
      <c r="AJ436">
        <f>SUMPRODUCT(Table24[[#This Row],[SibSp_1]:[Const]],$X$5:$AG$5)</f>
        <v>0.16410015554311874</v>
      </c>
      <c r="AK436">
        <f t="shared" si="171"/>
        <v>0</v>
      </c>
      <c r="AL436">
        <f t="shared" si="172"/>
        <v>0.16410015554311874</v>
      </c>
      <c r="AM436">
        <f t="shared" si="173"/>
        <v>0.16410015554311874</v>
      </c>
      <c r="AN436">
        <f>(AM436-Table24[[#This Row],[Survived]])^2</f>
        <v>2.6928861049275766E-2</v>
      </c>
    </row>
    <row r="437" spans="1:40" x14ac:dyDescent="0.25">
      <c r="A437">
        <v>435</v>
      </c>
      <c r="B437">
        <v>0</v>
      </c>
      <c r="C437">
        <v>1</v>
      </c>
      <c r="D437" t="s">
        <v>629</v>
      </c>
      <c r="E437" t="s">
        <v>13</v>
      </c>
      <c r="F437">
        <v>50</v>
      </c>
      <c r="G437">
        <v>1</v>
      </c>
      <c r="H437">
        <v>0</v>
      </c>
      <c r="I437">
        <v>13507</v>
      </c>
      <c r="J437">
        <v>55.9</v>
      </c>
      <c r="K437" t="s">
        <v>630</v>
      </c>
      <c r="L437" t="s">
        <v>15</v>
      </c>
      <c r="M437">
        <f>Table24[[#This Row],[SibSp]]</f>
        <v>1</v>
      </c>
      <c r="N437">
        <f>Table24[[#This Row],[Parch]]</f>
        <v>0</v>
      </c>
      <c r="O437" s="5">
        <f>Table24[[#This Row],[Age]]/80</f>
        <v>0.625</v>
      </c>
      <c r="P437" s="5">
        <f>LOG10(Table24[[#This Row],[Fare]]+1)</f>
        <v>1.7551122663950711</v>
      </c>
      <c r="Q437" s="3">
        <f>IF(OR(Table24[[#This Row],[Pclass]]=2, Table24[[#This Row],[Pclass]]=3), 0, IF(Table24[[#This Row],[Pclass]]=1, 1, ""))</f>
        <v>1</v>
      </c>
      <c r="R437" s="3">
        <f>IF(OR(Table24[[#This Row],[Pclass]]=1, Table24[[#This Row],[Pclass]]=3), 0, IF(Table24[[#This Row],[Pclass]]=2, 1, ""))</f>
        <v>0</v>
      </c>
      <c r="S437" s="3">
        <f>IF(OR(Table24[[#This Row],[Embarked]]="C", Table24[[#This Row],[Embarked]]="Q"), 0, IF(Table24[[#This Row],[Embarked]]="S", 1, ""))</f>
        <v>1</v>
      </c>
      <c r="T437" s="3">
        <f>IF(OR(Table24[[#This Row],[Embarked]]="S", Table24[[#This Row],[Embarked]]="Q"), 0, IF(Table24[[#This Row],[Embarked]]="C", 1, ""))</f>
        <v>0</v>
      </c>
      <c r="U437" s="3">
        <f>IF(Table24[[#This Row],[Sex]]="male", 1, 0)</f>
        <v>1</v>
      </c>
      <c r="V437" s="3">
        <v>1</v>
      </c>
      <c r="AI437">
        <f>SUMPRODUCT(Table24[[#This Row],[SibSp_1]:[Const]],$X$4:$AG$4)</f>
        <v>-1.2442036648292825</v>
      </c>
      <c r="AJ437">
        <f>SUMPRODUCT(Table24[[#This Row],[SibSp_1]:[Const]],$X$5:$AG$5)</f>
        <v>0.27425017569532312</v>
      </c>
      <c r="AK437">
        <f t="shared" si="171"/>
        <v>0</v>
      </c>
      <c r="AL437">
        <f t="shared" si="172"/>
        <v>0.27425017569532312</v>
      </c>
      <c r="AM437">
        <f t="shared" si="173"/>
        <v>0.27425017569532312</v>
      </c>
      <c r="AN437">
        <f>(AM437-Table24[[#This Row],[Survived]])^2</f>
        <v>7.5213158868915594E-2</v>
      </c>
    </row>
    <row r="438" spans="1:40" x14ac:dyDescent="0.25">
      <c r="A438">
        <v>436</v>
      </c>
      <c r="B438">
        <v>1</v>
      </c>
      <c r="C438">
        <v>1</v>
      </c>
      <c r="D438" t="s">
        <v>631</v>
      </c>
      <c r="E438" t="s">
        <v>17</v>
      </c>
      <c r="F438">
        <v>14</v>
      </c>
      <c r="G438">
        <v>1</v>
      </c>
      <c r="H438">
        <v>2</v>
      </c>
      <c r="I438">
        <v>113760</v>
      </c>
      <c r="J438">
        <v>120</v>
      </c>
      <c r="K438" t="s">
        <v>577</v>
      </c>
      <c r="L438" t="s">
        <v>15</v>
      </c>
      <c r="M438">
        <f>Table24[[#This Row],[SibSp]]</f>
        <v>1</v>
      </c>
      <c r="N438">
        <f>Table24[[#This Row],[Parch]]</f>
        <v>2</v>
      </c>
      <c r="O438" s="5">
        <f>Table24[[#This Row],[Age]]/80</f>
        <v>0.17499999999999999</v>
      </c>
      <c r="P438" s="5">
        <f>LOG10(Table24[[#This Row],[Fare]]+1)</f>
        <v>2.0827853703164503</v>
      </c>
      <c r="Q438" s="3">
        <f>IF(OR(Table24[[#This Row],[Pclass]]=2, Table24[[#This Row],[Pclass]]=3), 0, IF(Table24[[#This Row],[Pclass]]=1, 1, ""))</f>
        <v>1</v>
      </c>
      <c r="R438" s="3">
        <f>IF(OR(Table24[[#This Row],[Pclass]]=1, Table24[[#This Row],[Pclass]]=3), 0, IF(Table24[[#This Row],[Pclass]]=2, 1, ""))</f>
        <v>0</v>
      </c>
      <c r="S438" s="3">
        <f>IF(OR(Table24[[#This Row],[Embarked]]="C", Table24[[#This Row],[Embarked]]="Q"), 0, IF(Table24[[#This Row],[Embarked]]="S", 1, ""))</f>
        <v>1</v>
      </c>
      <c r="T438" s="3">
        <f>IF(OR(Table24[[#This Row],[Embarked]]="S", Table24[[#This Row],[Embarked]]="Q"), 0, IF(Table24[[#This Row],[Embarked]]="C", 1, ""))</f>
        <v>0</v>
      </c>
      <c r="U438" s="3">
        <f>IF(Table24[[#This Row],[Sex]]="male", 1, 0)</f>
        <v>0</v>
      </c>
      <c r="V438" s="3">
        <v>1</v>
      </c>
      <c r="AI438">
        <f>SUMPRODUCT(Table24[[#This Row],[SibSp_1]:[Const]],$X$4:$AG$4)</f>
        <v>-1.8318061909009209</v>
      </c>
      <c r="AJ438">
        <f>SUMPRODUCT(Table24[[#This Row],[SibSp_1]:[Const]],$X$5:$AG$5)</f>
        <v>1.0365407181693049</v>
      </c>
      <c r="AK438">
        <f t="shared" si="171"/>
        <v>0</v>
      </c>
      <c r="AL438">
        <f t="shared" si="172"/>
        <v>1.0365407181693049</v>
      </c>
      <c r="AM438">
        <f t="shared" si="173"/>
        <v>1.0365407181693049</v>
      </c>
      <c r="AN438">
        <f>(AM438-Table24[[#This Row],[Survived]])^2</f>
        <v>1.3352240843285716E-3</v>
      </c>
    </row>
    <row r="439" spans="1:40" x14ac:dyDescent="0.25">
      <c r="A439">
        <v>437</v>
      </c>
      <c r="B439">
        <v>0</v>
      </c>
      <c r="C439">
        <v>3</v>
      </c>
      <c r="D439" t="s">
        <v>632</v>
      </c>
      <c r="E439" t="s">
        <v>17</v>
      </c>
      <c r="F439">
        <v>21</v>
      </c>
      <c r="G439">
        <v>2</v>
      </c>
      <c r="H439">
        <v>2</v>
      </c>
      <c r="I439" t="s">
        <v>142</v>
      </c>
      <c r="J439">
        <v>34.375</v>
      </c>
      <c r="L439" t="s">
        <v>15</v>
      </c>
      <c r="M439">
        <f>Table24[[#This Row],[SibSp]]</f>
        <v>2</v>
      </c>
      <c r="N439">
        <f>Table24[[#This Row],[Parch]]</f>
        <v>2</v>
      </c>
      <c r="O439" s="5">
        <f>Table24[[#This Row],[Age]]/80</f>
        <v>0.26250000000000001</v>
      </c>
      <c r="P439" s="5">
        <f>LOG10(Table24[[#This Row],[Fare]]+1)</f>
        <v>1.5486964485323467</v>
      </c>
      <c r="Q439" s="3">
        <f>IF(OR(Table24[[#This Row],[Pclass]]=2, Table24[[#This Row],[Pclass]]=3), 0, IF(Table24[[#This Row],[Pclass]]=1, 1, ""))</f>
        <v>0</v>
      </c>
      <c r="R439" s="3">
        <f>IF(OR(Table24[[#This Row],[Pclass]]=1, Table24[[#This Row],[Pclass]]=3), 0, IF(Table24[[#This Row],[Pclass]]=2, 1, ""))</f>
        <v>0</v>
      </c>
      <c r="S439" s="3">
        <f>IF(OR(Table24[[#This Row],[Embarked]]="C", Table24[[#This Row],[Embarked]]="Q"), 0, IF(Table24[[#This Row],[Embarked]]="S", 1, ""))</f>
        <v>1</v>
      </c>
      <c r="T439" s="3">
        <f>IF(OR(Table24[[#This Row],[Embarked]]="S", Table24[[#This Row],[Embarked]]="Q"), 0, IF(Table24[[#This Row],[Embarked]]="C", 1, ""))</f>
        <v>0</v>
      </c>
      <c r="U439" s="3">
        <f>IF(Table24[[#This Row],[Sex]]="male", 1, 0)</f>
        <v>0</v>
      </c>
      <c r="V439" s="3">
        <v>1</v>
      </c>
      <c r="AI439">
        <f>SUMPRODUCT(Table24[[#This Row],[SibSp_1]:[Const]],$X$4:$AG$4)</f>
        <v>-1.5353142354792231</v>
      </c>
      <c r="AJ439">
        <f>SUMPRODUCT(Table24[[#This Row],[SibSp_1]:[Const]],$X$5:$AG$5)</f>
        <v>0.50043771485951161</v>
      </c>
      <c r="AK439">
        <f t="shared" si="171"/>
        <v>0</v>
      </c>
      <c r="AL439">
        <f t="shared" si="172"/>
        <v>0.50043771485951161</v>
      </c>
      <c r="AM439">
        <f t="shared" si="173"/>
        <v>0.50043771485951161</v>
      </c>
      <c r="AN439">
        <f>(AM439-Table24[[#This Row],[Survived]])^2</f>
        <v>0.25043790645380987</v>
      </c>
    </row>
    <row r="440" spans="1:40" x14ac:dyDescent="0.25">
      <c r="A440">
        <v>438</v>
      </c>
      <c r="B440">
        <v>1</v>
      </c>
      <c r="C440">
        <v>2</v>
      </c>
      <c r="D440" t="s">
        <v>633</v>
      </c>
      <c r="E440" t="s">
        <v>17</v>
      </c>
      <c r="F440">
        <v>24</v>
      </c>
      <c r="G440">
        <v>2</v>
      </c>
      <c r="H440">
        <v>3</v>
      </c>
      <c r="I440">
        <v>29106</v>
      </c>
      <c r="J440">
        <v>18.75</v>
      </c>
      <c r="L440" t="s">
        <v>15</v>
      </c>
      <c r="M440">
        <f>Table24[[#This Row],[SibSp]]</f>
        <v>2</v>
      </c>
      <c r="N440">
        <f>Table24[[#This Row],[Parch]]</f>
        <v>3</v>
      </c>
      <c r="O440" s="5">
        <f>Table24[[#This Row],[Age]]/80</f>
        <v>0.3</v>
      </c>
      <c r="P440" s="5">
        <f>LOG10(Table24[[#This Row],[Fare]]+1)</f>
        <v>1.2955670999624791</v>
      </c>
      <c r="Q440" s="3">
        <f>IF(OR(Table24[[#This Row],[Pclass]]=2, Table24[[#This Row],[Pclass]]=3), 0, IF(Table24[[#This Row],[Pclass]]=1, 1, ""))</f>
        <v>0</v>
      </c>
      <c r="R440" s="3">
        <f>IF(OR(Table24[[#This Row],[Pclass]]=1, Table24[[#This Row],[Pclass]]=3), 0, IF(Table24[[#This Row],[Pclass]]=2, 1, ""))</f>
        <v>1</v>
      </c>
      <c r="S440" s="3">
        <f>IF(OR(Table24[[#This Row],[Embarked]]="C", Table24[[#This Row],[Embarked]]="Q"), 0, IF(Table24[[#This Row],[Embarked]]="S", 1, ""))</f>
        <v>1</v>
      </c>
      <c r="T440" s="3">
        <f>IF(OR(Table24[[#This Row],[Embarked]]="S", Table24[[#This Row],[Embarked]]="Q"), 0, IF(Table24[[#This Row],[Embarked]]="C", 1, ""))</f>
        <v>0</v>
      </c>
      <c r="U440" s="3">
        <f>IF(Table24[[#This Row],[Sex]]="male", 1, 0)</f>
        <v>0</v>
      </c>
      <c r="V440" s="3">
        <v>1</v>
      </c>
      <c r="AI440">
        <f>SUMPRODUCT(Table24[[#This Row],[SibSp_1]:[Const]],$X$4:$AG$4)</f>
        <v>-1.5901477101526571</v>
      </c>
      <c r="AJ440">
        <f>SUMPRODUCT(Table24[[#This Row],[SibSp_1]:[Const]],$X$5:$AG$5)</f>
        <v>0.64438021536564127</v>
      </c>
      <c r="AK440">
        <f t="shared" si="171"/>
        <v>0</v>
      </c>
      <c r="AL440">
        <f t="shared" si="172"/>
        <v>0.64438021536564127</v>
      </c>
      <c r="AM440">
        <f t="shared" si="173"/>
        <v>0.64438021536564127</v>
      </c>
      <c r="AN440">
        <f>(AM440-Table24[[#This Row],[Survived]])^2</f>
        <v>0.12646543122338769</v>
      </c>
    </row>
    <row r="441" spans="1:40" x14ac:dyDescent="0.25">
      <c r="A441">
        <v>439</v>
      </c>
      <c r="B441">
        <v>0</v>
      </c>
      <c r="C441">
        <v>1</v>
      </c>
      <c r="D441" t="s">
        <v>634</v>
      </c>
      <c r="E441" t="s">
        <v>13</v>
      </c>
      <c r="F441">
        <v>64</v>
      </c>
      <c r="G441">
        <v>1</v>
      </c>
      <c r="H441">
        <v>4</v>
      </c>
      <c r="I441">
        <v>19950</v>
      </c>
      <c r="J441">
        <v>263</v>
      </c>
      <c r="K441" t="s">
        <v>57</v>
      </c>
      <c r="L441" t="s">
        <v>15</v>
      </c>
      <c r="M441">
        <f>Table24[[#This Row],[SibSp]]</f>
        <v>1</v>
      </c>
      <c r="N441">
        <f>Table24[[#This Row],[Parch]]</f>
        <v>4</v>
      </c>
      <c r="O441" s="5">
        <f>Table24[[#This Row],[Age]]/80</f>
        <v>0.8</v>
      </c>
      <c r="P441" s="5">
        <f>LOG10(Table24[[#This Row],[Fare]]+1)</f>
        <v>2.4216039268698313</v>
      </c>
      <c r="Q441" s="3">
        <f>IF(OR(Table24[[#This Row],[Pclass]]=2, Table24[[#This Row],[Pclass]]=3), 0, IF(Table24[[#This Row],[Pclass]]=1, 1, ""))</f>
        <v>1</v>
      </c>
      <c r="R441" s="3">
        <f>IF(OR(Table24[[#This Row],[Pclass]]=1, Table24[[#This Row],[Pclass]]=3), 0, IF(Table24[[#This Row],[Pclass]]=2, 1, ""))</f>
        <v>0</v>
      </c>
      <c r="S441" s="3">
        <f>IF(OR(Table24[[#This Row],[Embarked]]="C", Table24[[#This Row],[Embarked]]="Q"), 0, IF(Table24[[#This Row],[Embarked]]="S", 1, ""))</f>
        <v>1</v>
      </c>
      <c r="T441" s="3">
        <f>IF(OR(Table24[[#This Row],[Embarked]]="S", Table24[[#This Row],[Embarked]]="Q"), 0, IF(Table24[[#This Row],[Embarked]]="C", 1, ""))</f>
        <v>0</v>
      </c>
      <c r="U441" s="3">
        <f>IF(Table24[[#This Row],[Sex]]="male", 1, 0)</f>
        <v>1</v>
      </c>
      <c r="V441" s="3">
        <v>1</v>
      </c>
      <c r="AI441">
        <f>SUMPRODUCT(Table24[[#This Row],[SibSp_1]:[Const]],$X$4:$AG$4)</f>
        <v>-2.1386709493451392</v>
      </c>
      <c r="AJ441">
        <f>SUMPRODUCT(Table24[[#This Row],[SibSp_1]:[Const]],$X$5:$AG$5)</f>
        <v>0.17545660968231491</v>
      </c>
      <c r="AK441">
        <f t="shared" si="171"/>
        <v>0</v>
      </c>
      <c r="AL441">
        <f t="shared" si="172"/>
        <v>0.17545660968231491</v>
      </c>
      <c r="AM441">
        <f t="shared" si="173"/>
        <v>0.17545660968231491</v>
      </c>
      <c r="AN441">
        <f>(AM441-Table24[[#This Row],[Survived]])^2</f>
        <v>3.0785021881212203E-2</v>
      </c>
    </row>
    <row r="442" spans="1:40" x14ac:dyDescent="0.25">
      <c r="A442">
        <v>440</v>
      </c>
      <c r="B442">
        <v>0</v>
      </c>
      <c r="C442">
        <v>2</v>
      </c>
      <c r="D442" t="s">
        <v>635</v>
      </c>
      <c r="E442" t="s">
        <v>13</v>
      </c>
      <c r="F442">
        <v>31</v>
      </c>
      <c r="G442">
        <v>0</v>
      </c>
      <c r="H442">
        <v>0</v>
      </c>
      <c r="I442" t="s">
        <v>636</v>
      </c>
      <c r="J442">
        <v>10.5</v>
      </c>
      <c r="L442" t="s">
        <v>15</v>
      </c>
      <c r="M442">
        <f>Table24[[#This Row],[SibSp]]</f>
        <v>0</v>
      </c>
      <c r="N442">
        <f>Table24[[#This Row],[Parch]]</f>
        <v>0</v>
      </c>
      <c r="O442" s="5">
        <f>Table24[[#This Row],[Age]]/80</f>
        <v>0.38750000000000001</v>
      </c>
      <c r="P442" s="5">
        <f>LOG10(Table24[[#This Row],[Fare]]+1)</f>
        <v>1.0606978403536116</v>
      </c>
      <c r="Q442" s="3">
        <f>IF(OR(Table24[[#This Row],[Pclass]]=2, Table24[[#This Row],[Pclass]]=3), 0, IF(Table24[[#This Row],[Pclass]]=1, 1, ""))</f>
        <v>0</v>
      </c>
      <c r="R442" s="3">
        <f>IF(OR(Table24[[#This Row],[Pclass]]=1, Table24[[#This Row],[Pclass]]=3), 0, IF(Table24[[#This Row],[Pclass]]=2, 1, ""))</f>
        <v>1</v>
      </c>
      <c r="S442" s="3">
        <f>IF(OR(Table24[[#This Row],[Embarked]]="C", Table24[[#This Row],[Embarked]]="Q"), 0, IF(Table24[[#This Row],[Embarked]]="S", 1, ""))</f>
        <v>1</v>
      </c>
      <c r="T442" s="3">
        <f>IF(OR(Table24[[#This Row],[Embarked]]="S", Table24[[#This Row],[Embarked]]="Q"), 0, IF(Table24[[#This Row],[Embarked]]="C", 1, ""))</f>
        <v>0</v>
      </c>
      <c r="U442" s="3">
        <f>IF(Table24[[#This Row],[Sex]]="male", 1, 0)</f>
        <v>1</v>
      </c>
      <c r="V442" s="3">
        <v>1</v>
      </c>
      <c r="AI442">
        <f>SUMPRODUCT(Table24[[#This Row],[SibSp_1]:[Const]],$X$4:$AG$4)</f>
        <v>-1.6571809277748288</v>
      </c>
      <c r="AJ442">
        <f>SUMPRODUCT(Table24[[#This Row],[SibSp_1]:[Const]],$X$5:$AG$5)</f>
        <v>0.27891069029173093</v>
      </c>
      <c r="AK442">
        <f t="shared" si="171"/>
        <v>0</v>
      </c>
      <c r="AL442">
        <f t="shared" si="172"/>
        <v>0.27891069029173093</v>
      </c>
      <c r="AM442">
        <f t="shared" si="173"/>
        <v>0.27891069029173093</v>
      </c>
      <c r="AN442">
        <f>(AM442-Table24[[#This Row],[Survived]])^2</f>
        <v>7.7791173159009852E-2</v>
      </c>
    </row>
    <row r="443" spans="1:40" x14ac:dyDescent="0.25">
      <c r="A443">
        <v>441</v>
      </c>
      <c r="B443">
        <v>1</v>
      </c>
      <c r="C443">
        <v>2</v>
      </c>
      <c r="D443" t="s">
        <v>637</v>
      </c>
      <c r="E443" t="s">
        <v>17</v>
      </c>
      <c r="F443">
        <v>45</v>
      </c>
      <c r="G443">
        <v>1</v>
      </c>
      <c r="H443">
        <v>1</v>
      </c>
      <c r="I443" t="s">
        <v>476</v>
      </c>
      <c r="J443">
        <v>26.25</v>
      </c>
      <c r="L443" t="s">
        <v>15</v>
      </c>
      <c r="M443">
        <f>Table24[[#This Row],[SibSp]]</f>
        <v>1</v>
      </c>
      <c r="N443">
        <f>Table24[[#This Row],[Parch]]</f>
        <v>1</v>
      </c>
      <c r="O443" s="5">
        <f>Table24[[#This Row],[Age]]/80</f>
        <v>0.5625</v>
      </c>
      <c r="P443" s="5">
        <f>LOG10(Table24[[#This Row],[Fare]]+1)</f>
        <v>1.4353665066126613</v>
      </c>
      <c r="Q443" s="3">
        <f>IF(OR(Table24[[#This Row],[Pclass]]=2, Table24[[#This Row],[Pclass]]=3), 0, IF(Table24[[#This Row],[Pclass]]=1, 1, ""))</f>
        <v>0</v>
      </c>
      <c r="R443" s="3">
        <f>IF(OR(Table24[[#This Row],[Pclass]]=1, Table24[[#This Row],[Pclass]]=3), 0, IF(Table24[[#This Row],[Pclass]]=2, 1, ""))</f>
        <v>1</v>
      </c>
      <c r="S443" s="3">
        <f>IF(OR(Table24[[#This Row],[Embarked]]="C", Table24[[#This Row],[Embarked]]="Q"), 0, IF(Table24[[#This Row],[Embarked]]="S", 1, ""))</f>
        <v>1</v>
      </c>
      <c r="T443" s="3">
        <f>IF(OR(Table24[[#This Row],[Embarked]]="S", Table24[[#This Row],[Embarked]]="Q"), 0, IF(Table24[[#This Row],[Embarked]]="C", 1, ""))</f>
        <v>0</v>
      </c>
      <c r="U443" s="3">
        <f>IF(Table24[[#This Row],[Sex]]="male", 1, 0)</f>
        <v>0</v>
      </c>
      <c r="V443" s="3">
        <v>1</v>
      </c>
      <c r="AI443">
        <f>SUMPRODUCT(Table24[[#This Row],[SibSp_1]:[Const]],$X$4:$AG$4)</f>
        <v>-1.7579354648959071</v>
      </c>
      <c r="AJ443">
        <f>SUMPRODUCT(Table24[[#This Row],[SibSp_1]:[Const]],$X$5:$AG$5)</f>
        <v>0.61364262411378023</v>
      </c>
      <c r="AK443">
        <f t="shared" si="171"/>
        <v>0</v>
      </c>
      <c r="AL443">
        <f t="shared" si="172"/>
        <v>0.61364262411378023</v>
      </c>
      <c r="AM443">
        <f t="shared" si="173"/>
        <v>0.61364262411378023</v>
      </c>
      <c r="AN443">
        <f>(AM443-Table24[[#This Row],[Survived]])^2</f>
        <v>0.1492720219016857</v>
      </c>
    </row>
    <row r="444" spans="1:40" x14ac:dyDescent="0.25">
      <c r="A444">
        <v>442</v>
      </c>
      <c r="B444">
        <v>0</v>
      </c>
      <c r="C444">
        <v>3</v>
      </c>
      <c r="D444" t="s">
        <v>638</v>
      </c>
      <c r="E444" t="s">
        <v>13</v>
      </c>
      <c r="F444">
        <v>20</v>
      </c>
      <c r="G444">
        <v>0</v>
      </c>
      <c r="H444">
        <v>0</v>
      </c>
      <c r="I444">
        <v>345769</v>
      </c>
      <c r="J444">
        <v>9.5</v>
      </c>
      <c r="L444" t="s">
        <v>15</v>
      </c>
      <c r="M444">
        <f>Table24[[#This Row],[SibSp]]</f>
        <v>0</v>
      </c>
      <c r="N444">
        <f>Table24[[#This Row],[Parch]]</f>
        <v>0</v>
      </c>
      <c r="O444" s="5">
        <f>Table24[[#This Row],[Age]]/80</f>
        <v>0.25</v>
      </c>
      <c r="P444" s="5">
        <f>LOG10(Table24[[#This Row],[Fare]]+1)</f>
        <v>1.0211892990699381</v>
      </c>
      <c r="Q444" s="3">
        <f>IF(OR(Table24[[#This Row],[Pclass]]=2, Table24[[#This Row],[Pclass]]=3), 0, IF(Table24[[#This Row],[Pclass]]=1, 1, ""))</f>
        <v>0</v>
      </c>
      <c r="R444" s="3">
        <f>IF(OR(Table24[[#This Row],[Pclass]]=1, Table24[[#This Row],[Pclass]]=3), 0, IF(Table24[[#This Row],[Pclass]]=2, 1, ""))</f>
        <v>0</v>
      </c>
      <c r="S444" s="3">
        <f>IF(OR(Table24[[#This Row],[Embarked]]="C", Table24[[#This Row],[Embarked]]="Q"), 0, IF(Table24[[#This Row],[Embarked]]="S", 1, ""))</f>
        <v>1</v>
      </c>
      <c r="T444" s="3">
        <f>IF(OR(Table24[[#This Row],[Embarked]]="S", Table24[[#This Row],[Embarked]]="Q"), 0, IF(Table24[[#This Row],[Embarked]]="C", 1, ""))</f>
        <v>0</v>
      </c>
      <c r="U444" s="3">
        <f>IF(Table24[[#This Row],[Sex]]="male", 1, 0)</f>
        <v>1</v>
      </c>
      <c r="V444" s="3">
        <v>1</v>
      </c>
      <c r="AI444">
        <f>SUMPRODUCT(Table24[[#This Row],[SibSp_1]:[Const]],$X$4:$AG$4)</f>
        <v>-1.5467066269194016</v>
      </c>
      <c r="AJ444">
        <f>SUMPRODUCT(Table24[[#This Row],[SibSp_1]:[Const]],$X$5:$AG$5)</f>
        <v>0.15235242510964631</v>
      </c>
      <c r="AK444">
        <f t="shared" si="171"/>
        <v>0</v>
      </c>
      <c r="AL444">
        <f t="shared" si="172"/>
        <v>0.15235242510964631</v>
      </c>
      <c r="AM444">
        <f t="shared" si="173"/>
        <v>0.15235242510964631</v>
      </c>
      <c r="AN444">
        <f>(AM444-Table24[[#This Row],[Survived]])^2</f>
        <v>2.3211261436790386E-2</v>
      </c>
    </row>
    <row r="445" spans="1:40" x14ac:dyDescent="0.25">
      <c r="A445">
        <v>443</v>
      </c>
      <c r="B445">
        <v>0</v>
      </c>
      <c r="C445">
        <v>3</v>
      </c>
      <c r="D445" t="s">
        <v>639</v>
      </c>
      <c r="E445" t="s">
        <v>13</v>
      </c>
      <c r="F445">
        <v>25</v>
      </c>
      <c r="G445">
        <v>1</v>
      </c>
      <c r="H445">
        <v>0</v>
      </c>
      <c r="I445">
        <v>347076</v>
      </c>
      <c r="J445">
        <v>7.7750000000000004</v>
      </c>
      <c r="L445" t="s">
        <v>15</v>
      </c>
      <c r="M445">
        <f>Table24[[#This Row],[SibSp]]</f>
        <v>1</v>
      </c>
      <c r="N445">
        <f>Table24[[#This Row],[Parch]]</f>
        <v>0</v>
      </c>
      <c r="O445" s="5">
        <f>Table24[[#This Row],[Age]]/80</f>
        <v>0.3125</v>
      </c>
      <c r="P445" s="5">
        <f>LOG10(Table24[[#This Row],[Fare]]+1)</f>
        <v>0.94324712513786169</v>
      </c>
      <c r="Q445" s="3">
        <f>IF(OR(Table24[[#This Row],[Pclass]]=2, Table24[[#This Row],[Pclass]]=3), 0, IF(Table24[[#This Row],[Pclass]]=1, 1, ""))</f>
        <v>0</v>
      </c>
      <c r="R445" s="3">
        <f>IF(OR(Table24[[#This Row],[Pclass]]=1, Table24[[#This Row],[Pclass]]=3), 0, IF(Table24[[#This Row],[Pclass]]=2, 1, ""))</f>
        <v>0</v>
      </c>
      <c r="S445" s="3">
        <f>IF(OR(Table24[[#This Row],[Embarked]]="C", Table24[[#This Row],[Embarked]]="Q"), 0, IF(Table24[[#This Row],[Embarked]]="S", 1, ""))</f>
        <v>1</v>
      </c>
      <c r="T445" s="3">
        <f>IF(OR(Table24[[#This Row],[Embarked]]="S", Table24[[#This Row],[Embarked]]="Q"), 0, IF(Table24[[#This Row],[Embarked]]="C", 1, ""))</f>
        <v>0</v>
      </c>
      <c r="U445" s="3">
        <f>IF(Table24[[#This Row],[Sex]]="male", 1, 0)</f>
        <v>1</v>
      </c>
      <c r="V445" s="3">
        <v>1</v>
      </c>
      <c r="AI445">
        <f>SUMPRODUCT(Table24[[#This Row],[SibSp_1]:[Const]],$X$4:$AG$4)</f>
        <v>-1.1483086684661885</v>
      </c>
      <c r="AJ445">
        <f>SUMPRODUCT(Table24[[#This Row],[SibSp_1]:[Const]],$X$5:$AG$5)</f>
        <v>2.7591244345442578E-2</v>
      </c>
      <c r="AK445">
        <f t="shared" si="171"/>
        <v>0</v>
      </c>
      <c r="AL445">
        <f t="shared" si="172"/>
        <v>2.7591244345442578E-2</v>
      </c>
      <c r="AM445">
        <f t="shared" si="173"/>
        <v>2.7591244345442578E-2</v>
      </c>
      <c r="AN445">
        <f>(AM445-Table24[[#This Row],[Survived]])^2</f>
        <v>7.612767645299171E-4</v>
      </c>
    </row>
    <row r="446" spans="1:40" x14ac:dyDescent="0.25">
      <c r="A446">
        <v>444</v>
      </c>
      <c r="B446">
        <v>1</v>
      </c>
      <c r="C446">
        <v>2</v>
      </c>
      <c r="D446" t="s">
        <v>640</v>
      </c>
      <c r="E446" t="s">
        <v>17</v>
      </c>
      <c r="F446">
        <v>28</v>
      </c>
      <c r="G446">
        <v>0</v>
      </c>
      <c r="H446">
        <v>0</v>
      </c>
      <c r="I446">
        <v>230434</v>
      </c>
      <c r="J446">
        <v>13</v>
      </c>
      <c r="L446" t="s">
        <v>15</v>
      </c>
      <c r="M446">
        <f>Table24[[#This Row],[SibSp]]</f>
        <v>0</v>
      </c>
      <c r="N446">
        <f>Table24[[#This Row],[Parch]]</f>
        <v>0</v>
      </c>
      <c r="O446" s="5">
        <f>Table24[[#This Row],[Age]]/80</f>
        <v>0.35</v>
      </c>
      <c r="P446" s="5">
        <f>LOG10(Table24[[#This Row],[Fare]]+1)</f>
        <v>1.146128035678238</v>
      </c>
      <c r="Q446" s="3">
        <f>IF(OR(Table24[[#This Row],[Pclass]]=2, Table24[[#This Row],[Pclass]]=3), 0, IF(Table24[[#This Row],[Pclass]]=1, 1, ""))</f>
        <v>0</v>
      </c>
      <c r="R446" s="3">
        <f>IF(OR(Table24[[#This Row],[Pclass]]=1, Table24[[#This Row],[Pclass]]=3), 0, IF(Table24[[#This Row],[Pclass]]=2, 1, ""))</f>
        <v>1</v>
      </c>
      <c r="S446" s="3">
        <f>IF(OR(Table24[[#This Row],[Embarked]]="C", Table24[[#This Row],[Embarked]]="Q"), 0, IF(Table24[[#This Row],[Embarked]]="S", 1, ""))</f>
        <v>1</v>
      </c>
      <c r="T446" s="3">
        <f>IF(OR(Table24[[#This Row],[Embarked]]="S", Table24[[#This Row],[Embarked]]="Q"), 0, IF(Table24[[#This Row],[Embarked]]="C", 1, ""))</f>
        <v>0</v>
      </c>
      <c r="U446" s="3">
        <f>IF(Table24[[#This Row],[Sex]]="male", 1, 0)</f>
        <v>0</v>
      </c>
      <c r="V446" s="3">
        <v>1</v>
      </c>
      <c r="AI446">
        <f>SUMPRODUCT(Table24[[#This Row],[SibSp_1]:[Const]],$X$4:$AG$4)</f>
        <v>-1.8143213315704494</v>
      </c>
      <c r="AJ446">
        <f>SUMPRODUCT(Table24[[#This Row],[SibSp_1]:[Const]],$X$5:$AG$5)</f>
        <v>0.80687097730599722</v>
      </c>
      <c r="AK446">
        <f t="shared" si="171"/>
        <v>0</v>
      </c>
      <c r="AL446">
        <f t="shared" si="172"/>
        <v>0.80687097730599722</v>
      </c>
      <c r="AM446">
        <f t="shared" si="173"/>
        <v>0.80687097730599722</v>
      </c>
      <c r="AN446">
        <f>(AM446-Table24[[#This Row],[Survived]])^2</f>
        <v>3.7298819406740645E-2</v>
      </c>
    </row>
    <row r="447" spans="1:40" hidden="1" x14ac:dyDescent="0.25">
      <c r="A447">
        <v>445</v>
      </c>
      <c r="B447">
        <v>1</v>
      </c>
      <c r="C447">
        <v>3</v>
      </c>
      <c r="D447" t="s">
        <v>641</v>
      </c>
      <c r="E447" t="s">
        <v>13</v>
      </c>
      <c r="G447">
        <v>0</v>
      </c>
      <c r="H447">
        <v>0</v>
      </c>
      <c r="I447">
        <v>65306</v>
      </c>
      <c r="J447">
        <v>8.1125000000000007</v>
      </c>
      <c r="L447" t="s">
        <v>15</v>
      </c>
      <c r="M447">
        <f>Table24[[#This Row],[SibSp]]</f>
        <v>0</v>
      </c>
      <c r="N447">
        <f>Table24[[#This Row],[Parch]]</f>
        <v>0</v>
      </c>
      <c r="O447">
        <f>Table24[[#This Row],[Age]]/80</f>
        <v>0</v>
      </c>
      <c r="P447" s="3">
        <f>LOG10(Table24[[#This Row],[Fare]]+1)</f>
        <v>0.95963754132603107</v>
      </c>
      <c r="Q447" s="3">
        <f>IF(OR(Table24[[#This Row],[Pclass]]=2, Table24[[#This Row],[Pclass]]=3), 0, IF(Table24[[#This Row],[Pclass]]=1, 1, ""))</f>
        <v>0</v>
      </c>
      <c r="R447" s="3">
        <f>IF(OR(Table24[[#This Row],[Pclass]]=1, Table24[[#This Row],[Pclass]]=3), 0, IF(Table24[[#This Row],[Pclass]]=2, 1, ""))</f>
        <v>0</v>
      </c>
      <c r="S447" s="3">
        <f>IF(OR(Table24[[#This Row],[Embarked]]="C", Table24[[#This Row],[Embarked]]="Q"), 0, IF(Table24[[#This Row],[Embarked]]="S", 1, ""))</f>
        <v>1</v>
      </c>
      <c r="T447" s="3">
        <f>IF(OR(Table24[[#This Row],[Embarked]]="S", Table24[[#This Row],[Embarked]]="Q"), 0, IF(Table24[[#This Row],[Embarked]]="C", 1, ""))</f>
        <v>0</v>
      </c>
      <c r="U447" s="3">
        <f>IF(Table24[[#This Row],[Sex]]="male", 1, 0)</f>
        <v>1</v>
      </c>
      <c r="V447" s="3"/>
      <c r="AI447">
        <f>SUMPRODUCT(Table24[[#This Row],[SibSp_1]:[Const]],$X$4:$AG$4)</f>
        <v>-1.2080100382524082</v>
      </c>
      <c r="AN447">
        <f>(AI447-Table24[[#This Row],[Survived]])^2</f>
        <v>4.8753083290234009</v>
      </c>
    </row>
    <row r="448" spans="1:40" x14ac:dyDescent="0.25">
      <c r="A448">
        <v>446</v>
      </c>
      <c r="B448">
        <v>1</v>
      </c>
      <c r="C448">
        <v>1</v>
      </c>
      <c r="D448" t="s">
        <v>642</v>
      </c>
      <c r="E448" t="s">
        <v>13</v>
      </c>
      <c r="F448">
        <v>4</v>
      </c>
      <c r="G448">
        <v>0</v>
      </c>
      <c r="H448">
        <v>2</v>
      </c>
      <c r="I448">
        <v>33638</v>
      </c>
      <c r="J448">
        <v>81.8583</v>
      </c>
      <c r="K448" t="s">
        <v>643</v>
      </c>
      <c r="L448" t="s">
        <v>15</v>
      </c>
      <c r="M448">
        <f>Table24[[#This Row],[SibSp]]</f>
        <v>0</v>
      </c>
      <c r="N448">
        <f>Table24[[#This Row],[Parch]]</f>
        <v>2</v>
      </c>
      <c r="O448" s="5">
        <f>Table24[[#This Row],[Age]]/80</f>
        <v>0.05</v>
      </c>
      <c r="P448" s="5">
        <f>LOG10(Table24[[#This Row],[Fare]]+1)</f>
        <v>1.9183360186534042</v>
      </c>
      <c r="Q448" s="3">
        <f>IF(OR(Table24[[#This Row],[Pclass]]=2, Table24[[#This Row],[Pclass]]=3), 0, IF(Table24[[#This Row],[Pclass]]=1, 1, ""))</f>
        <v>1</v>
      </c>
      <c r="R448" s="3">
        <f>IF(OR(Table24[[#This Row],[Pclass]]=1, Table24[[#This Row],[Pclass]]=3), 0, IF(Table24[[#This Row],[Pclass]]=2, 1, ""))</f>
        <v>0</v>
      </c>
      <c r="S448" s="3">
        <f>IF(OR(Table24[[#This Row],[Embarked]]="C", Table24[[#This Row],[Embarked]]="Q"), 0, IF(Table24[[#This Row],[Embarked]]="S", 1, ""))</f>
        <v>1</v>
      </c>
      <c r="T448" s="3">
        <f>IF(OR(Table24[[#This Row],[Embarked]]="S", Table24[[#This Row],[Embarked]]="Q"), 0, IF(Table24[[#This Row],[Embarked]]="C", 1, ""))</f>
        <v>0</v>
      </c>
      <c r="U448" s="3">
        <f>IF(Table24[[#This Row],[Sex]]="male", 1, 0)</f>
        <v>1</v>
      </c>
      <c r="V448" s="3">
        <v>1</v>
      </c>
      <c r="AI448">
        <f>SUMPRODUCT(Table24[[#This Row],[SibSp_1]:[Const]],$X$4:$AG$4)</f>
        <v>-1.9817825329579921</v>
      </c>
      <c r="AJ448">
        <f>SUMPRODUCT(Table24[[#This Row],[SibSp_1]:[Const]],$X$5:$AG$5)</f>
        <v>0.67743511280224755</v>
      </c>
      <c r="AK448">
        <f t="shared" ref="AK448:AK453" si="174">IF(AI448&lt;0,0,AI448)</f>
        <v>0</v>
      </c>
      <c r="AL448">
        <f t="shared" ref="AL448:AL453" si="175">IF(AJ448&lt;0,0,AJ448)</f>
        <v>0.67743511280224755</v>
      </c>
      <c r="AM448">
        <f t="shared" ref="AM448:AM453" si="176">AK448+AL448</f>
        <v>0.67743511280224755</v>
      </c>
      <c r="AN448">
        <f>(AM448-Table24[[#This Row],[Survived]])^2</f>
        <v>0.10404810645289876</v>
      </c>
    </row>
    <row r="449" spans="1:40" x14ac:dyDescent="0.25">
      <c r="A449">
        <v>447</v>
      </c>
      <c r="B449">
        <v>1</v>
      </c>
      <c r="C449">
        <v>2</v>
      </c>
      <c r="D449" t="s">
        <v>644</v>
      </c>
      <c r="E449" t="s">
        <v>17</v>
      </c>
      <c r="F449">
        <v>13</v>
      </c>
      <c r="G449">
        <v>0</v>
      </c>
      <c r="H449">
        <v>1</v>
      </c>
      <c r="I449">
        <v>250644</v>
      </c>
      <c r="J449">
        <v>19.5</v>
      </c>
      <c r="L449" t="s">
        <v>15</v>
      </c>
      <c r="M449">
        <f>Table24[[#This Row],[SibSp]]</f>
        <v>0</v>
      </c>
      <c r="N449">
        <f>Table24[[#This Row],[Parch]]</f>
        <v>1</v>
      </c>
      <c r="O449" s="5">
        <f>Table24[[#This Row],[Age]]/80</f>
        <v>0.16250000000000001</v>
      </c>
      <c r="P449" s="5">
        <f>LOG10(Table24[[#This Row],[Fare]]+1)</f>
        <v>1.3117538610557542</v>
      </c>
      <c r="Q449" s="3">
        <f>IF(OR(Table24[[#This Row],[Pclass]]=2, Table24[[#This Row],[Pclass]]=3), 0, IF(Table24[[#This Row],[Pclass]]=1, 1, ""))</f>
        <v>0</v>
      </c>
      <c r="R449" s="3">
        <f>IF(OR(Table24[[#This Row],[Pclass]]=1, Table24[[#This Row],[Pclass]]=3), 0, IF(Table24[[#This Row],[Pclass]]=2, 1, ""))</f>
        <v>1</v>
      </c>
      <c r="S449" s="3">
        <f>IF(OR(Table24[[#This Row],[Embarked]]="C", Table24[[#This Row],[Embarked]]="Q"), 0, IF(Table24[[#This Row],[Embarked]]="S", 1, ""))</f>
        <v>1</v>
      </c>
      <c r="T449" s="3">
        <f>IF(OR(Table24[[#This Row],[Embarked]]="S", Table24[[#This Row],[Embarked]]="Q"), 0, IF(Table24[[#This Row],[Embarked]]="C", 1, ""))</f>
        <v>0</v>
      </c>
      <c r="U449" s="3">
        <f>IF(Table24[[#This Row],[Sex]]="male", 1, 0)</f>
        <v>0</v>
      </c>
      <c r="V449" s="3">
        <v>1</v>
      </c>
      <c r="AI449">
        <f>SUMPRODUCT(Table24[[#This Row],[SibSp_1]:[Const]],$X$4:$AG$4)</f>
        <v>-2.0562194634825821</v>
      </c>
      <c r="AJ449">
        <f>SUMPRODUCT(Table24[[#This Row],[SibSp_1]:[Const]],$X$5:$AG$5)</f>
        <v>0.91714299965922697</v>
      </c>
      <c r="AK449">
        <f t="shared" si="174"/>
        <v>0</v>
      </c>
      <c r="AL449">
        <f t="shared" si="175"/>
        <v>0.91714299965922697</v>
      </c>
      <c r="AM449">
        <f t="shared" si="176"/>
        <v>0.91714299965922697</v>
      </c>
      <c r="AN449">
        <f>(AM449-Table24[[#This Row],[Survived]])^2</f>
        <v>6.8652825054708625E-3</v>
      </c>
    </row>
    <row r="450" spans="1:40" x14ac:dyDescent="0.25">
      <c r="A450">
        <v>448</v>
      </c>
      <c r="B450">
        <v>1</v>
      </c>
      <c r="C450">
        <v>1</v>
      </c>
      <c r="D450" t="s">
        <v>645</v>
      </c>
      <c r="E450" t="s">
        <v>13</v>
      </c>
      <c r="F450">
        <v>34</v>
      </c>
      <c r="G450">
        <v>0</v>
      </c>
      <c r="H450">
        <v>0</v>
      </c>
      <c r="I450">
        <v>113794</v>
      </c>
      <c r="J450">
        <v>26.55</v>
      </c>
      <c r="L450" t="s">
        <v>15</v>
      </c>
      <c r="M450">
        <f>Table24[[#This Row],[SibSp]]</f>
        <v>0</v>
      </c>
      <c r="N450">
        <f>Table24[[#This Row],[Parch]]</f>
        <v>0</v>
      </c>
      <c r="O450" s="5">
        <f>Table24[[#This Row],[Age]]/80</f>
        <v>0.42499999999999999</v>
      </c>
      <c r="P450" s="5">
        <f>LOG10(Table24[[#This Row],[Fare]]+1)</f>
        <v>1.4401216031878039</v>
      </c>
      <c r="Q450" s="3">
        <f>IF(OR(Table24[[#This Row],[Pclass]]=2, Table24[[#This Row],[Pclass]]=3), 0, IF(Table24[[#This Row],[Pclass]]=1, 1, ""))</f>
        <v>1</v>
      </c>
      <c r="R450" s="3">
        <f>IF(OR(Table24[[#This Row],[Pclass]]=1, Table24[[#This Row],[Pclass]]=3), 0, IF(Table24[[#This Row],[Pclass]]=2, 1, ""))</f>
        <v>0</v>
      </c>
      <c r="S450" s="3">
        <f>IF(OR(Table24[[#This Row],[Embarked]]="C", Table24[[#This Row],[Embarked]]="Q"), 0, IF(Table24[[#This Row],[Embarked]]="S", 1, ""))</f>
        <v>1</v>
      </c>
      <c r="T450" s="3">
        <f>IF(OR(Table24[[#This Row],[Embarked]]="S", Table24[[#This Row],[Embarked]]="Q"), 0, IF(Table24[[#This Row],[Embarked]]="C", 1, ""))</f>
        <v>0</v>
      </c>
      <c r="U450" s="3">
        <f>IF(Table24[[#This Row],[Sex]]="male", 1, 0)</f>
        <v>1</v>
      </c>
      <c r="V450" s="3">
        <v>1</v>
      </c>
      <c r="AI450">
        <f>SUMPRODUCT(Table24[[#This Row],[SibSp_1]:[Const]],$X$4:$AG$4)</f>
        <v>-1.4048620826560583</v>
      </c>
      <c r="AJ450">
        <f>SUMPRODUCT(Table24[[#This Row],[SibSp_1]:[Const]],$X$5:$AG$5)</f>
        <v>0.44349131882905091</v>
      </c>
      <c r="AK450">
        <f t="shared" si="174"/>
        <v>0</v>
      </c>
      <c r="AL450">
        <f t="shared" si="175"/>
        <v>0.44349131882905091</v>
      </c>
      <c r="AM450">
        <f t="shared" si="176"/>
        <v>0.44349131882905091</v>
      </c>
      <c r="AN450">
        <f>(AM450-Table24[[#This Row],[Survived]])^2</f>
        <v>0.30970191221862908</v>
      </c>
    </row>
    <row r="451" spans="1:40" x14ac:dyDescent="0.25">
      <c r="A451">
        <v>449</v>
      </c>
      <c r="B451">
        <v>1</v>
      </c>
      <c r="C451">
        <v>3</v>
      </c>
      <c r="D451" t="s">
        <v>646</v>
      </c>
      <c r="E451" t="s">
        <v>17</v>
      </c>
      <c r="F451">
        <v>5</v>
      </c>
      <c r="G451">
        <v>2</v>
      </c>
      <c r="H451">
        <v>1</v>
      </c>
      <c r="I451">
        <v>2666</v>
      </c>
      <c r="J451">
        <v>19.258299999999998</v>
      </c>
      <c r="L451" t="s">
        <v>20</v>
      </c>
      <c r="M451">
        <f>Table24[[#This Row],[SibSp]]</f>
        <v>2</v>
      </c>
      <c r="N451">
        <f>Table24[[#This Row],[Parch]]</f>
        <v>1</v>
      </c>
      <c r="O451" s="5">
        <f>Table24[[#This Row],[Age]]/80</f>
        <v>6.25E-2</v>
      </c>
      <c r="P451" s="5">
        <f>LOG10(Table24[[#This Row],[Fare]]+1)</f>
        <v>1.3066029982011584</v>
      </c>
      <c r="Q451" s="3">
        <f>IF(OR(Table24[[#This Row],[Pclass]]=2, Table24[[#This Row],[Pclass]]=3), 0, IF(Table24[[#This Row],[Pclass]]=1, 1, ""))</f>
        <v>0</v>
      </c>
      <c r="R451" s="3">
        <f>IF(OR(Table24[[#This Row],[Pclass]]=1, Table24[[#This Row],[Pclass]]=3), 0, IF(Table24[[#This Row],[Pclass]]=2, 1, ""))</f>
        <v>0</v>
      </c>
      <c r="S451" s="3">
        <f>IF(OR(Table24[[#This Row],[Embarked]]="C", Table24[[#This Row],[Embarked]]="Q"), 0, IF(Table24[[#This Row],[Embarked]]="S", 1, ""))</f>
        <v>0</v>
      </c>
      <c r="T451" s="3">
        <f>IF(OR(Table24[[#This Row],[Embarked]]="S", Table24[[#This Row],[Embarked]]="Q"), 0, IF(Table24[[#This Row],[Embarked]]="C", 1, ""))</f>
        <v>1</v>
      </c>
      <c r="U451" s="3">
        <f>IF(Table24[[#This Row],[Sex]]="male", 1, 0)</f>
        <v>0</v>
      </c>
      <c r="V451" s="3">
        <v>1</v>
      </c>
      <c r="AI451">
        <f>SUMPRODUCT(Table24[[#This Row],[SibSp_1]:[Const]],$X$4:$AG$4)</f>
        <v>0.27656136502427991</v>
      </c>
      <c r="AJ451">
        <f>SUMPRODUCT(Table24[[#This Row],[SibSp_1]:[Const]],$X$5:$AG$5)</f>
        <v>0.60653823053569933</v>
      </c>
      <c r="AK451">
        <f t="shared" si="174"/>
        <v>0.27656136502427991</v>
      </c>
      <c r="AL451">
        <f t="shared" si="175"/>
        <v>0.60653823053569933</v>
      </c>
      <c r="AM451">
        <f t="shared" si="176"/>
        <v>0.88309959555997919</v>
      </c>
      <c r="AN451">
        <f>(AM451-Table24[[#This Row],[Survived]])^2</f>
        <v>1.3665704558240437E-2</v>
      </c>
    </row>
    <row r="452" spans="1:40" x14ac:dyDescent="0.25">
      <c r="A452">
        <v>450</v>
      </c>
      <c r="B452">
        <v>1</v>
      </c>
      <c r="C452">
        <v>1</v>
      </c>
      <c r="D452" t="s">
        <v>647</v>
      </c>
      <c r="E452" t="s">
        <v>13</v>
      </c>
      <c r="F452">
        <v>52</v>
      </c>
      <c r="G452">
        <v>0</v>
      </c>
      <c r="H452">
        <v>0</v>
      </c>
      <c r="I452">
        <v>113786</v>
      </c>
      <c r="J452">
        <v>30.5</v>
      </c>
      <c r="K452" t="s">
        <v>648</v>
      </c>
      <c r="L452" t="s">
        <v>15</v>
      </c>
      <c r="M452">
        <f>Table24[[#This Row],[SibSp]]</f>
        <v>0</v>
      </c>
      <c r="N452">
        <f>Table24[[#This Row],[Parch]]</f>
        <v>0</v>
      </c>
      <c r="O452" s="5">
        <f>Table24[[#This Row],[Age]]/80</f>
        <v>0.65</v>
      </c>
      <c r="P452" s="5">
        <f>LOG10(Table24[[#This Row],[Fare]]+1)</f>
        <v>1.4983105537896004</v>
      </c>
      <c r="Q452" s="3">
        <f>IF(OR(Table24[[#This Row],[Pclass]]=2, Table24[[#This Row],[Pclass]]=3), 0, IF(Table24[[#This Row],[Pclass]]=1, 1, ""))</f>
        <v>1</v>
      </c>
      <c r="R452" s="3">
        <f>IF(OR(Table24[[#This Row],[Pclass]]=1, Table24[[#This Row],[Pclass]]=3), 0, IF(Table24[[#This Row],[Pclass]]=2, 1, ""))</f>
        <v>0</v>
      </c>
      <c r="S452" s="3">
        <f>IF(OR(Table24[[#This Row],[Embarked]]="C", Table24[[#This Row],[Embarked]]="Q"), 0, IF(Table24[[#This Row],[Embarked]]="S", 1, ""))</f>
        <v>1</v>
      </c>
      <c r="T452" s="3">
        <f>IF(OR(Table24[[#This Row],[Embarked]]="S", Table24[[#This Row],[Embarked]]="Q"), 0, IF(Table24[[#This Row],[Embarked]]="C", 1, ""))</f>
        <v>0</v>
      </c>
      <c r="U452" s="3">
        <f>IF(Table24[[#This Row],[Sex]]="male", 1, 0)</f>
        <v>1</v>
      </c>
      <c r="V452" s="3">
        <v>1</v>
      </c>
      <c r="AI452">
        <f>SUMPRODUCT(Table24[[#This Row],[SibSp_1]:[Const]],$X$4:$AG$4)</f>
        <v>-1.42333203895524</v>
      </c>
      <c r="AJ452">
        <f>SUMPRODUCT(Table24[[#This Row],[SibSp_1]:[Const]],$X$5:$AG$5)</f>
        <v>0.31738584213746612</v>
      </c>
      <c r="AK452">
        <f t="shared" si="174"/>
        <v>0</v>
      </c>
      <c r="AL452">
        <f t="shared" si="175"/>
        <v>0.31738584213746612</v>
      </c>
      <c r="AM452">
        <f t="shared" si="176"/>
        <v>0.31738584213746612</v>
      </c>
      <c r="AN452">
        <f>(AM452-Table24[[#This Row],[Survived]])^2</f>
        <v>0.46596208851437632</v>
      </c>
    </row>
    <row r="453" spans="1:40" x14ac:dyDescent="0.25">
      <c r="A453">
        <v>451</v>
      </c>
      <c r="B453">
        <v>0</v>
      </c>
      <c r="C453">
        <v>2</v>
      </c>
      <c r="D453" t="s">
        <v>649</v>
      </c>
      <c r="E453" t="s">
        <v>13</v>
      </c>
      <c r="F453">
        <v>36</v>
      </c>
      <c r="G453">
        <v>1</v>
      </c>
      <c r="H453">
        <v>2</v>
      </c>
      <c r="I453" t="s">
        <v>103</v>
      </c>
      <c r="J453">
        <v>27.75</v>
      </c>
      <c r="L453" t="s">
        <v>15</v>
      </c>
      <c r="M453">
        <f>Table24[[#This Row],[SibSp]]</f>
        <v>1</v>
      </c>
      <c r="N453">
        <f>Table24[[#This Row],[Parch]]</f>
        <v>2</v>
      </c>
      <c r="O453" s="5">
        <f>Table24[[#This Row],[Age]]/80</f>
        <v>0.45</v>
      </c>
      <c r="P453" s="5">
        <f>LOG10(Table24[[#This Row],[Fare]]+1)</f>
        <v>1.4586378490256493</v>
      </c>
      <c r="Q453" s="3">
        <f>IF(OR(Table24[[#This Row],[Pclass]]=2, Table24[[#This Row],[Pclass]]=3), 0, IF(Table24[[#This Row],[Pclass]]=1, 1, ""))</f>
        <v>0</v>
      </c>
      <c r="R453" s="3">
        <f>IF(OR(Table24[[#This Row],[Pclass]]=1, Table24[[#This Row],[Pclass]]=3), 0, IF(Table24[[#This Row],[Pclass]]=2, 1, ""))</f>
        <v>1</v>
      </c>
      <c r="S453" s="3">
        <f>IF(OR(Table24[[#This Row],[Embarked]]="C", Table24[[#This Row],[Embarked]]="Q"), 0, IF(Table24[[#This Row],[Embarked]]="S", 1, ""))</f>
        <v>1</v>
      </c>
      <c r="T453" s="3">
        <f>IF(OR(Table24[[#This Row],[Embarked]]="S", Table24[[#This Row],[Embarked]]="Q"), 0, IF(Table24[[#This Row],[Embarked]]="C", 1, ""))</f>
        <v>0</v>
      </c>
      <c r="U453" s="3">
        <f>IF(Table24[[#This Row],[Sex]]="male", 1, 0)</f>
        <v>1</v>
      </c>
      <c r="V453" s="3">
        <v>1</v>
      </c>
      <c r="AI453">
        <f>SUMPRODUCT(Table24[[#This Row],[SibSp_1]:[Const]],$X$4:$AG$4)</f>
        <v>-1.8035556482329005</v>
      </c>
      <c r="AJ453">
        <f>SUMPRODUCT(Table24[[#This Row],[SibSp_1]:[Const]],$X$5:$AG$5)</f>
        <v>0.16886228845058704</v>
      </c>
      <c r="AK453">
        <f t="shared" si="174"/>
        <v>0</v>
      </c>
      <c r="AL453">
        <f t="shared" si="175"/>
        <v>0.16886228845058704</v>
      </c>
      <c r="AM453">
        <f t="shared" si="176"/>
        <v>0.16886228845058704</v>
      </c>
      <c r="AN453">
        <f>(AM453-Table24[[#This Row],[Survived]])^2</f>
        <v>2.8514472460769262E-2</v>
      </c>
    </row>
    <row r="454" spans="1:40" hidden="1" x14ac:dyDescent="0.25">
      <c r="A454">
        <v>452</v>
      </c>
      <c r="B454">
        <v>0</v>
      </c>
      <c r="C454">
        <v>3</v>
      </c>
      <c r="D454" t="s">
        <v>650</v>
      </c>
      <c r="E454" t="s">
        <v>13</v>
      </c>
      <c r="G454">
        <v>1</v>
      </c>
      <c r="H454">
        <v>0</v>
      </c>
      <c r="I454">
        <v>65303</v>
      </c>
      <c r="J454">
        <v>19.966699999999999</v>
      </c>
      <c r="L454" t="s">
        <v>15</v>
      </c>
      <c r="M454">
        <f>Table24[[#This Row],[SibSp]]</f>
        <v>1</v>
      </c>
      <c r="N454">
        <f>Table24[[#This Row],[Parch]]</f>
        <v>0</v>
      </c>
      <c r="O454">
        <f>Table24[[#This Row],[Age]]/80</f>
        <v>0</v>
      </c>
      <c r="P454" s="3">
        <f>LOG10(Table24[[#This Row],[Fare]]+1)</f>
        <v>1.3215300811773341</v>
      </c>
      <c r="Q454" s="3">
        <f>IF(OR(Table24[[#This Row],[Pclass]]=2, Table24[[#This Row],[Pclass]]=3), 0, IF(Table24[[#This Row],[Pclass]]=1, 1, ""))</f>
        <v>0</v>
      </c>
      <c r="R454" s="3">
        <f>IF(OR(Table24[[#This Row],[Pclass]]=1, Table24[[#This Row],[Pclass]]=3), 0, IF(Table24[[#This Row],[Pclass]]=2, 1, ""))</f>
        <v>0</v>
      </c>
      <c r="S454" s="3">
        <f>IF(OR(Table24[[#This Row],[Embarked]]="C", Table24[[#This Row],[Embarked]]="Q"), 0, IF(Table24[[#This Row],[Embarked]]="S", 1, ""))</f>
        <v>1</v>
      </c>
      <c r="T454" s="3">
        <f>IF(OR(Table24[[#This Row],[Embarked]]="S", Table24[[#This Row],[Embarked]]="Q"), 0, IF(Table24[[#This Row],[Embarked]]="C", 1, ""))</f>
        <v>0</v>
      </c>
      <c r="U454" s="3">
        <f>IF(Table24[[#This Row],[Sex]]="male", 1, 0)</f>
        <v>1</v>
      </c>
      <c r="V454" s="3"/>
      <c r="AI454">
        <f>SUMPRODUCT(Table24[[#This Row],[SibSp_1]:[Const]],$X$4:$AG$4)</f>
        <v>-1.0934286846402426</v>
      </c>
      <c r="AN454">
        <f>(AI454-Table24[[#This Row],[Survived]])^2</f>
        <v>1.1955862883940911</v>
      </c>
    </row>
    <row r="455" spans="1:40" x14ac:dyDescent="0.25">
      <c r="A455">
        <v>453</v>
      </c>
      <c r="B455">
        <v>0</v>
      </c>
      <c r="C455">
        <v>1</v>
      </c>
      <c r="D455" t="s">
        <v>651</v>
      </c>
      <c r="E455" t="s">
        <v>13</v>
      </c>
      <c r="F455">
        <v>30</v>
      </c>
      <c r="G455">
        <v>0</v>
      </c>
      <c r="H455">
        <v>0</v>
      </c>
      <c r="I455">
        <v>113051</v>
      </c>
      <c r="J455">
        <v>27.75</v>
      </c>
      <c r="K455" t="s">
        <v>652</v>
      </c>
      <c r="L455" t="s">
        <v>20</v>
      </c>
      <c r="M455">
        <f>Table24[[#This Row],[SibSp]]</f>
        <v>0</v>
      </c>
      <c r="N455">
        <f>Table24[[#This Row],[Parch]]</f>
        <v>0</v>
      </c>
      <c r="O455" s="5">
        <f>Table24[[#This Row],[Age]]/80</f>
        <v>0.375</v>
      </c>
      <c r="P455" s="5">
        <f>LOG10(Table24[[#This Row],[Fare]]+1)</f>
        <v>1.4586378490256493</v>
      </c>
      <c r="Q455" s="3">
        <f>IF(OR(Table24[[#This Row],[Pclass]]=2, Table24[[#This Row],[Pclass]]=3), 0, IF(Table24[[#This Row],[Pclass]]=1, 1, ""))</f>
        <v>1</v>
      </c>
      <c r="R455" s="3">
        <f>IF(OR(Table24[[#This Row],[Pclass]]=1, Table24[[#This Row],[Pclass]]=3), 0, IF(Table24[[#This Row],[Pclass]]=2, 1, ""))</f>
        <v>0</v>
      </c>
      <c r="S455" s="3">
        <f>IF(OR(Table24[[#This Row],[Embarked]]="C", Table24[[#This Row],[Embarked]]="Q"), 0, IF(Table24[[#This Row],[Embarked]]="S", 1, ""))</f>
        <v>0</v>
      </c>
      <c r="T455" s="3">
        <f>IF(OR(Table24[[#This Row],[Embarked]]="S", Table24[[#This Row],[Embarked]]="Q"), 0, IF(Table24[[#This Row],[Embarked]]="C", 1, ""))</f>
        <v>1</v>
      </c>
      <c r="U455" s="3">
        <f>IF(Table24[[#This Row],[Sex]]="male", 1, 0)</f>
        <v>1</v>
      </c>
      <c r="V455" s="3">
        <v>1</v>
      </c>
      <c r="AI455">
        <f>SUMPRODUCT(Table24[[#This Row],[SibSp_1]:[Const]],$X$4:$AG$4)</f>
        <v>0.13253100010169389</v>
      </c>
      <c r="AJ455">
        <f>SUMPRODUCT(Table24[[#This Row],[SibSp_1]:[Const]],$X$5:$AG$5)</f>
        <v>0.47140775184845607</v>
      </c>
      <c r="AK455">
        <f t="shared" ref="AK455:AK456" si="177">IF(AI455&lt;0,0,AI455)</f>
        <v>0.13253100010169389</v>
      </c>
      <c r="AL455">
        <f t="shared" ref="AL455:AL456" si="178">IF(AJ455&lt;0,0,AJ455)</f>
        <v>0.47140775184845607</v>
      </c>
      <c r="AM455">
        <f t="shared" ref="AM455:AM456" si="179">AK455+AL455</f>
        <v>0.60393875195015001</v>
      </c>
      <c r="AN455">
        <f>(AM455-Table24[[#This Row],[Survived]])^2</f>
        <v>0.36474201610710483</v>
      </c>
    </row>
    <row r="456" spans="1:40" x14ac:dyDescent="0.25">
      <c r="A456">
        <v>454</v>
      </c>
      <c r="B456">
        <v>1</v>
      </c>
      <c r="C456">
        <v>1</v>
      </c>
      <c r="D456" t="s">
        <v>653</v>
      </c>
      <c r="E456" t="s">
        <v>13</v>
      </c>
      <c r="F456">
        <v>49</v>
      </c>
      <c r="G456">
        <v>1</v>
      </c>
      <c r="H456">
        <v>0</v>
      </c>
      <c r="I456">
        <v>17453</v>
      </c>
      <c r="J456">
        <v>89.104200000000006</v>
      </c>
      <c r="K456" t="s">
        <v>654</v>
      </c>
      <c r="L456" t="s">
        <v>20</v>
      </c>
      <c r="M456">
        <f>Table24[[#This Row],[SibSp]]</f>
        <v>1</v>
      </c>
      <c r="N456">
        <f>Table24[[#This Row],[Parch]]</f>
        <v>0</v>
      </c>
      <c r="O456" s="5">
        <f>Table24[[#This Row],[Age]]/80</f>
        <v>0.61250000000000004</v>
      </c>
      <c r="P456" s="5">
        <f>LOG10(Table24[[#This Row],[Fare]]+1)</f>
        <v>1.9547450350890707</v>
      </c>
      <c r="Q456" s="3">
        <f>IF(OR(Table24[[#This Row],[Pclass]]=2, Table24[[#This Row],[Pclass]]=3), 0, IF(Table24[[#This Row],[Pclass]]=1, 1, ""))</f>
        <v>1</v>
      </c>
      <c r="R456" s="3">
        <f>IF(OR(Table24[[#This Row],[Pclass]]=1, Table24[[#This Row],[Pclass]]=3), 0, IF(Table24[[#This Row],[Pclass]]=2, 1, ""))</f>
        <v>0</v>
      </c>
      <c r="S456" s="3">
        <f>IF(OR(Table24[[#This Row],[Embarked]]="C", Table24[[#This Row],[Embarked]]="Q"), 0, IF(Table24[[#This Row],[Embarked]]="S", 1, ""))</f>
        <v>0</v>
      </c>
      <c r="T456" s="3">
        <f>IF(OR(Table24[[#This Row],[Embarked]]="S", Table24[[#This Row],[Embarked]]="Q"), 0, IF(Table24[[#This Row],[Embarked]]="C", 1, ""))</f>
        <v>1</v>
      </c>
      <c r="U456" s="3">
        <f>IF(Table24[[#This Row],[Sex]]="male", 1, 0)</f>
        <v>1</v>
      </c>
      <c r="V456" s="3">
        <v>1</v>
      </c>
      <c r="AI456">
        <f>SUMPRODUCT(Table24[[#This Row],[SibSp_1]:[Const]],$X$4:$AG$4)</f>
        <v>0.18149040986015014</v>
      </c>
      <c r="AJ456">
        <f>SUMPRODUCT(Table24[[#This Row],[SibSp_1]:[Const]],$X$5:$AG$5)</f>
        <v>0.2967785875933685</v>
      </c>
      <c r="AK456">
        <f t="shared" si="177"/>
        <v>0.18149040986015014</v>
      </c>
      <c r="AL456">
        <f t="shared" si="178"/>
        <v>0.2967785875933685</v>
      </c>
      <c r="AM456">
        <f t="shared" si="179"/>
        <v>0.47826899745351864</v>
      </c>
      <c r="AN456">
        <f>(AM456-Table24[[#This Row],[Survived]])^2</f>
        <v>0.27220323901815657</v>
      </c>
    </row>
    <row r="457" spans="1:40" hidden="1" x14ac:dyDescent="0.25">
      <c r="A457">
        <v>455</v>
      </c>
      <c r="B457">
        <v>0</v>
      </c>
      <c r="C457">
        <v>3</v>
      </c>
      <c r="D457" t="s">
        <v>655</v>
      </c>
      <c r="E457" t="s">
        <v>13</v>
      </c>
      <c r="G457">
        <v>0</v>
      </c>
      <c r="H457">
        <v>0</v>
      </c>
      <c r="I457" t="s">
        <v>656</v>
      </c>
      <c r="J457">
        <v>8.0500000000000007</v>
      </c>
      <c r="L457" t="s">
        <v>15</v>
      </c>
      <c r="M457">
        <f>Table24[[#This Row],[SibSp]]</f>
        <v>0</v>
      </c>
      <c r="N457">
        <f>Table24[[#This Row],[Parch]]</f>
        <v>0</v>
      </c>
      <c r="O457">
        <f>Table24[[#This Row],[Age]]/80</f>
        <v>0</v>
      </c>
      <c r="P457" s="3">
        <f>LOG10(Table24[[#This Row],[Fare]]+1)</f>
        <v>0.9566485792052033</v>
      </c>
      <c r="Q457" s="3">
        <f>IF(OR(Table24[[#This Row],[Pclass]]=2, Table24[[#This Row],[Pclass]]=3), 0, IF(Table24[[#This Row],[Pclass]]=1, 1, ""))</f>
        <v>0</v>
      </c>
      <c r="R457" s="3">
        <f>IF(OR(Table24[[#This Row],[Pclass]]=1, Table24[[#This Row],[Pclass]]=3), 0, IF(Table24[[#This Row],[Pclass]]=2, 1, ""))</f>
        <v>0</v>
      </c>
      <c r="S457" s="3">
        <f>IF(OR(Table24[[#This Row],[Embarked]]="C", Table24[[#This Row],[Embarked]]="Q"), 0, IF(Table24[[#This Row],[Embarked]]="S", 1, ""))</f>
        <v>1</v>
      </c>
      <c r="T457" s="3">
        <f>IF(OR(Table24[[#This Row],[Embarked]]="S", Table24[[#This Row],[Embarked]]="Q"), 0, IF(Table24[[#This Row],[Embarked]]="C", 1, ""))</f>
        <v>0</v>
      </c>
      <c r="U457" s="3">
        <f>IF(Table24[[#This Row],[Sex]]="male", 1, 0)</f>
        <v>1</v>
      </c>
      <c r="V457" s="3"/>
      <c r="AI457">
        <f>SUMPRODUCT(Table24[[#This Row],[SibSp_1]:[Const]],$X$4:$AG$4)</f>
        <v>-1.2061160573759404</v>
      </c>
      <c r="AN457">
        <f>(AI457-Table24[[#This Row],[Survived]])^2</f>
        <v>1.4547159438600827</v>
      </c>
    </row>
    <row r="458" spans="1:40" x14ac:dyDescent="0.25">
      <c r="A458">
        <v>456</v>
      </c>
      <c r="B458">
        <v>1</v>
      </c>
      <c r="C458">
        <v>3</v>
      </c>
      <c r="D458" t="s">
        <v>657</v>
      </c>
      <c r="E458" t="s">
        <v>13</v>
      </c>
      <c r="F458">
        <v>29</v>
      </c>
      <c r="G458">
        <v>0</v>
      </c>
      <c r="H458">
        <v>0</v>
      </c>
      <c r="I458">
        <v>349240</v>
      </c>
      <c r="J458">
        <v>7.8958000000000004</v>
      </c>
      <c r="L458" t="s">
        <v>20</v>
      </c>
      <c r="M458">
        <f>Table24[[#This Row],[SibSp]]</f>
        <v>0</v>
      </c>
      <c r="N458">
        <f>Table24[[#This Row],[Parch]]</f>
        <v>0</v>
      </c>
      <c r="O458" s="5">
        <f>Table24[[#This Row],[Age]]/80</f>
        <v>0.36249999999999999</v>
      </c>
      <c r="P458" s="5">
        <f>LOG10(Table24[[#This Row],[Fare]]+1)</f>
        <v>0.94918501031343461</v>
      </c>
      <c r="Q458" s="3">
        <f>IF(OR(Table24[[#This Row],[Pclass]]=2, Table24[[#This Row],[Pclass]]=3), 0, IF(Table24[[#This Row],[Pclass]]=1, 1, ""))</f>
        <v>0</v>
      </c>
      <c r="R458" s="3">
        <f>IF(OR(Table24[[#This Row],[Pclass]]=1, Table24[[#This Row],[Pclass]]=3), 0, IF(Table24[[#This Row],[Pclass]]=2, 1, ""))</f>
        <v>0</v>
      </c>
      <c r="S458" s="3">
        <f>IF(OR(Table24[[#This Row],[Embarked]]="C", Table24[[#This Row],[Embarked]]="Q"), 0, IF(Table24[[#This Row],[Embarked]]="S", 1, ""))</f>
        <v>0</v>
      </c>
      <c r="T458" s="3">
        <f>IF(OR(Table24[[#This Row],[Embarked]]="S", Table24[[#This Row],[Embarked]]="Q"), 0, IF(Table24[[#This Row],[Embarked]]="C", 1, ""))</f>
        <v>1</v>
      </c>
      <c r="U458" s="3">
        <f>IF(Table24[[#This Row],[Sex]]="male", 1, 0)</f>
        <v>1</v>
      </c>
      <c r="V458" s="3">
        <v>1</v>
      </c>
      <c r="AI458">
        <f>SUMPRODUCT(Table24[[#This Row],[SibSp_1]:[Const]],$X$4:$AG$4)</f>
        <v>6.133585466089736E-2</v>
      </c>
      <c r="AJ458">
        <f>SUMPRODUCT(Table24[[#This Row],[SibSp_1]:[Const]],$X$5:$AG$5)</f>
        <v>7.7107431125900572E-2</v>
      </c>
      <c r="AK458">
        <f t="shared" ref="AK458:AK459" si="180">IF(AI458&lt;0,0,AI458)</f>
        <v>6.133585466089736E-2</v>
      </c>
      <c r="AL458">
        <f t="shared" ref="AL458:AL459" si="181">IF(AJ458&lt;0,0,AJ458)</f>
        <v>7.7107431125900572E-2</v>
      </c>
      <c r="AM458">
        <f t="shared" ref="AM458:AM459" si="182">AK458+AL458</f>
        <v>0.13844328578679793</v>
      </c>
      <c r="AN458">
        <f>(AM458-Table24[[#This Row],[Survived]])^2</f>
        <v>0.74227997180584926</v>
      </c>
    </row>
    <row r="459" spans="1:40" x14ac:dyDescent="0.25">
      <c r="A459">
        <v>457</v>
      </c>
      <c r="B459">
        <v>0</v>
      </c>
      <c r="C459">
        <v>1</v>
      </c>
      <c r="D459" t="s">
        <v>658</v>
      </c>
      <c r="E459" t="s">
        <v>13</v>
      </c>
      <c r="F459">
        <v>65</v>
      </c>
      <c r="G459">
        <v>0</v>
      </c>
      <c r="H459">
        <v>0</v>
      </c>
      <c r="I459">
        <v>13509</v>
      </c>
      <c r="J459">
        <v>26.55</v>
      </c>
      <c r="K459" t="s">
        <v>659</v>
      </c>
      <c r="L459" t="s">
        <v>15</v>
      </c>
      <c r="M459">
        <f>Table24[[#This Row],[SibSp]]</f>
        <v>0</v>
      </c>
      <c r="N459">
        <f>Table24[[#This Row],[Parch]]</f>
        <v>0</v>
      </c>
      <c r="O459" s="5">
        <f>Table24[[#This Row],[Age]]/80</f>
        <v>0.8125</v>
      </c>
      <c r="P459" s="5">
        <f>LOG10(Table24[[#This Row],[Fare]]+1)</f>
        <v>1.4401216031878039</v>
      </c>
      <c r="Q459" s="3">
        <f>IF(OR(Table24[[#This Row],[Pclass]]=2, Table24[[#This Row],[Pclass]]=3), 0, IF(Table24[[#This Row],[Pclass]]=1, 1, ""))</f>
        <v>1</v>
      </c>
      <c r="R459" s="3">
        <f>IF(OR(Table24[[#This Row],[Pclass]]=1, Table24[[#This Row],[Pclass]]=3), 0, IF(Table24[[#This Row],[Pclass]]=2, 1, ""))</f>
        <v>0</v>
      </c>
      <c r="S459" s="3">
        <f>IF(OR(Table24[[#This Row],[Embarked]]="C", Table24[[#This Row],[Embarked]]="Q"), 0, IF(Table24[[#This Row],[Embarked]]="S", 1, ""))</f>
        <v>1</v>
      </c>
      <c r="T459" s="3">
        <f>IF(OR(Table24[[#This Row],[Embarked]]="S", Table24[[#This Row],[Embarked]]="Q"), 0, IF(Table24[[#This Row],[Embarked]]="C", 1, ""))</f>
        <v>0</v>
      </c>
      <c r="U459" s="3">
        <f>IF(Table24[[#This Row],[Sex]]="male", 1, 0)</f>
        <v>1</v>
      </c>
      <c r="V459" s="3">
        <v>1</v>
      </c>
      <c r="AI459">
        <f>SUMPRODUCT(Table24[[#This Row],[SibSp_1]:[Const]],$X$4:$AG$4)</f>
        <v>-1.373169819063836</v>
      </c>
      <c r="AJ459">
        <f>SUMPRODUCT(Table24[[#This Row],[SibSp_1]:[Const]],$X$5:$AG$5)</f>
        <v>0.21717233952693177</v>
      </c>
      <c r="AK459">
        <f t="shared" si="180"/>
        <v>0</v>
      </c>
      <c r="AL459">
        <f t="shared" si="181"/>
        <v>0.21717233952693177</v>
      </c>
      <c r="AM459">
        <f t="shared" si="182"/>
        <v>0.21717233952693177</v>
      </c>
      <c r="AN459">
        <f>(AM459-Table24[[#This Row],[Survived]])^2</f>
        <v>4.7163825055600933E-2</v>
      </c>
    </row>
    <row r="460" spans="1:40" hidden="1" x14ac:dyDescent="0.25">
      <c r="A460">
        <v>458</v>
      </c>
      <c r="B460">
        <v>1</v>
      </c>
      <c r="C460">
        <v>1</v>
      </c>
      <c r="D460" t="s">
        <v>660</v>
      </c>
      <c r="E460" t="s">
        <v>17</v>
      </c>
      <c r="G460">
        <v>1</v>
      </c>
      <c r="H460">
        <v>0</v>
      </c>
      <c r="I460">
        <v>17464</v>
      </c>
      <c r="J460">
        <v>51.862499999999997</v>
      </c>
      <c r="K460" t="s">
        <v>661</v>
      </c>
      <c r="L460" t="s">
        <v>15</v>
      </c>
      <c r="M460">
        <f>Table24[[#This Row],[SibSp]]</f>
        <v>1</v>
      </c>
      <c r="N460">
        <f>Table24[[#This Row],[Parch]]</f>
        <v>0</v>
      </c>
      <c r="O460">
        <f>Table24[[#This Row],[Age]]/80</f>
        <v>0</v>
      </c>
      <c r="P460" s="3">
        <f>LOG10(Table24[[#This Row],[Fare]]+1)</f>
        <v>1.7231476981549567</v>
      </c>
      <c r="Q460" s="3">
        <f>IF(OR(Table24[[#This Row],[Pclass]]=2, Table24[[#This Row],[Pclass]]=3), 0, IF(Table24[[#This Row],[Pclass]]=1, 1, ""))</f>
        <v>1</v>
      </c>
      <c r="R460" s="3">
        <f>IF(OR(Table24[[#This Row],[Pclass]]=1, Table24[[#This Row],[Pclass]]=3), 0, IF(Table24[[#This Row],[Pclass]]=2, 1, ""))</f>
        <v>0</v>
      </c>
      <c r="S460" s="3">
        <f>IF(OR(Table24[[#This Row],[Embarked]]="C", Table24[[#This Row],[Embarked]]="Q"), 0, IF(Table24[[#This Row],[Embarked]]="S", 1, ""))</f>
        <v>1</v>
      </c>
      <c r="T460" s="3">
        <f>IF(OR(Table24[[#This Row],[Embarked]]="S", Table24[[#This Row],[Embarked]]="Q"), 0, IF(Table24[[#This Row],[Embarked]]="C", 1, ""))</f>
        <v>0</v>
      </c>
      <c r="U460" s="3">
        <f>IF(Table24[[#This Row],[Sex]]="male", 1, 0)</f>
        <v>0</v>
      </c>
      <c r="V460" s="3"/>
      <c r="AI460">
        <f>SUMPRODUCT(Table24[[#This Row],[SibSp_1]:[Const]],$X$4:$AG$4)</f>
        <v>-1.0548650309659511</v>
      </c>
      <c r="AN460">
        <f>(AI460-Table24[[#This Row],[Survived]])^2</f>
        <v>4.2224702954866995</v>
      </c>
    </row>
    <row r="461" spans="1:40" x14ac:dyDescent="0.25">
      <c r="A461">
        <v>459</v>
      </c>
      <c r="B461">
        <v>1</v>
      </c>
      <c r="C461">
        <v>2</v>
      </c>
      <c r="D461" t="s">
        <v>662</v>
      </c>
      <c r="E461" t="s">
        <v>17</v>
      </c>
      <c r="F461">
        <v>50</v>
      </c>
      <c r="G461">
        <v>0</v>
      </c>
      <c r="H461">
        <v>0</v>
      </c>
      <c r="I461" t="s">
        <v>663</v>
      </c>
      <c r="J461">
        <v>10.5</v>
      </c>
      <c r="L461" t="s">
        <v>15</v>
      </c>
      <c r="M461">
        <f>Table24[[#This Row],[SibSp]]</f>
        <v>0</v>
      </c>
      <c r="N461">
        <f>Table24[[#This Row],[Parch]]</f>
        <v>0</v>
      </c>
      <c r="O461" s="5">
        <f>Table24[[#This Row],[Age]]/80</f>
        <v>0.625</v>
      </c>
      <c r="P461" s="5">
        <f>LOG10(Table24[[#This Row],[Fare]]+1)</f>
        <v>1.0606978403536116</v>
      </c>
      <c r="Q461" s="3">
        <f>IF(OR(Table24[[#This Row],[Pclass]]=2, Table24[[#This Row],[Pclass]]=3), 0, IF(Table24[[#This Row],[Pclass]]=1, 1, ""))</f>
        <v>0</v>
      </c>
      <c r="R461" s="3">
        <f>IF(OR(Table24[[#This Row],[Pclass]]=1, Table24[[#This Row],[Pclass]]=3), 0, IF(Table24[[#This Row],[Pclass]]=2, 1, ""))</f>
        <v>1</v>
      </c>
      <c r="S461" s="3">
        <f>IF(OR(Table24[[#This Row],[Embarked]]="C", Table24[[#This Row],[Embarked]]="Q"), 0, IF(Table24[[#This Row],[Embarked]]="S", 1, ""))</f>
        <v>1</v>
      </c>
      <c r="T461" s="3">
        <f>IF(OR(Table24[[#This Row],[Embarked]]="S", Table24[[#This Row],[Embarked]]="Q"), 0, IF(Table24[[#This Row],[Embarked]]="C", 1, ""))</f>
        <v>0</v>
      </c>
      <c r="U461" s="3">
        <f>IF(Table24[[#This Row],[Sex]]="male", 1, 0)</f>
        <v>0</v>
      </c>
      <c r="V461" s="3">
        <v>1</v>
      </c>
      <c r="AI461">
        <f>SUMPRODUCT(Table24[[#This Row],[SibSp_1]:[Const]],$X$4:$AG$4)</f>
        <v>-1.7376964890984419</v>
      </c>
      <c r="AJ461">
        <f>SUMPRODUCT(Table24[[#This Row],[SibSp_1]:[Const]],$X$5:$AG$5)</f>
        <v>0.63846816638539583</v>
      </c>
      <c r="AK461">
        <f>IF(AI461&lt;0,0,AI461)</f>
        <v>0</v>
      </c>
      <c r="AL461">
        <f>IF(AJ461&lt;0,0,AJ461)</f>
        <v>0.63846816638539583</v>
      </c>
      <c r="AM461">
        <f>AK461+AL461</f>
        <v>0.63846816638539583</v>
      </c>
      <c r="AN461">
        <f>(AM461-Table24[[#This Row],[Survived]])^2</f>
        <v>0.13070526671673782</v>
      </c>
    </row>
    <row r="462" spans="1:40" hidden="1" x14ac:dyDescent="0.25">
      <c r="A462">
        <v>460</v>
      </c>
      <c r="B462">
        <v>0</v>
      </c>
      <c r="C462">
        <v>3</v>
      </c>
      <c r="D462" t="s">
        <v>664</v>
      </c>
      <c r="E462" t="s">
        <v>13</v>
      </c>
      <c r="G462">
        <v>0</v>
      </c>
      <c r="H462">
        <v>0</v>
      </c>
      <c r="I462">
        <v>371060</v>
      </c>
      <c r="J462">
        <v>7.75</v>
      </c>
      <c r="L462" t="s">
        <v>27</v>
      </c>
      <c r="M462">
        <f>Table24[[#This Row],[SibSp]]</f>
        <v>0</v>
      </c>
      <c r="N462">
        <f>Table24[[#This Row],[Parch]]</f>
        <v>0</v>
      </c>
      <c r="O462">
        <f>Table24[[#This Row],[Age]]/80</f>
        <v>0</v>
      </c>
      <c r="P462" s="3">
        <f>LOG10(Table24[[#This Row],[Fare]]+1)</f>
        <v>0.94200805302231327</v>
      </c>
      <c r="Q462" s="3">
        <f>IF(OR(Table24[[#This Row],[Pclass]]=2, Table24[[#This Row],[Pclass]]=3), 0, IF(Table24[[#This Row],[Pclass]]=1, 1, ""))</f>
        <v>0</v>
      </c>
      <c r="R462" s="3">
        <f>IF(OR(Table24[[#This Row],[Pclass]]=1, Table24[[#This Row],[Pclass]]=3), 0, IF(Table24[[#This Row],[Pclass]]=2, 1, ""))</f>
        <v>0</v>
      </c>
      <c r="S462" s="3">
        <f>IF(OR(Table24[[#This Row],[Embarked]]="C", Table24[[#This Row],[Embarked]]="Q"), 0, IF(Table24[[#This Row],[Embarked]]="S", 1, ""))</f>
        <v>0</v>
      </c>
      <c r="T462" s="3">
        <f>IF(OR(Table24[[#This Row],[Embarked]]="S", Table24[[#This Row],[Embarked]]="Q"), 0, IF(Table24[[#This Row],[Embarked]]="C", 1, ""))</f>
        <v>0</v>
      </c>
      <c r="U462" s="3">
        <f>IF(Table24[[#This Row],[Sex]]="male", 1, 0)</f>
        <v>1</v>
      </c>
      <c r="V462" s="3"/>
      <c r="AI462">
        <f>SUMPRODUCT(Table24[[#This Row],[SibSp_1]:[Const]],$X$4:$AG$4)</f>
        <v>-0.49697143895696583</v>
      </c>
      <c r="AN462">
        <f>(AI462-Table24[[#This Row],[Survived]])^2</f>
        <v>0.24698061113895722</v>
      </c>
    </row>
    <row r="463" spans="1:40" x14ac:dyDescent="0.25">
      <c r="A463">
        <v>461</v>
      </c>
      <c r="B463">
        <v>1</v>
      </c>
      <c r="C463">
        <v>1</v>
      </c>
      <c r="D463" t="s">
        <v>665</v>
      </c>
      <c r="E463" t="s">
        <v>13</v>
      </c>
      <c r="F463">
        <v>48</v>
      </c>
      <c r="G463">
        <v>0</v>
      </c>
      <c r="H463">
        <v>0</v>
      </c>
      <c r="I463">
        <v>19952</v>
      </c>
      <c r="J463">
        <v>26.55</v>
      </c>
      <c r="K463" t="s">
        <v>666</v>
      </c>
      <c r="L463" t="s">
        <v>15</v>
      </c>
      <c r="M463">
        <f>Table24[[#This Row],[SibSp]]</f>
        <v>0</v>
      </c>
      <c r="N463">
        <f>Table24[[#This Row],[Parch]]</f>
        <v>0</v>
      </c>
      <c r="O463" s="5">
        <f>Table24[[#This Row],[Age]]/80</f>
        <v>0.6</v>
      </c>
      <c r="P463" s="5">
        <f>LOG10(Table24[[#This Row],[Fare]]+1)</f>
        <v>1.4401216031878039</v>
      </c>
      <c r="Q463" s="3">
        <f>IF(OR(Table24[[#This Row],[Pclass]]=2, Table24[[#This Row],[Pclass]]=3), 0, IF(Table24[[#This Row],[Pclass]]=1, 1, ""))</f>
        <v>1</v>
      </c>
      <c r="R463" s="3">
        <f>IF(OR(Table24[[#This Row],[Pclass]]=1, Table24[[#This Row],[Pclass]]=3), 0, IF(Table24[[#This Row],[Pclass]]=2, 1, ""))</f>
        <v>0</v>
      </c>
      <c r="S463" s="3">
        <f>IF(OR(Table24[[#This Row],[Embarked]]="C", Table24[[#This Row],[Embarked]]="Q"), 0, IF(Table24[[#This Row],[Embarked]]="S", 1, ""))</f>
        <v>1</v>
      </c>
      <c r="T463" s="3">
        <f>IF(OR(Table24[[#This Row],[Embarked]]="S", Table24[[#This Row],[Embarked]]="Q"), 0, IF(Table24[[#This Row],[Embarked]]="C", 1, ""))</f>
        <v>0</v>
      </c>
      <c r="U463" s="3">
        <f>IF(Table24[[#This Row],[Sex]]="male", 1, 0)</f>
        <v>1</v>
      </c>
      <c r="V463" s="3">
        <v>1</v>
      </c>
      <c r="AI463">
        <f>SUMPRODUCT(Table24[[#This Row],[SibSp_1]:[Const]],$X$4:$AG$4)</f>
        <v>-1.3905494474853772</v>
      </c>
      <c r="AJ463">
        <f>SUMPRODUCT(Table24[[#This Row],[SibSp_1]:[Const]],$X$5:$AG$5)</f>
        <v>0.34128274753131971</v>
      </c>
      <c r="AK463">
        <f t="shared" ref="AK463:AK466" si="183">IF(AI463&lt;0,0,AI463)</f>
        <v>0</v>
      </c>
      <c r="AL463">
        <f t="shared" ref="AL463:AL466" si="184">IF(AJ463&lt;0,0,AJ463)</f>
        <v>0.34128274753131971</v>
      </c>
      <c r="AM463">
        <f t="shared" ref="AM463:AM466" si="185">AK463+AL463</f>
        <v>0.34128274753131971</v>
      </c>
      <c r="AN463">
        <f>(AM463-Table24[[#This Row],[Survived]])^2</f>
        <v>0.43390841869988711</v>
      </c>
    </row>
    <row r="464" spans="1:40" x14ac:dyDescent="0.25">
      <c r="A464">
        <v>462</v>
      </c>
      <c r="B464">
        <v>0</v>
      </c>
      <c r="C464">
        <v>3</v>
      </c>
      <c r="D464" t="s">
        <v>667</v>
      </c>
      <c r="E464" t="s">
        <v>13</v>
      </c>
      <c r="F464">
        <v>34</v>
      </c>
      <c r="G464">
        <v>0</v>
      </c>
      <c r="H464">
        <v>0</v>
      </c>
      <c r="I464">
        <v>364506</v>
      </c>
      <c r="J464">
        <v>8.0500000000000007</v>
      </c>
      <c r="L464" t="s">
        <v>15</v>
      </c>
      <c r="M464">
        <f>Table24[[#This Row],[SibSp]]</f>
        <v>0</v>
      </c>
      <c r="N464">
        <f>Table24[[#This Row],[Parch]]</f>
        <v>0</v>
      </c>
      <c r="O464" s="5">
        <f>Table24[[#This Row],[Age]]/80</f>
        <v>0.42499999999999999</v>
      </c>
      <c r="P464" s="5">
        <f>LOG10(Table24[[#This Row],[Fare]]+1)</f>
        <v>0.9566485792052033</v>
      </c>
      <c r="Q464" s="3">
        <f>IF(OR(Table24[[#This Row],[Pclass]]=2, Table24[[#This Row],[Pclass]]=3), 0, IF(Table24[[#This Row],[Pclass]]=1, 1, ""))</f>
        <v>0</v>
      </c>
      <c r="R464" s="3">
        <f>IF(OR(Table24[[#This Row],[Pclass]]=1, Table24[[#This Row],[Pclass]]=3), 0, IF(Table24[[#This Row],[Pclass]]=2, 1, ""))</f>
        <v>0</v>
      </c>
      <c r="S464" s="3">
        <f>IF(OR(Table24[[#This Row],[Embarked]]="C", Table24[[#This Row],[Embarked]]="Q"), 0, IF(Table24[[#This Row],[Embarked]]="S", 1, ""))</f>
        <v>1</v>
      </c>
      <c r="T464" s="3">
        <f>IF(OR(Table24[[#This Row],[Embarked]]="S", Table24[[#This Row],[Embarked]]="Q"), 0, IF(Table24[[#This Row],[Embarked]]="C", 1, ""))</f>
        <v>0</v>
      </c>
      <c r="U464" s="3">
        <f>IF(Table24[[#This Row],[Sex]]="male", 1, 0)</f>
        <v>1</v>
      </c>
      <c r="V464" s="3">
        <v>1</v>
      </c>
      <c r="AI464">
        <f>SUMPRODUCT(Table24[[#This Row],[SibSp_1]:[Const]],$X$4:$AG$4)</f>
        <v>-1.4914972241632487</v>
      </c>
      <c r="AJ464">
        <f>SUMPRODUCT(Table24[[#This Row],[SibSp_1]:[Const]],$X$5:$AG$5)</f>
        <v>4.4259169583325764E-2</v>
      </c>
      <c r="AK464">
        <f t="shared" si="183"/>
        <v>0</v>
      </c>
      <c r="AL464">
        <f t="shared" si="184"/>
        <v>4.4259169583325764E-2</v>
      </c>
      <c r="AM464">
        <f t="shared" si="185"/>
        <v>4.4259169583325764E-2</v>
      </c>
      <c r="AN464">
        <f>(AM464-Table24[[#This Row],[Survived]])^2</f>
        <v>1.9588740922055884E-3</v>
      </c>
    </row>
    <row r="465" spans="1:40" x14ac:dyDescent="0.25">
      <c r="A465">
        <v>463</v>
      </c>
      <c r="B465">
        <v>0</v>
      </c>
      <c r="C465">
        <v>1</v>
      </c>
      <c r="D465" t="s">
        <v>668</v>
      </c>
      <c r="E465" t="s">
        <v>13</v>
      </c>
      <c r="F465">
        <v>47</v>
      </c>
      <c r="G465">
        <v>0</v>
      </c>
      <c r="H465">
        <v>0</v>
      </c>
      <c r="I465">
        <v>111320</v>
      </c>
      <c r="J465">
        <v>38.5</v>
      </c>
      <c r="K465" t="s">
        <v>669</v>
      </c>
      <c r="L465" t="s">
        <v>15</v>
      </c>
      <c r="M465">
        <f>Table24[[#This Row],[SibSp]]</f>
        <v>0</v>
      </c>
      <c r="N465">
        <f>Table24[[#This Row],[Parch]]</f>
        <v>0</v>
      </c>
      <c r="O465" s="5">
        <f>Table24[[#This Row],[Age]]/80</f>
        <v>0.58750000000000002</v>
      </c>
      <c r="P465" s="5">
        <f>LOG10(Table24[[#This Row],[Fare]]+1)</f>
        <v>1.5965970956264601</v>
      </c>
      <c r="Q465" s="3">
        <f>IF(OR(Table24[[#This Row],[Pclass]]=2, Table24[[#This Row],[Pclass]]=3), 0, IF(Table24[[#This Row],[Pclass]]=1, 1, ""))</f>
        <v>1</v>
      </c>
      <c r="R465" s="3">
        <f>IF(OR(Table24[[#This Row],[Pclass]]=1, Table24[[#This Row],[Pclass]]=3), 0, IF(Table24[[#This Row],[Pclass]]=2, 1, ""))</f>
        <v>0</v>
      </c>
      <c r="S465" s="3">
        <f>IF(OR(Table24[[#This Row],[Embarked]]="C", Table24[[#This Row],[Embarked]]="Q"), 0, IF(Table24[[#This Row],[Embarked]]="S", 1, ""))</f>
        <v>1</v>
      </c>
      <c r="T465" s="3">
        <f>IF(OR(Table24[[#This Row],[Embarked]]="S", Table24[[#This Row],[Embarked]]="Q"), 0, IF(Table24[[#This Row],[Embarked]]="C", 1, ""))</f>
        <v>0</v>
      </c>
      <c r="U465" s="3">
        <f>IF(Table24[[#This Row],[Sex]]="male", 1, 0)</f>
        <v>1</v>
      </c>
      <c r="V465" s="3">
        <v>1</v>
      </c>
      <c r="AI465">
        <f>SUMPRODUCT(Table24[[#This Row],[SibSp_1]:[Const]],$X$4:$AG$4)</f>
        <v>-1.4907237846280843</v>
      </c>
      <c r="AJ465">
        <f>SUMPRODUCT(Table24[[#This Row],[SibSp_1]:[Const]],$X$5:$AG$5)</f>
        <v>0.3628504591181706</v>
      </c>
      <c r="AK465">
        <f t="shared" si="183"/>
        <v>0</v>
      </c>
      <c r="AL465">
        <f t="shared" si="184"/>
        <v>0.3628504591181706</v>
      </c>
      <c r="AM465">
        <f t="shared" si="185"/>
        <v>0.3628504591181706</v>
      </c>
      <c r="AN465">
        <f>(AM465-Table24[[#This Row],[Survived]])^2</f>
        <v>0.1316604556822672</v>
      </c>
    </row>
    <row r="466" spans="1:40" x14ac:dyDescent="0.25">
      <c r="A466">
        <v>464</v>
      </c>
      <c r="B466">
        <v>0</v>
      </c>
      <c r="C466">
        <v>2</v>
      </c>
      <c r="D466" t="s">
        <v>670</v>
      </c>
      <c r="E466" t="s">
        <v>13</v>
      </c>
      <c r="F466">
        <v>48</v>
      </c>
      <c r="G466">
        <v>0</v>
      </c>
      <c r="H466">
        <v>0</v>
      </c>
      <c r="I466">
        <v>234360</v>
      </c>
      <c r="J466">
        <v>13</v>
      </c>
      <c r="L466" t="s">
        <v>15</v>
      </c>
      <c r="M466">
        <f>Table24[[#This Row],[SibSp]]</f>
        <v>0</v>
      </c>
      <c r="N466">
        <f>Table24[[#This Row],[Parch]]</f>
        <v>0</v>
      </c>
      <c r="O466" s="5">
        <f>Table24[[#This Row],[Age]]/80</f>
        <v>0.6</v>
      </c>
      <c r="P466" s="5">
        <f>LOG10(Table24[[#This Row],[Fare]]+1)</f>
        <v>1.146128035678238</v>
      </c>
      <c r="Q466" s="3">
        <f>IF(OR(Table24[[#This Row],[Pclass]]=2, Table24[[#This Row],[Pclass]]=3), 0, IF(Table24[[#This Row],[Pclass]]=1, 1, ""))</f>
        <v>0</v>
      </c>
      <c r="R466" s="3">
        <f>IF(OR(Table24[[#This Row],[Pclass]]=1, Table24[[#This Row],[Pclass]]=3), 0, IF(Table24[[#This Row],[Pclass]]=2, 1, ""))</f>
        <v>1</v>
      </c>
      <c r="S466" s="3">
        <f>IF(OR(Table24[[#This Row],[Embarked]]="C", Table24[[#This Row],[Embarked]]="Q"), 0, IF(Table24[[#This Row],[Embarked]]="S", 1, ""))</f>
        <v>1</v>
      </c>
      <c r="T466" s="3">
        <f>IF(OR(Table24[[#This Row],[Embarked]]="S", Table24[[#This Row],[Embarked]]="Q"), 0, IF(Table24[[#This Row],[Embarked]]="C", 1, ""))</f>
        <v>0</v>
      </c>
      <c r="U466" s="3">
        <f>IF(Table24[[#This Row],[Sex]]="male", 1, 0)</f>
        <v>1</v>
      </c>
      <c r="V466" s="3">
        <v>1</v>
      </c>
      <c r="AI466">
        <f>SUMPRODUCT(Table24[[#This Row],[SibSp_1]:[Const]],$X$4:$AG$4)</f>
        <v>-1.6939348579856537</v>
      </c>
      <c r="AJ466">
        <f>SUMPRODUCT(Table24[[#This Row],[SibSp_1]:[Const]],$X$5:$AG$5)</f>
        <v>0.16258962402579535</v>
      </c>
      <c r="AK466">
        <f t="shared" si="183"/>
        <v>0</v>
      </c>
      <c r="AL466">
        <f t="shared" si="184"/>
        <v>0.16258962402579535</v>
      </c>
      <c r="AM466">
        <f t="shared" si="185"/>
        <v>0.16258962402579535</v>
      </c>
      <c r="AN466">
        <f>(AM466-Table24[[#This Row],[Survived]])^2</f>
        <v>2.6435385840849489E-2</v>
      </c>
    </row>
    <row r="467" spans="1:40" hidden="1" x14ac:dyDescent="0.25">
      <c r="A467">
        <v>465</v>
      </c>
      <c r="B467">
        <v>0</v>
      </c>
      <c r="C467">
        <v>3</v>
      </c>
      <c r="D467" t="s">
        <v>671</v>
      </c>
      <c r="E467" t="s">
        <v>13</v>
      </c>
      <c r="G467">
        <v>0</v>
      </c>
      <c r="H467">
        <v>0</v>
      </c>
      <c r="I467" t="s">
        <v>672</v>
      </c>
      <c r="J467">
        <v>8.0500000000000007</v>
      </c>
      <c r="L467" t="s">
        <v>15</v>
      </c>
      <c r="M467">
        <f>Table24[[#This Row],[SibSp]]</f>
        <v>0</v>
      </c>
      <c r="N467">
        <f>Table24[[#This Row],[Parch]]</f>
        <v>0</v>
      </c>
      <c r="O467">
        <f>Table24[[#This Row],[Age]]/80</f>
        <v>0</v>
      </c>
      <c r="P467" s="3">
        <f>LOG10(Table24[[#This Row],[Fare]]+1)</f>
        <v>0.9566485792052033</v>
      </c>
      <c r="Q467" s="3">
        <f>IF(OR(Table24[[#This Row],[Pclass]]=2, Table24[[#This Row],[Pclass]]=3), 0, IF(Table24[[#This Row],[Pclass]]=1, 1, ""))</f>
        <v>0</v>
      </c>
      <c r="R467" s="3">
        <f>IF(OR(Table24[[#This Row],[Pclass]]=1, Table24[[#This Row],[Pclass]]=3), 0, IF(Table24[[#This Row],[Pclass]]=2, 1, ""))</f>
        <v>0</v>
      </c>
      <c r="S467" s="3">
        <f>IF(OR(Table24[[#This Row],[Embarked]]="C", Table24[[#This Row],[Embarked]]="Q"), 0, IF(Table24[[#This Row],[Embarked]]="S", 1, ""))</f>
        <v>1</v>
      </c>
      <c r="T467" s="3">
        <f>IF(OR(Table24[[#This Row],[Embarked]]="S", Table24[[#This Row],[Embarked]]="Q"), 0, IF(Table24[[#This Row],[Embarked]]="C", 1, ""))</f>
        <v>0</v>
      </c>
      <c r="U467" s="3">
        <f>IF(Table24[[#This Row],[Sex]]="male", 1, 0)</f>
        <v>1</v>
      </c>
      <c r="V467" s="3"/>
      <c r="AI467">
        <f>SUMPRODUCT(Table24[[#This Row],[SibSp_1]:[Const]],$X$4:$AG$4)</f>
        <v>-1.2061160573759404</v>
      </c>
      <c r="AN467">
        <f>(AI467-Table24[[#This Row],[Survived]])^2</f>
        <v>1.4547159438600827</v>
      </c>
    </row>
    <row r="468" spans="1:40" x14ac:dyDescent="0.25">
      <c r="A468">
        <v>466</v>
      </c>
      <c r="B468">
        <v>0</v>
      </c>
      <c r="C468">
        <v>3</v>
      </c>
      <c r="D468" t="s">
        <v>673</v>
      </c>
      <c r="E468" t="s">
        <v>13</v>
      </c>
      <c r="F468">
        <v>38</v>
      </c>
      <c r="G468">
        <v>0</v>
      </c>
      <c r="H468">
        <v>0</v>
      </c>
      <c r="I468" t="s">
        <v>674</v>
      </c>
      <c r="J468">
        <v>7.05</v>
      </c>
      <c r="L468" t="s">
        <v>15</v>
      </c>
      <c r="M468">
        <f>Table24[[#This Row],[SibSp]]</f>
        <v>0</v>
      </c>
      <c r="N468">
        <f>Table24[[#This Row],[Parch]]</f>
        <v>0</v>
      </c>
      <c r="O468" s="5">
        <f>Table24[[#This Row],[Age]]/80</f>
        <v>0.47499999999999998</v>
      </c>
      <c r="P468" s="5">
        <f>LOG10(Table24[[#This Row],[Fare]]+1)</f>
        <v>0.90579588036786851</v>
      </c>
      <c r="Q468" s="3">
        <f>IF(OR(Table24[[#This Row],[Pclass]]=2, Table24[[#This Row],[Pclass]]=3), 0, IF(Table24[[#This Row],[Pclass]]=1, 1, ""))</f>
        <v>0</v>
      </c>
      <c r="R468" s="3">
        <f>IF(OR(Table24[[#This Row],[Pclass]]=1, Table24[[#This Row],[Pclass]]=3), 0, IF(Table24[[#This Row],[Pclass]]=2, 1, ""))</f>
        <v>0</v>
      </c>
      <c r="S468" s="3">
        <f>IF(OR(Table24[[#This Row],[Embarked]]="C", Table24[[#This Row],[Embarked]]="Q"), 0, IF(Table24[[#This Row],[Embarked]]="S", 1, ""))</f>
        <v>1</v>
      </c>
      <c r="T468" s="3">
        <f>IF(OR(Table24[[#This Row],[Embarked]]="S", Table24[[#This Row],[Embarked]]="Q"), 0, IF(Table24[[#This Row],[Embarked]]="C", 1, ""))</f>
        <v>0</v>
      </c>
      <c r="U468" s="3">
        <f>IF(Table24[[#This Row],[Sex]]="male", 1, 0)</f>
        <v>1</v>
      </c>
      <c r="V468" s="3">
        <v>1</v>
      </c>
      <c r="AI468">
        <f>SUMPRODUCT(Table24[[#This Row],[SibSp_1]:[Const]],$X$4:$AG$4)</f>
        <v>-1.4551846613863837</v>
      </c>
      <c r="AJ468">
        <f>SUMPRODUCT(Table24[[#This Row],[SibSp_1]:[Const]],$X$5:$AG$5)</f>
        <v>1.0420080773194007E-2</v>
      </c>
      <c r="AK468">
        <f>IF(AI468&lt;0,0,AI468)</f>
        <v>0</v>
      </c>
      <c r="AL468">
        <f>IF(AJ468&lt;0,0,AJ468)</f>
        <v>1.0420080773194007E-2</v>
      </c>
      <c r="AM468">
        <f>AK468+AL468</f>
        <v>1.0420080773194007E-2</v>
      </c>
      <c r="AN468">
        <f>(AM468-Table24[[#This Row],[Survived]])^2</f>
        <v>1.0857808331988741E-4</v>
      </c>
    </row>
    <row r="469" spans="1:40" hidden="1" x14ac:dyDescent="0.25">
      <c r="A469">
        <v>467</v>
      </c>
      <c r="B469">
        <v>0</v>
      </c>
      <c r="C469">
        <v>2</v>
      </c>
      <c r="D469" t="s">
        <v>675</v>
      </c>
      <c r="E469" t="s">
        <v>13</v>
      </c>
      <c r="G469">
        <v>0</v>
      </c>
      <c r="H469">
        <v>0</v>
      </c>
      <c r="I469">
        <v>239853</v>
      </c>
      <c r="J469">
        <v>0</v>
      </c>
      <c r="L469" t="s">
        <v>15</v>
      </c>
      <c r="M469">
        <f>Table24[[#This Row],[SibSp]]</f>
        <v>0</v>
      </c>
      <c r="N469">
        <f>Table24[[#This Row],[Parch]]</f>
        <v>0</v>
      </c>
      <c r="O469">
        <f>Table24[[#This Row],[Age]]/80</f>
        <v>0</v>
      </c>
      <c r="P469" s="3">
        <f>LOG10(Table24[[#This Row],[Fare]]+1)</f>
        <v>0</v>
      </c>
      <c r="Q469" s="3">
        <f>IF(OR(Table24[[#This Row],[Pclass]]=2, Table24[[#This Row],[Pclass]]=3), 0, IF(Table24[[#This Row],[Pclass]]=1, 1, ""))</f>
        <v>0</v>
      </c>
      <c r="R469" s="3">
        <f>IF(OR(Table24[[#This Row],[Pclass]]=1, Table24[[#This Row],[Pclass]]=3), 0, IF(Table24[[#This Row],[Pclass]]=2, 1, ""))</f>
        <v>1</v>
      </c>
      <c r="S469" s="3">
        <f>IF(OR(Table24[[#This Row],[Embarked]]="C", Table24[[#This Row],[Embarked]]="Q"), 0, IF(Table24[[#This Row],[Embarked]]="S", 1, ""))</f>
        <v>1</v>
      </c>
      <c r="T469" s="3">
        <f>IF(OR(Table24[[#This Row],[Embarked]]="S", Table24[[#This Row],[Embarked]]="Q"), 0, IF(Table24[[#This Row],[Embarked]]="C", 1, ""))</f>
        <v>0</v>
      </c>
      <c r="U469" s="3">
        <f>IF(Table24[[#This Row],[Sex]]="male", 1, 0)</f>
        <v>1</v>
      </c>
      <c r="V469" s="3"/>
      <c r="AI469">
        <f>SUMPRODUCT(Table24[[#This Row],[SibSp_1]:[Const]],$X$4:$AG$4)</f>
        <v>-0.69661269925480473</v>
      </c>
      <c r="AN469">
        <f>(AI469-Table24[[#This Row],[Survived]])^2</f>
        <v>0.48526925276306504</v>
      </c>
    </row>
    <row r="470" spans="1:40" x14ac:dyDescent="0.25">
      <c r="A470">
        <v>468</v>
      </c>
      <c r="B470">
        <v>0</v>
      </c>
      <c r="C470">
        <v>1</v>
      </c>
      <c r="D470" t="s">
        <v>676</v>
      </c>
      <c r="E470" t="s">
        <v>13</v>
      </c>
      <c r="F470">
        <v>56</v>
      </c>
      <c r="G470">
        <v>0</v>
      </c>
      <c r="H470">
        <v>0</v>
      </c>
      <c r="I470">
        <v>113792</v>
      </c>
      <c r="J470">
        <v>26.55</v>
      </c>
      <c r="L470" t="s">
        <v>15</v>
      </c>
      <c r="M470">
        <f>Table24[[#This Row],[SibSp]]</f>
        <v>0</v>
      </c>
      <c r="N470">
        <f>Table24[[#This Row],[Parch]]</f>
        <v>0</v>
      </c>
      <c r="O470" s="5">
        <f>Table24[[#This Row],[Age]]/80</f>
        <v>0.7</v>
      </c>
      <c r="P470" s="5">
        <f>LOG10(Table24[[#This Row],[Fare]]+1)</f>
        <v>1.4401216031878039</v>
      </c>
      <c r="Q470" s="3">
        <f>IF(OR(Table24[[#This Row],[Pclass]]=2, Table24[[#This Row],[Pclass]]=3), 0, IF(Table24[[#This Row],[Pclass]]=1, 1, ""))</f>
        <v>1</v>
      </c>
      <c r="R470" s="3">
        <f>IF(OR(Table24[[#This Row],[Pclass]]=1, Table24[[#This Row],[Pclass]]=3), 0, IF(Table24[[#This Row],[Pclass]]=2, 1, ""))</f>
        <v>0</v>
      </c>
      <c r="S470" s="3">
        <f>IF(OR(Table24[[#This Row],[Embarked]]="C", Table24[[#This Row],[Embarked]]="Q"), 0, IF(Table24[[#This Row],[Embarked]]="S", 1, ""))</f>
        <v>1</v>
      </c>
      <c r="T470" s="3">
        <f>IF(OR(Table24[[#This Row],[Embarked]]="S", Table24[[#This Row],[Embarked]]="Q"), 0, IF(Table24[[#This Row],[Embarked]]="C", 1, ""))</f>
        <v>0</v>
      </c>
      <c r="U470" s="3">
        <f>IF(Table24[[#This Row],[Sex]]="male", 1, 0)</f>
        <v>1</v>
      </c>
      <c r="V470" s="3">
        <v>1</v>
      </c>
      <c r="AI470">
        <f>SUMPRODUCT(Table24[[#This Row],[SibSp_1]:[Const]],$X$4:$AG$4)</f>
        <v>-1.3823707988164167</v>
      </c>
      <c r="AJ470">
        <f>SUMPRODUCT(Table24[[#This Row],[SibSp_1]:[Const]],$X$5:$AG$5)</f>
        <v>0.28287784964690188</v>
      </c>
      <c r="AK470">
        <f>IF(AI470&lt;0,0,AI470)</f>
        <v>0</v>
      </c>
      <c r="AL470">
        <f>IF(AJ470&lt;0,0,AJ470)</f>
        <v>0.28287784964690188</v>
      </c>
      <c r="AM470">
        <f>AK470+AL470</f>
        <v>0.28287784964690188</v>
      </c>
      <c r="AN470">
        <f>(AM470-Table24[[#This Row],[Survived]])^2</f>
        <v>8.001987782085522E-2</v>
      </c>
    </row>
    <row r="471" spans="1:40" hidden="1" x14ac:dyDescent="0.25">
      <c r="A471">
        <v>469</v>
      </c>
      <c r="B471">
        <v>0</v>
      </c>
      <c r="C471">
        <v>3</v>
      </c>
      <c r="D471" t="s">
        <v>677</v>
      </c>
      <c r="E471" t="s">
        <v>13</v>
      </c>
      <c r="G471">
        <v>0</v>
      </c>
      <c r="H471">
        <v>0</v>
      </c>
      <c r="I471">
        <v>36209</v>
      </c>
      <c r="J471">
        <v>7.7249999999999996</v>
      </c>
      <c r="L471" t="s">
        <v>27</v>
      </c>
      <c r="M471">
        <f>Table24[[#This Row],[SibSp]]</f>
        <v>0</v>
      </c>
      <c r="N471">
        <f>Table24[[#This Row],[Parch]]</f>
        <v>0</v>
      </c>
      <c r="O471">
        <f>Table24[[#This Row],[Age]]/80</f>
        <v>0</v>
      </c>
      <c r="P471" s="3">
        <f>LOG10(Table24[[#This Row],[Fare]]+1)</f>
        <v>0.94076543563121751</v>
      </c>
      <c r="Q471" s="3">
        <f>IF(OR(Table24[[#This Row],[Pclass]]=2, Table24[[#This Row],[Pclass]]=3), 0, IF(Table24[[#This Row],[Pclass]]=1, 1, ""))</f>
        <v>0</v>
      </c>
      <c r="R471" s="3">
        <f>IF(OR(Table24[[#This Row],[Pclass]]=1, Table24[[#This Row],[Pclass]]=3), 0, IF(Table24[[#This Row],[Pclass]]=2, 1, ""))</f>
        <v>0</v>
      </c>
      <c r="S471" s="3">
        <f>IF(OR(Table24[[#This Row],[Embarked]]="C", Table24[[#This Row],[Embarked]]="Q"), 0, IF(Table24[[#This Row],[Embarked]]="S", 1, ""))</f>
        <v>0</v>
      </c>
      <c r="T471" s="3">
        <f>IF(OR(Table24[[#This Row],[Embarked]]="S", Table24[[#This Row],[Embarked]]="Q"), 0, IF(Table24[[#This Row],[Embarked]]="C", 1, ""))</f>
        <v>0</v>
      </c>
      <c r="U471" s="3">
        <f>IF(Table24[[#This Row],[Sex]]="male", 1, 0)</f>
        <v>1</v>
      </c>
      <c r="V471" s="3"/>
      <c r="AI471">
        <f>SUMPRODUCT(Table24[[#This Row],[SibSp_1]:[Const]],$X$4:$AG$4)</f>
        <v>-0.49618404404182059</v>
      </c>
      <c r="AN471">
        <f>(AI471-Table24[[#This Row],[Survived]])^2</f>
        <v>0.24619860556169537</v>
      </c>
    </row>
    <row r="472" spans="1:40" x14ac:dyDescent="0.25">
      <c r="A472">
        <v>470</v>
      </c>
      <c r="B472">
        <v>1</v>
      </c>
      <c r="C472">
        <v>3</v>
      </c>
      <c r="D472" t="s">
        <v>678</v>
      </c>
      <c r="E472" t="s">
        <v>17</v>
      </c>
      <c r="F472">
        <v>0.75</v>
      </c>
      <c r="G472">
        <v>2</v>
      </c>
      <c r="H472">
        <v>1</v>
      </c>
      <c r="I472">
        <v>2666</v>
      </c>
      <c r="J472">
        <v>19.258299999999998</v>
      </c>
      <c r="L472" t="s">
        <v>20</v>
      </c>
      <c r="M472">
        <f>Table24[[#This Row],[SibSp]]</f>
        <v>2</v>
      </c>
      <c r="N472">
        <f>Table24[[#This Row],[Parch]]</f>
        <v>1</v>
      </c>
      <c r="O472" s="5">
        <f>Table24[[#This Row],[Age]]/80</f>
        <v>9.3749999999999997E-3</v>
      </c>
      <c r="P472" s="5">
        <f>LOG10(Table24[[#This Row],[Fare]]+1)</f>
        <v>1.3066029982011584</v>
      </c>
      <c r="Q472" s="3">
        <f>IF(OR(Table24[[#This Row],[Pclass]]=2, Table24[[#This Row],[Pclass]]=3), 0, IF(Table24[[#This Row],[Pclass]]=1, 1, ""))</f>
        <v>0</v>
      </c>
      <c r="R472" s="3">
        <f>IF(OR(Table24[[#This Row],[Pclass]]=1, Table24[[#This Row],[Pclass]]=3), 0, IF(Table24[[#This Row],[Pclass]]=2, 1, ""))</f>
        <v>0</v>
      </c>
      <c r="S472" s="3">
        <f>IF(OR(Table24[[#This Row],[Embarked]]="C", Table24[[#This Row],[Embarked]]="Q"), 0, IF(Table24[[#This Row],[Embarked]]="S", 1, ""))</f>
        <v>0</v>
      </c>
      <c r="T472" s="3">
        <f>IF(OR(Table24[[#This Row],[Embarked]]="S", Table24[[#This Row],[Embarked]]="Q"), 0, IF(Table24[[#This Row],[Embarked]]="C", 1, ""))</f>
        <v>1</v>
      </c>
      <c r="U472" s="3">
        <f>IF(Table24[[#This Row],[Sex]]="male", 1, 0)</f>
        <v>0</v>
      </c>
      <c r="V472" s="3">
        <v>1</v>
      </c>
      <c r="AI472">
        <f>SUMPRODUCT(Table24[[#This Row],[SibSp_1]:[Const]],$X$4:$AG$4)</f>
        <v>0.27221645791889465</v>
      </c>
      <c r="AJ472">
        <f>SUMPRODUCT(Table24[[#This Row],[SibSp_1]:[Const]],$X$5:$AG$5)</f>
        <v>0.63756583253679633</v>
      </c>
      <c r="AK472">
        <f>IF(AI472&lt;0,0,AI472)</f>
        <v>0.27221645791889465</v>
      </c>
      <c r="AL472">
        <f>IF(AJ472&lt;0,0,AJ472)</f>
        <v>0.63756583253679633</v>
      </c>
      <c r="AM472">
        <f>AK472+AL472</f>
        <v>0.90978229045569092</v>
      </c>
      <c r="AN472">
        <f>(AM472-Table24[[#This Row],[Survived]])^2</f>
        <v>8.1392351154213165E-3</v>
      </c>
    </row>
    <row r="473" spans="1:40" hidden="1" x14ac:dyDescent="0.25">
      <c r="A473">
        <v>471</v>
      </c>
      <c r="B473">
        <v>0</v>
      </c>
      <c r="C473">
        <v>3</v>
      </c>
      <c r="D473" t="s">
        <v>679</v>
      </c>
      <c r="E473" t="s">
        <v>13</v>
      </c>
      <c r="G473">
        <v>0</v>
      </c>
      <c r="H473">
        <v>0</v>
      </c>
      <c r="I473">
        <v>323592</v>
      </c>
      <c r="J473">
        <v>7.25</v>
      </c>
      <c r="L473" t="s">
        <v>15</v>
      </c>
      <c r="M473">
        <f>Table24[[#This Row],[SibSp]]</f>
        <v>0</v>
      </c>
      <c r="N473">
        <f>Table24[[#This Row],[Parch]]</f>
        <v>0</v>
      </c>
      <c r="O473">
        <f>Table24[[#This Row],[Age]]/80</f>
        <v>0</v>
      </c>
      <c r="P473" s="3">
        <f>LOG10(Table24[[#This Row],[Fare]]+1)</f>
        <v>0.91645394854992512</v>
      </c>
      <c r="Q473" s="3">
        <f>IF(OR(Table24[[#This Row],[Pclass]]=2, Table24[[#This Row],[Pclass]]=3), 0, IF(Table24[[#This Row],[Pclass]]=1, 1, ""))</f>
        <v>0</v>
      </c>
      <c r="R473" s="3">
        <f>IF(OR(Table24[[#This Row],[Pclass]]=1, Table24[[#This Row],[Pclass]]=3), 0, IF(Table24[[#This Row],[Pclass]]=2, 1, ""))</f>
        <v>0</v>
      </c>
      <c r="S473" s="3">
        <f>IF(OR(Table24[[#This Row],[Embarked]]="C", Table24[[#This Row],[Embarked]]="Q"), 0, IF(Table24[[#This Row],[Embarked]]="S", 1, ""))</f>
        <v>1</v>
      </c>
      <c r="T473" s="3">
        <f>IF(OR(Table24[[#This Row],[Embarked]]="S", Table24[[#This Row],[Embarked]]="Q"), 0, IF(Table24[[#This Row],[Embarked]]="C", 1, ""))</f>
        <v>0</v>
      </c>
      <c r="U473" s="3">
        <f>IF(Table24[[#This Row],[Sex]]="male", 1, 0)</f>
        <v>1</v>
      </c>
      <c r="V473" s="3"/>
      <c r="AI473">
        <f>SUMPRODUCT(Table24[[#This Row],[SibSp_1]:[Const]],$X$4:$AG$4)</f>
        <v>-1.1806463930843434</v>
      </c>
      <c r="AN473">
        <f>(AI473-Table24[[#This Row],[Survived]])^2</f>
        <v>1.3939259055030699</v>
      </c>
    </row>
    <row r="474" spans="1:40" x14ac:dyDescent="0.25">
      <c r="A474">
        <v>472</v>
      </c>
      <c r="B474">
        <v>0</v>
      </c>
      <c r="C474">
        <v>3</v>
      </c>
      <c r="D474" t="s">
        <v>680</v>
      </c>
      <c r="E474" t="s">
        <v>13</v>
      </c>
      <c r="F474">
        <v>38</v>
      </c>
      <c r="G474">
        <v>0</v>
      </c>
      <c r="H474">
        <v>0</v>
      </c>
      <c r="I474">
        <v>315089</v>
      </c>
      <c r="J474">
        <v>8.6624999999999996</v>
      </c>
      <c r="L474" t="s">
        <v>15</v>
      </c>
      <c r="M474">
        <f>Table24[[#This Row],[SibSp]]</f>
        <v>0</v>
      </c>
      <c r="N474">
        <f>Table24[[#This Row],[Parch]]</f>
        <v>0</v>
      </c>
      <c r="O474" s="5">
        <f>Table24[[#This Row],[Age]]/80</f>
        <v>0.47499999999999998</v>
      </c>
      <c r="P474" s="5">
        <f>LOG10(Table24[[#This Row],[Fare]]+1)</f>
        <v>0.98508950692638131</v>
      </c>
      <c r="Q474" s="3">
        <f>IF(OR(Table24[[#This Row],[Pclass]]=2, Table24[[#This Row],[Pclass]]=3), 0, IF(Table24[[#This Row],[Pclass]]=1, 1, ""))</f>
        <v>0</v>
      </c>
      <c r="R474" s="3">
        <f>IF(OR(Table24[[#This Row],[Pclass]]=1, Table24[[#This Row],[Pclass]]=3), 0, IF(Table24[[#This Row],[Pclass]]=2, 1, ""))</f>
        <v>0</v>
      </c>
      <c r="S474" s="3">
        <f>IF(OR(Table24[[#This Row],[Embarked]]="C", Table24[[#This Row],[Embarked]]="Q"), 0, IF(Table24[[#This Row],[Embarked]]="S", 1, ""))</f>
        <v>1</v>
      </c>
      <c r="T474" s="3">
        <f>IF(OR(Table24[[#This Row],[Embarked]]="S", Table24[[#This Row],[Embarked]]="Q"), 0, IF(Table24[[#This Row],[Embarked]]="C", 1, ""))</f>
        <v>0</v>
      </c>
      <c r="U474" s="3">
        <f>IF(Table24[[#This Row],[Sex]]="male", 1, 0)</f>
        <v>1</v>
      </c>
      <c r="V474" s="3">
        <v>1</v>
      </c>
      <c r="AI474">
        <f>SUMPRODUCT(Table24[[#This Row],[SibSp_1]:[Const]],$X$4:$AG$4)</f>
        <v>-1.5054297318344532</v>
      </c>
      <c r="AJ474">
        <f>SUMPRODUCT(Table24[[#This Row],[SibSp_1]:[Const]],$X$5:$AG$5)</f>
        <v>1.7649903350544838E-2</v>
      </c>
      <c r="AK474">
        <f t="shared" ref="AK474:AK477" si="186">IF(AI474&lt;0,0,AI474)</f>
        <v>0</v>
      </c>
      <c r="AL474">
        <f t="shared" ref="AL474:AL477" si="187">IF(AJ474&lt;0,0,AJ474)</f>
        <v>1.7649903350544838E-2</v>
      </c>
      <c r="AM474">
        <f t="shared" ref="AM474:AM477" si="188">AK474+AL474</f>
        <v>1.7649903350544838E-2</v>
      </c>
      <c r="AN474">
        <f>(AM474-Table24[[#This Row],[Survived]])^2</f>
        <v>3.1151908828357388E-4</v>
      </c>
    </row>
    <row r="475" spans="1:40" x14ac:dyDescent="0.25">
      <c r="A475">
        <v>473</v>
      </c>
      <c r="B475">
        <v>1</v>
      </c>
      <c r="C475">
        <v>2</v>
      </c>
      <c r="D475" t="s">
        <v>681</v>
      </c>
      <c r="E475" t="s">
        <v>17</v>
      </c>
      <c r="F475">
        <v>33</v>
      </c>
      <c r="G475">
        <v>1</v>
      </c>
      <c r="H475">
        <v>2</v>
      </c>
      <c r="I475" t="s">
        <v>103</v>
      </c>
      <c r="J475">
        <v>27.75</v>
      </c>
      <c r="L475" t="s">
        <v>15</v>
      </c>
      <c r="M475">
        <f>Table24[[#This Row],[SibSp]]</f>
        <v>1</v>
      </c>
      <c r="N475">
        <f>Table24[[#This Row],[Parch]]</f>
        <v>2</v>
      </c>
      <c r="O475" s="5">
        <f>Table24[[#This Row],[Age]]/80</f>
        <v>0.41249999999999998</v>
      </c>
      <c r="P475" s="5">
        <f>LOG10(Table24[[#This Row],[Fare]]+1)</f>
        <v>1.4586378490256493</v>
      </c>
      <c r="Q475" s="3">
        <f>IF(OR(Table24[[#This Row],[Pclass]]=2, Table24[[#This Row],[Pclass]]=3), 0, IF(Table24[[#This Row],[Pclass]]=1, 1, ""))</f>
        <v>0</v>
      </c>
      <c r="R475" s="3">
        <f>IF(OR(Table24[[#This Row],[Pclass]]=1, Table24[[#This Row],[Pclass]]=3), 0, IF(Table24[[#This Row],[Pclass]]=2, 1, ""))</f>
        <v>1</v>
      </c>
      <c r="S475" s="3">
        <f>IF(OR(Table24[[#This Row],[Embarked]]="C", Table24[[#This Row],[Embarked]]="Q"), 0, IF(Table24[[#This Row],[Embarked]]="S", 1, ""))</f>
        <v>1</v>
      </c>
      <c r="T475" s="3">
        <f>IF(OR(Table24[[#This Row],[Embarked]]="S", Table24[[#This Row],[Embarked]]="Q"), 0, IF(Table24[[#This Row],[Embarked]]="C", 1, ""))</f>
        <v>0</v>
      </c>
      <c r="U475" s="3">
        <f>IF(Table24[[#This Row],[Sex]]="male", 1, 0)</f>
        <v>0</v>
      </c>
      <c r="V475" s="3">
        <v>1</v>
      </c>
      <c r="AI475">
        <f>SUMPRODUCT(Table24[[#This Row],[SibSp_1]:[Const]],$X$4:$AG$4)</f>
        <v>-1.9065624933961551</v>
      </c>
      <c r="AJ475">
        <f>SUMPRODUCT(Table24[[#This Row],[SibSp_1]:[Const]],$X$5:$AG$5)</f>
        <v>0.68903323372640102</v>
      </c>
      <c r="AK475">
        <f t="shared" si="186"/>
        <v>0</v>
      </c>
      <c r="AL475">
        <f t="shared" si="187"/>
        <v>0.68903323372640102</v>
      </c>
      <c r="AM475">
        <f t="shared" si="188"/>
        <v>0.68903323372640102</v>
      </c>
      <c r="AN475">
        <f>(AM475-Table24[[#This Row],[Survived]])^2</f>
        <v>9.6700329726659137E-2</v>
      </c>
    </row>
    <row r="476" spans="1:40" x14ac:dyDescent="0.25">
      <c r="A476">
        <v>474</v>
      </c>
      <c r="B476">
        <v>1</v>
      </c>
      <c r="C476">
        <v>2</v>
      </c>
      <c r="D476" t="s">
        <v>682</v>
      </c>
      <c r="E476" t="s">
        <v>17</v>
      </c>
      <c r="F476">
        <v>23</v>
      </c>
      <c r="G476">
        <v>0</v>
      </c>
      <c r="H476">
        <v>0</v>
      </c>
      <c r="I476" t="s">
        <v>683</v>
      </c>
      <c r="J476">
        <v>13.791700000000001</v>
      </c>
      <c r="K476" t="s">
        <v>441</v>
      </c>
      <c r="L476" t="s">
        <v>20</v>
      </c>
      <c r="M476">
        <f>Table24[[#This Row],[SibSp]]</f>
        <v>0</v>
      </c>
      <c r="N476">
        <f>Table24[[#This Row],[Parch]]</f>
        <v>0</v>
      </c>
      <c r="O476" s="5">
        <f>Table24[[#This Row],[Age]]/80</f>
        <v>0.28749999999999998</v>
      </c>
      <c r="P476" s="5">
        <f>LOG10(Table24[[#This Row],[Fare]]+1)</f>
        <v>1.1700180900341755</v>
      </c>
      <c r="Q476" s="3">
        <f>IF(OR(Table24[[#This Row],[Pclass]]=2, Table24[[#This Row],[Pclass]]=3), 0, IF(Table24[[#This Row],[Pclass]]=1, 1, ""))</f>
        <v>0</v>
      </c>
      <c r="R476" s="3">
        <f>IF(OR(Table24[[#This Row],[Pclass]]=1, Table24[[#This Row],[Pclass]]=3), 0, IF(Table24[[#This Row],[Pclass]]=2, 1, ""))</f>
        <v>1</v>
      </c>
      <c r="S476" s="3">
        <f>IF(OR(Table24[[#This Row],[Embarked]]="C", Table24[[#This Row],[Embarked]]="Q"), 0, IF(Table24[[#This Row],[Embarked]]="S", 1, ""))</f>
        <v>0</v>
      </c>
      <c r="T476" s="3">
        <f>IF(OR(Table24[[#This Row],[Embarked]]="S", Table24[[#This Row],[Embarked]]="Q"), 0, IF(Table24[[#This Row],[Embarked]]="C", 1, ""))</f>
        <v>1</v>
      </c>
      <c r="U476" s="3">
        <f>IF(Table24[[#This Row],[Sex]]="male", 1, 0)</f>
        <v>0</v>
      </c>
      <c r="V476" s="3">
        <v>1</v>
      </c>
      <c r="AI476">
        <f>SUMPRODUCT(Table24[[#This Row],[SibSp_1]:[Const]],$X$4:$AG$4)</f>
        <v>-0.2813557386623467</v>
      </c>
      <c r="AJ476">
        <f>SUMPRODUCT(Table24[[#This Row],[SibSp_1]:[Const]],$X$5:$AG$5)</f>
        <v>0.84257799488075746</v>
      </c>
      <c r="AK476">
        <f t="shared" si="186"/>
        <v>0</v>
      </c>
      <c r="AL476">
        <f t="shared" si="187"/>
        <v>0.84257799488075746</v>
      </c>
      <c r="AM476">
        <f t="shared" si="188"/>
        <v>0.84257799488075746</v>
      </c>
      <c r="AN476">
        <f>(AM476-Table24[[#This Row],[Survived]])^2</f>
        <v>2.4781687695762823E-2</v>
      </c>
    </row>
    <row r="477" spans="1:40" x14ac:dyDescent="0.25">
      <c r="A477">
        <v>475</v>
      </c>
      <c r="B477">
        <v>0</v>
      </c>
      <c r="C477">
        <v>3</v>
      </c>
      <c r="D477" t="s">
        <v>684</v>
      </c>
      <c r="E477" t="s">
        <v>17</v>
      </c>
      <c r="F477">
        <v>22</v>
      </c>
      <c r="G477">
        <v>0</v>
      </c>
      <c r="H477">
        <v>0</v>
      </c>
      <c r="I477">
        <v>7553</v>
      </c>
      <c r="J477">
        <v>9.8375000000000004</v>
      </c>
      <c r="L477" t="s">
        <v>15</v>
      </c>
      <c r="M477">
        <f>Table24[[#This Row],[SibSp]]</f>
        <v>0</v>
      </c>
      <c r="N477">
        <f>Table24[[#This Row],[Parch]]</f>
        <v>0</v>
      </c>
      <c r="O477" s="5">
        <f>Table24[[#This Row],[Age]]/80</f>
        <v>0.27500000000000002</v>
      </c>
      <c r="P477" s="5">
        <f>LOG10(Table24[[#This Row],[Fare]]+1)</f>
        <v>1.0349291104842666</v>
      </c>
      <c r="Q477" s="3">
        <f>IF(OR(Table24[[#This Row],[Pclass]]=2, Table24[[#This Row],[Pclass]]=3), 0, IF(Table24[[#This Row],[Pclass]]=1, 1, ""))</f>
        <v>0</v>
      </c>
      <c r="R477" s="3">
        <f>IF(OR(Table24[[#This Row],[Pclass]]=1, Table24[[#This Row],[Pclass]]=3), 0, IF(Table24[[#This Row],[Pclass]]=2, 1, ""))</f>
        <v>0</v>
      </c>
      <c r="S477" s="3">
        <f>IF(OR(Table24[[#This Row],[Embarked]]="C", Table24[[#This Row],[Embarked]]="Q"), 0, IF(Table24[[#This Row],[Embarked]]="S", 1, ""))</f>
        <v>1</v>
      </c>
      <c r="T477" s="3">
        <f>IF(OR(Table24[[#This Row],[Embarked]]="S", Table24[[#This Row],[Embarked]]="Q"), 0, IF(Table24[[#This Row],[Embarked]]="C", 1, ""))</f>
        <v>0</v>
      </c>
      <c r="U477" s="3">
        <f>IF(Table24[[#This Row],[Sex]]="male", 1, 0)</f>
        <v>0</v>
      </c>
      <c r="V477" s="3">
        <v>1</v>
      </c>
      <c r="AI477">
        <f>SUMPRODUCT(Table24[[#This Row],[SibSp_1]:[Const]],$X$4:$AG$4)</f>
        <v>-1.6533081632199969</v>
      </c>
      <c r="AJ477">
        <f>SUMPRODUCT(Table24[[#This Row],[SibSp_1]:[Const]],$X$5:$AG$5)</f>
        <v>0.63727307570461988</v>
      </c>
      <c r="AK477">
        <f t="shared" si="186"/>
        <v>0</v>
      </c>
      <c r="AL477">
        <f t="shared" si="187"/>
        <v>0.63727307570461988</v>
      </c>
      <c r="AM477">
        <f t="shared" si="188"/>
        <v>0.63727307570461988</v>
      </c>
      <c r="AN477">
        <f>(AM477-Table24[[#This Row],[Survived]])^2</f>
        <v>0.40611697301802618</v>
      </c>
    </row>
    <row r="478" spans="1:40" hidden="1" x14ac:dyDescent="0.25">
      <c r="A478">
        <v>476</v>
      </c>
      <c r="B478">
        <v>0</v>
      </c>
      <c r="C478">
        <v>1</v>
      </c>
      <c r="D478" t="s">
        <v>685</v>
      </c>
      <c r="E478" t="s">
        <v>13</v>
      </c>
      <c r="G478">
        <v>0</v>
      </c>
      <c r="H478">
        <v>0</v>
      </c>
      <c r="I478">
        <v>110465</v>
      </c>
      <c r="J478">
        <v>52</v>
      </c>
      <c r="K478" t="s">
        <v>686</v>
      </c>
      <c r="L478" t="s">
        <v>15</v>
      </c>
      <c r="M478">
        <f>Table24[[#This Row],[SibSp]]</f>
        <v>0</v>
      </c>
      <c r="N478">
        <f>Table24[[#This Row],[Parch]]</f>
        <v>0</v>
      </c>
      <c r="O478">
        <f>Table24[[#This Row],[Age]]/80</f>
        <v>0</v>
      </c>
      <c r="P478" s="3">
        <f>LOG10(Table24[[#This Row],[Fare]]+1)</f>
        <v>1.7242758696007889</v>
      </c>
      <c r="Q478" s="3">
        <f>IF(OR(Table24[[#This Row],[Pclass]]=2, Table24[[#This Row],[Pclass]]=3), 0, IF(Table24[[#This Row],[Pclass]]=1, 1, ""))</f>
        <v>1</v>
      </c>
      <c r="R478" s="3">
        <f>IF(OR(Table24[[#This Row],[Pclass]]=1, Table24[[#This Row],[Pclass]]=3), 0, IF(Table24[[#This Row],[Pclass]]=2, 1, ""))</f>
        <v>0</v>
      </c>
      <c r="S478" s="3">
        <f>IF(OR(Table24[[#This Row],[Embarked]]="C", Table24[[#This Row],[Embarked]]="Q"), 0, IF(Table24[[#This Row],[Embarked]]="S", 1, ""))</f>
        <v>1</v>
      </c>
      <c r="T478" s="3">
        <f>IF(OR(Table24[[#This Row],[Embarked]]="S", Table24[[#This Row],[Embarked]]="Q"), 0, IF(Table24[[#This Row],[Embarked]]="C", 1, ""))</f>
        <v>0</v>
      </c>
      <c r="U478" s="3">
        <f>IF(Table24[[#This Row],[Sex]]="male", 1, 0)</f>
        <v>1</v>
      </c>
      <c r="V478" s="3"/>
      <c r="AI478">
        <f>SUMPRODUCT(Table24[[#This Row],[SibSp_1]:[Const]],$X$4:$AG$4)</f>
        <v>-1.2995376461975654</v>
      </c>
      <c r="AN478">
        <f>(AI478-Table24[[#This Row],[Survived]])^2</f>
        <v>1.6887980938847087</v>
      </c>
    </row>
    <row r="479" spans="1:40" x14ac:dyDescent="0.25">
      <c r="A479">
        <v>477</v>
      </c>
      <c r="B479">
        <v>0</v>
      </c>
      <c r="C479">
        <v>2</v>
      </c>
      <c r="D479" t="s">
        <v>687</v>
      </c>
      <c r="E479" t="s">
        <v>13</v>
      </c>
      <c r="F479">
        <v>34</v>
      </c>
      <c r="G479">
        <v>1</v>
      </c>
      <c r="H479">
        <v>0</v>
      </c>
      <c r="I479">
        <v>31027</v>
      </c>
      <c r="J479">
        <v>21</v>
      </c>
      <c r="L479" t="s">
        <v>15</v>
      </c>
      <c r="M479">
        <f>Table24[[#This Row],[SibSp]]</f>
        <v>1</v>
      </c>
      <c r="N479">
        <f>Table24[[#This Row],[Parch]]</f>
        <v>0</v>
      </c>
      <c r="O479" s="5">
        <f>Table24[[#This Row],[Age]]/80</f>
        <v>0.42499999999999999</v>
      </c>
      <c r="P479" s="5">
        <f>LOG10(Table24[[#This Row],[Fare]]+1)</f>
        <v>1.3424226808222062</v>
      </c>
      <c r="Q479" s="3">
        <f>IF(OR(Table24[[#This Row],[Pclass]]=2, Table24[[#This Row],[Pclass]]=3), 0, IF(Table24[[#This Row],[Pclass]]=1, 1, ""))</f>
        <v>0</v>
      </c>
      <c r="R479" s="3">
        <f>IF(OR(Table24[[#This Row],[Pclass]]=1, Table24[[#This Row],[Pclass]]=3), 0, IF(Table24[[#This Row],[Pclass]]=2, 1, ""))</f>
        <v>1</v>
      </c>
      <c r="S479" s="3">
        <f>IF(OR(Table24[[#This Row],[Embarked]]="C", Table24[[#This Row],[Embarked]]="Q"), 0, IF(Table24[[#This Row],[Embarked]]="S", 1, ""))</f>
        <v>1</v>
      </c>
      <c r="T479" s="3">
        <f>IF(OR(Table24[[#This Row],[Embarked]]="S", Table24[[#This Row],[Embarked]]="Q"), 0, IF(Table24[[#This Row],[Embarked]]="C", 1, ""))</f>
        <v>0</v>
      </c>
      <c r="U479" s="3">
        <f>IF(Table24[[#This Row],[Sex]]="male", 1, 0)</f>
        <v>1</v>
      </c>
      <c r="V479" s="3">
        <v>1</v>
      </c>
      <c r="AI479">
        <f>SUMPRODUCT(Table24[[#This Row],[SibSp_1]:[Const]],$X$4:$AG$4)</f>
        <v>-1.4887336468994778</v>
      </c>
      <c r="AJ479">
        <f>SUMPRODUCT(Table24[[#This Row],[SibSp_1]:[Const]],$X$5:$AG$5)</f>
        <v>0.20154439994508033</v>
      </c>
      <c r="AK479">
        <f t="shared" ref="AK479:AK483" si="189">IF(AI479&lt;0,0,AI479)</f>
        <v>0</v>
      </c>
      <c r="AL479">
        <f t="shared" ref="AL479:AL483" si="190">IF(AJ479&lt;0,0,AJ479)</f>
        <v>0.20154439994508033</v>
      </c>
      <c r="AM479">
        <f t="shared" ref="AM479:AM483" si="191">AK479+AL479</f>
        <v>0.20154439994508033</v>
      </c>
      <c r="AN479">
        <f>(AM479-Table24[[#This Row],[Survived]])^2</f>
        <v>4.0620145149222499E-2</v>
      </c>
    </row>
    <row r="480" spans="1:40" x14ac:dyDescent="0.25">
      <c r="A480">
        <v>478</v>
      </c>
      <c r="B480">
        <v>0</v>
      </c>
      <c r="C480">
        <v>3</v>
      </c>
      <c r="D480" t="s">
        <v>688</v>
      </c>
      <c r="E480" t="s">
        <v>13</v>
      </c>
      <c r="F480">
        <v>29</v>
      </c>
      <c r="G480">
        <v>1</v>
      </c>
      <c r="H480">
        <v>0</v>
      </c>
      <c r="I480">
        <v>3460</v>
      </c>
      <c r="J480">
        <v>7.0457999999999998</v>
      </c>
      <c r="L480" t="s">
        <v>15</v>
      </c>
      <c r="M480">
        <f>Table24[[#This Row],[SibSp]]</f>
        <v>1</v>
      </c>
      <c r="N480">
        <f>Table24[[#This Row],[Parch]]</f>
        <v>0</v>
      </c>
      <c r="O480" s="5">
        <f>Table24[[#This Row],[Age]]/80</f>
        <v>0.36249999999999999</v>
      </c>
      <c r="P480" s="5">
        <f>LOG10(Table24[[#This Row],[Fare]]+1)</f>
        <v>0.90556923281193558</v>
      </c>
      <c r="Q480" s="3">
        <f>IF(OR(Table24[[#This Row],[Pclass]]=2, Table24[[#This Row],[Pclass]]=3), 0, IF(Table24[[#This Row],[Pclass]]=1, 1, ""))</f>
        <v>0</v>
      </c>
      <c r="R480" s="3">
        <f>IF(OR(Table24[[#This Row],[Pclass]]=1, Table24[[#This Row],[Pclass]]=3), 0, IF(Table24[[#This Row],[Pclass]]=2, 1, ""))</f>
        <v>0</v>
      </c>
      <c r="S480" s="3">
        <f>IF(OR(Table24[[#This Row],[Embarked]]="C", Table24[[#This Row],[Embarked]]="Q"), 0, IF(Table24[[#This Row],[Embarked]]="S", 1, ""))</f>
        <v>1</v>
      </c>
      <c r="T480" s="3">
        <f>IF(OR(Table24[[#This Row],[Embarked]]="S", Table24[[#This Row],[Embarked]]="Q"), 0, IF(Table24[[#This Row],[Embarked]]="C", 1, ""))</f>
        <v>0</v>
      </c>
      <c r="U480" s="3">
        <f>IF(Table24[[#This Row],[Sex]]="male", 1, 0)</f>
        <v>1</v>
      </c>
      <c r="V480" s="3">
        <v>1</v>
      </c>
      <c r="AI480">
        <f>SUMPRODUCT(Table24[[#This Row],[SibSp_1]:[Const]],$X$4:$AG$4)</f>
        <v>-1.1203444321568607</v>
      </c>
      <c r="AJ480">
        <f>SUMPRODUCT(Table24[[#This Row],[SibSp_1]:[Const]],$X$5:$AG$5)</f>
        <v>-5.0465939014030514E-3</v>
      </c>
      <c r="AK480">
        <f t="shared" si="189"/>
        <v>0</v>
      </c>
      <c r="AL480">
        <f t="shared" si="190"/>
        <v>0</v>
      </c>
      <c r="AM480">
        <f t="shared" si="191"/>
        <v>0</v>
      </c>
      <c r="AN480">
        <f>(AM480-Table24[[#This Row],[Survived]])^2</f>
        <v>0</v>
      </c>
    </row>
    <row r="481" spans="1:40" x14ac:dyDescent="0.25">
      <c r="A481">
        <v>479</v>
      </c>
      <c r="B481">
        <v>0</v>
      </c>
      <c r="C481">
        <v>3</v>
      </c>
      <c r="D481" t="s">
        <v>689</v>
      </c>
      <c r="E481" t="s">
        <v>13</v>
      </c>
      <c r="F481">
        <v>22</v>
      </c>
      <c r="G481">
        <v>0</v>
      </c>
      <c r="H481">
        <v>0</v>
      </c>
      <c r="I481">
        <v>350060</v>
      </c>
      <c r="J481">
        <v>7.5208000000000004</v>
      </c>
      <c r="L481" t="s">
        <v>15</v>
      </c>
      <c r="M481">
        <f>Table24[[#This Row],[SibSp]]</f>
        <v>0</v>
      </c>
      <c r="N481">
        <f>Table24[[#This Row],[Parch]]</f>
        <v>0</v>
      </c>
      <c r="O481" s="5">
        <f>Table24[[#This Row],[Age]]/80</f>
        <v>0.27500000000000002</v>
      </c>
      <c r="P481" s="5">
        <f>LOG10(Table24[[#This Row],[Fare]]+1)</f>
        <v>0.93048037167691311</v>
      </c>
      <c r="Q481" s="3">
        <f>IF(OR(Table24[[#This Row],[Pclass]]=2, Table24[[#This Row],[Pclass]]=3), 0, IF(Table24[[#This Row],[Pclass]]=1, 1, ""))</f>
        <v>0</v>
      </c>
      <c r="R481" s="3">
        <f>IF(OR(Table24[[#This Row],[Pclass]]=1, Table24[[#This Row],[Pclass]]=3), 0, IF(Table24[[#This Row],[Pclass]]=2, 1, ""))</f>
        <v>0</v>
      </c>
      <c r="S481" s="3">
        <f>IF(OR(Table24[[#This Row],[Embarked]]="C", Table24[[#This Row],[Embarked]]="Q"), 0, IF(Table24[[#This Row],[Embarked]]="S", 1, ""))</f>
        <v>1</v>
      </c>
      <c r="T481" s="3">
        <f>IF(OR(Table24[[#This Row],[Embarked]]="S", Table24[[#This Row],[Embarked]]="Q"), 0, IF(Table24[[#This Row],[Embarked]]="C", 1, ""))</f>
        <v>0</v>
      </c>
      <c r="U481" s="3">
        <f>IF(Table24[[#This Row],[Sex]]="male", 1, 0)</f>
        <v>1</v>
      </c>
      <c r="V481" s="3">
        <v>1</v>
      </c>
      <c r="AI481">
        <f>SUMPRODUCT(Table24[[#This Row],[SibSp_1]:[Const]],$X$4:$AG$4)</f>
        <v>-1.4871834933422541</v>
      </c>
      <c r="AJ481">
        <f>SUMPRODUCT(Table24[[#This Row],[SibSp_1]:[Const]],$X$5:$AG$5)</f>
        <v>0.12948055544678194</v>
      </c>
      <c r="AK481">
        <f t="shared" si="189"/>
        <v>0</v>
      </c>
      <c r="AL481">
        <f t="shared" si="190"/>
        <v>0.12948055544678194</v>
      </c>
      <c r="AM481">
        <f t="shared" si="191"/>
        <v>0.12948055544678194</v>
      </c>
      <c r="AN481">
        <f>(AM481-Table24[[#This Row],[Survived]])^2</f>
        <v>1.6765214238807172E-2</v>
      </c>
    </row>
    <row r="482" spans="1:40" x14ac:dyDescent="0.25">
      <c r="A482">
        <v>480</v>
      </c>
      <c r="B482">
        <v>1</v>
      </c>
      <c r="C482">
        <v>3</v>
      </c>
      <c r="D482" t="s">
        <v>690</v>
      </c>
      <c r="E482" t="s">
        <v>17</v>
      </c>
      <c r="F482">
        <v>2</v>
      </c>
      <c r="G482">
        <v>0</v>
      </c>
      <c r="H482">
        <v>1</v>
      </c>
      <c r="I482">
        <v>3101298</v>
      </c>
      <c r="J482">
        <v>12.2875</v>
      </c>
      <c r="L482" t="s">
        <v>15</v>
      </c>
      <c r="M482">
        <f>Table24[[#This Row],[SibSp]]</f>
        <v>0</v>
      </c>
      <c r="N482">
        <f>Table24[[#This Row],[Parch]]</f>
        <v>1</v>
      </c>
      <c r="O482" s="5">
        <f>Table24[[#This Row],[Age]]/80</f>
        <v>2.5000000000000001E-2</v>
      </c>
      <c r="P482" s="5">
        <f>LOG10(Table24[[#This Row],[Fare]]+1)</f>
        <v>1.1234432775313532</v>
      </c>
      <c r="Q482" s="3">
        <f>IF(OR(Table24[[#This Row],[Pclass]]=2, Table24[[#This Row],[Pclass]]=3), 0, IF(Table24[[#This Row],[Pclass]]=1, 1, ""))</f>
        <v>0</v>
      </c>
      <c r="R482" s="3">
        <f>IF(OR(Table24[[#This Row],[Pclass]]=1, Table24[[#This Row],[Pclass]]=3), 0, IF(Table24[[#This Row],[Pclass]]=2, 1, ""))</f>
        <v>0</v>
      </c>
      <c r="S482" s="3">
        <f>IF(OR(Table24[[#This Row],[Embarked]]="C", Table24[[#This Row],[Embarked]]="Q"), 0, IF(Table24[[#This Row],[Embarked]]="S", 1, ""))</f>
        <v>1</v>
      </c>
      <c r="T482" s="3">
        <f>IF(OR(Table24[[#This Row],[Embarked]]="S", Table24[[#This Row],[Embarked]]="Q"), 0, IF(Table24[[#This Row],[Embarked]]="C", 1, ""))</f>
        <v>0</v>
      </c>
      <c r="U482" s="3">
        <f>IF(Table24[[#This Row],[Sex]]="male", 1, 0)</f>
        <v>0</v>
      </c>
      <c r="V482" s="3">
        <v>1</v>
      </c>
      <c r="AI482">
        <f>SUMPRODUCT(Table24[[#This Row],[SibSp_1]:[Const]],$X$4:$AG$4)</f>
        <v>-1.851455502540984</v>
      </c>
      <c r="AJ482">
        <f>SUMPRODUCT(Table24[[#This Row],[SibSp_1]:[Const]],$X$5:$AG$5)</f>
        <v>0.77701728383526691</v>
      </c>
      <c r="AK482">
        <f t="shared" si="189"/>
        <v>0</v>
      </c>
      <c r="AL482">
        <f t="shared" si="190"/>
        <v>0.77701728383526691</v>
      </c>
      <c r="AM482">
        <f t="shared" si="191"/>
        <v>0.77701728383526691</v>
      </c>
      <c r="AN482">
        <f>(AM482-Table24[[#This Row],[Survived]])^2</f>
        <v>4.9721291708201915E-2</v>
      </c>
    </row>
    <row r="483" spans="1:40" x14ac:dyDescent="0.25">
      <c r="A483">
        <v>481</v>
      </c>
      <c r="B483">
        <v>0</v>
      </c>
      <c r="C483">
        <v>3</v>
      </c>
      <c r="D483" t="s">
        <v>691</v>
      </c>
      <c r="E483" t="s">
        <v>13</v>
      </c>
      <c r="F483">
        <v>9</v>
      </c>
      <c r="G483">
        <v>5</v>
      </c>
      <c r="H483">
        <v>2</v>
      </c>
      <c r="I483" t="s">
        <v>105</v>
      </c>
      <c r="J483">
        <v>46.9</v>
      </c>
      <c r="L483" t="s">
        <v>15</v>
      </c>
      <c r="M483">
        <f>Table24[[#This Row],[SibSp]]</f>
        <v>5</v>
      </c>
      <c r="N483">
        <f>Table24[[#This Row],[Parch]]</f>
        <v>2</v>
      </c>
      <c r="O483" s="5">
        <f>Table24[[#This Row],[Age]]/80</f>
        <v>0.1125</v>
      </c>
      <c r="P483" s="5">
        <f>LOG10(Table24[[#This Row],[Fare]]+1)</f>
        <v>1.6803355134145632</v>
      </c>
      <c r="Q483" s="3">
        <f>IF(OR(Table24[[#This Row],[Pclass]]=2, Table24[[#This Row],[Pclass]]=3), 0, IF(Table24[[#This Row],[Pclass]]=1, 1, ""))</f>
        <v>0</v>
      </c>
      <c r="R483" s="3">
        <f>IF(OR(Table24[[#This Row],[Pclass]]=1, Table24[[#This Row],[Pclass]]=3), 0, IF(Table24[[#This Row],[Pclass]]=2, 1, ""))</f>
        <v>0</v>
      </c>
      <c r="S483" s="3">
        <f>IF(OR(Table24[[#This Row],[Embarked]]="C", Table24[[#This Row],[Embarked]]="Q"), 0, IF(Table24[[#This Row],[Embarked]]="S", 1, ""))</f>
        <v>1</v>
      </c>
      <c r="T483" s="3">
        <f>IF(OR(Table24[[#This Row],[Embarked]]="S", Table24[[#This Row],[Embarked]]="Q"), 0, IF(Table24[[#This Row],[Embarked]]="C", 1, ""))</f>
        <v>0</v>
      </c>
      <c r="U483" s="3">
        <f>IF(Table24[[#This Row],[Sex]]="male", 1, 0)</f>
        <v>1</v>
      </c>
      <c r="V483" s="3">
        <v>1</v>
      </c>
      <c r="AI483">
        <f>SUMPRODUCT(Table24[[#This Row],[SibSp_1]:[Const]],$X$4:$AG$4)</f>
        <v>-0.49936377675474042</v>
      </c>
      <c r="AJ483">
        <f>SUMPRODUCT(Table24[[#This Row],[SibSp_1]:[Const]],$X$5:$AG$5)</f>
        <v>-0.14167603832871656</v>
      </c>
      <c r="AK483">
        <f t="shared" si="189"/>
        <v>0</v>
      </c>
      <c r="AL483">
        <f t="shared" si="190"/>
        <v>0</v>
      </c>
      <c r="AM483">
        <f t="shared" si="191"/>
        <v>0</v>
      </c>
      <c r="AN483">
        <f>(AM483-Table24[[#This Row],[Survived]])^2</f>
        <v>0</v>
      </c>
    </row>
    <row r="484" spans="1:40" hidden="1" x14ac:dyDescent="0.25">
      <c r="A484">
        <v>482</v>
      </c>
      <c r="B484">
        <v>0</v>
      </c>
      <c r="C484">
        <v>2</v>
      </c>
      <c r="D484" t="s">
        <v>692</v>
      </c>
      <c r="E484" t="s">
        <v>13</v>
      </c>
      <c r="G484">
        <v>0</v>
      </c>
      <c r="H484">
        <v>0</v>
      </c>
      <c r="I484">
        <v>239854</v>
      </c>
      <c r="J484">
        <v>0</v>
      </c>
      <c r="L484" t="s">
        <v>15</v>
      </c>
      <c r="M484">
        <f>Table24[[#This Row],[SibSp]]</f>
        <v>0</v>
      </c>
      <c r="N484">
        <f>Table24[[#This Row],[Parch]]</f>
        <v>0</v>
      </c>
      <c r="O484">
        <f>Table24[[#This Row],[Age]]/80</f>
        <v>0</v>
      </c>
      <c r="P484" s="3">
        <f>LOG10(Table24[[#This Row],[Fare]]+1)</f>
        <v>0</v>
      </c>
      <c r="Q484" s="3">
        <f>IF(OR(Table24[[#This Row],[Pclass]]=2, Table24[[#This Row],[Pclass]]=3), 0, IF(Table24[[#This Row],[Pclass]]=1, 1, ""))</f>
        <v>0</v>
      </c>
      <c r="R484" s="3">
        <f>IF(OR(Table24[[#This Row],[Pclass]]=1, Table24[[#This Row],[Pclass]]=3), 0, IF(Table24[[#This Row],[Pclass]]=2, 1, ""))</f>
        <v>1</v>
      </c>
      <c r="S484" s="3">
        <f>IF(OR(Table24[[#This Row],[Embarked]]="C", Table24[[#This Row],[Embarked]]="Q"), 0, IF(Table24[[#This Row],[Embarked]]="S", 1, ""))</f>
        <v>1</v>
      </c>
      <c r="T484" s="3">
        <f>IF(OR(Table24[[#This Row],[Embarked]]="S", Table24[[#This Row],[Embarked]]="Q"), 0, IF(Table24[[#This Row],[Embarked]]="C", 1, ""))</f>
        <v>0</v>
      </c>
      <c r="U484" s="3">
        <f>IF(Table24[[#This Row],[Sex]]="male", 1, 0)</f>
        <v>1</v>
      </c>
      <c r="V484" s="3"/>
      <c r="AI484">
        <f>SUMPRODUCT(Table24[[#This Row],[SibSp_1]:[Const]],$X$4:$AG$4)</f>
        <v>-0.69661269925480473</v>
      </c>
      <c r="AN484">
        <f>(AI484-Table24[[#This Row],[Survived]])^2</f>
        <v>0.48526925276306504</v>
      </c>
    </row>
    <row r="485" spans="1:40" x14ac:dyDescent="0.25">
      <c r="A485">
        <v>483</v>
      </c>
      <c r="B485">
        <v>0</v>
      </c>
      <c r="C485">
        <v>3</v>
      </c>
      <c r="D485" t="s">
        <v>693</v>
      </c>
      <c r="E485" t="s">
        <v>13</v>
      </c>
      <c r="F485">
        <v>50</v>
      </c>
      <c r="G485">
        <v>0</v>
      </c>
      <c r="H485">
        <v>0</v>
      </c>
      <c r="I485" t="s">
        <v>694</v>
      </c>
      <c r="J485">
        <v>8.0500000000000007</v>
      </c>
      <c r="L485" t="s">
        <v>15</v>
      </c>
      <c r="M485">
        <f>Table24[[#This Row],[SibSp]]</f>
        <v>0</v>
      </c>
      <c r="N485">
        <f>Table24[[#This Row],[Parch]]</f>
        <v>0</v>
      </c>
      <c r="O485" s="5">
        <f>Table24[[#This Row],[Age]]/80</f>
        <v>0.625</v>
      </c>
      <c r="P485" s="5">
        <f>LOG10(Table24[[#This Row],[Fare]]+1)</f>
        <v>0.9566485792052033</v>
      </c>
      <c r="Q485" s="3">
        <f>IF(OR(Table24[[#This Row],[Pclass]]=2, Table24[[#This Row],[Pclass]]=3), 0, IF(Table24[[#This Row],[Pclass]]=1, 1, ""))</f>
        <v>0</v>
      </c>
      <c r="R485" s="3">
        <f>IF(OR(Table24[[#This Row],[Pclass]]=1, Table24[[#This Row],[Pclass]]=3), 0, IF(Table24[[#This Row],[Pclass]]=2, 1, ""))</f>
        <v>0</v>
      </c>
      <c r="S485" s="3">
        <f>IF(OR(Table24[[#This Row],[Embarked]]="C", Table24[[#This Row],[Embarked]]="Q"), 0, IF(Table24[[#This Row],[Embarked]]="S", 1, ""))</f>
        <v>1</v>
      </c>
      <c r="T485" s="3">
        <f>IF(OR(Table24[[#This Row],[Embarked]]="S", Table24[[#This Row],[Embarked]]="Q"), 0, IF(Table24[[#This Row],[Embarked]]="C", 1, ""))</f>
        <v>0</v>
      </c>
      <c r="U485" s="3">
        <f>IF(Table24[[#This Row],[Sex]]="male", 1, 0)</f>
        <v>1</v>
      </c>
      <c r="V485" s="3">
        <v>1</v>
      </c>
      <c r="AI485">
        <f>SUMPRODUCT(Table24[[#This Row],[SibSp_1]:[Const]],$X$4:$AG$4)</f>
        <v>-1.4751399268253274</v>
      </c>
      <c r="AJ485">
        <f>SUMPRODUCT(Table24[[#This Row],[SibSp_1]:[Const]],$X$5:$AG$5)</f>
        <v>-7.2550626185509892E-2</v>
      </c>
      <c r="AK485">
        <f t="shared" ref="AK485:AK487" si="192">IF(AI485&lt;0,0,AI485)</f>
        <v>0</v>
      </c>
      <c r="AL485">
        <f t="shared" ref="AL485:AL487" si="193">IF(AJ485&lt;0,0,AJ485)</f>
        <v>0</v>
      </c>
      <c r="AM485">
        <f t="shared" ref="AM485:AM487" si="194">AK485+AL485</f>
        <v>0</v>
      </c>
      <c r="AN485">
        <f>(AM485-Table24[[#This Row],[Survived]])^2</f>
        <v>0</v>
      </c>
    </row>
    <row r="486" spans="1:40" x14ac:dyDescent="0.25">
      <c r="A486">
        <v>484</v>
      </c>
      <c r="B486">
        <v>1</v>
      </c>
      <c r="C486">
        <v>3</v>
      </c>
      <c r="D486" t="s">
        <v>695</v>
      </c>
      <c r="E486" t="s">
        <v>17</v>
      </c>
      <c r="F486">
        <v>63</v>
      </c>
      <c r="G486">
        <v>0</v>
      </c>
      <c r="H486">
        <v>0</v>
      </c>
      <c r="I486">
        <v>4134</v>
      </c>
      <c r="J486">
        <v>9.5875000000000004</v>
      </c>
      <c r="L486" t="s">
        <v>15</v>
      </c>
      <c r="M486">
        <f>Table24[[#This Row],[SibSp]]</f>
        <v>0</v>
      </c>
      <c r="N486">
        <f>Table24[[#This Row],[Parch]]</f>
        <v>0</v>
      </c>
      <c r="O486" s="5">
        <f>Table24[[#This Row],[Age]]/80</f>
        <v>0.78749999999999998</v>
      </c>
      <c r="P486" s="5">
        <f>LOG10(Table24[[#This Row],[Fare]]+1)</f>
        <v>1.0247934233387634</v>
      </c>
      <c r="Q486" s="3">
        <f>IF(OR(Table24[[#This Row],[Pclass]]=2, Table24[[#This Row],[Pclass]]=3), 0, IF(Table24[[#This Row],[Pclass]]=1, 1, ""))</f>
        <v>0</v>
      </c>
      <c r="R486" s="3">
        <f>IF(OR(Table24[[#This Row],[Pclass]]=1, Table24[[#This Row],[Pclass]]=3), 0, IF(Table24[[#This Row],[Pclass]]=2, 1, ""))</f>
        <v>0</v>
      </c>
      <c r="S486" s="3">
        <f>IF(OR(Table24[[#This Row],[Embarked]]="C", Table24[[#This Row],[Embarked]]="Q"), 0, IF(Table24[[#This Row],[Embarked]]="S", 1, ""))</f>
        <v>1</v>
      </c>
      <c r="T486" s="3">
        <f>IF(OR(Table24[[#This Row],[Embarked]]="S", Table24[[#This Row],[Embarked]]="Q"), 0, IF(Table24[[#This Row],[Embarked]]="C", 1, ""))</f>
        <v>0</v>
      </c>
      <c r="U486" s="3">
        <f>IF(Table24[[#This Row],[Sex]]="male", 1, 0)</f>
        <v>0</v>
      </c>
      <c r="V486" s="3">
        <v>1</v>
      </c>
      <c r="AI486">
        <f>SUMPRODUCT(Table24[[#This Row],[SibSp_1]:[Const]],$X$4:$AG$4)</f>
        <v>-1.6049700257588491</v>
      </c>
      <c r="AJ486">
        <f>SUMPRODUCT(Table24[[#This Row],[SibSp_1]:[Const]],$X$5:$AG$5)</f>
        <v>0.33702382386061452</v>
      </c>
      <c r="AK486">
        <f t="shared" si="192"/>
        <v>0</v>
      </c>
      <c r="AL486">
        <f t="shared" si="193"/>
        <v>0.33702382386061452</v>
      </c>
      <c r="AM486">
        <f t="shared" si="194"/>
        <v>0.33702382386061452</v>
      </c>
      <c r="AN486">
        <f>(AM486-Table24[[#This Row],[Survived]])^2</f>
        <v>0.43953741012840153</v>
      </c>
    </row>
    <row r="487" spans="1:40" x14ac:dyDescent="0.25">
      <c r="A487">
        <v>485</v>
      </c>
      <c r="B487">
        <v>1</v>
      </c>
      <c r="C487">
        <v>1</v>
      </c>
      <c r="D487" t="s">
        <v>696</v>
      </c>
      <c r="E487" t="s">
        <v>13</v>
      </c>
      <c r="F487">
        <v>25</v>
      </c>
      <c r="G487">
        <v>1</v>
      </c>
      <c r="H487">
        <v>0</v>
      </c>
      <c r="I487">
        <v>11967</v>
      </c>
      <c r="J487">
        <v>91.0792</v>
      </c>
      <c r="K487" t="s">
        <v>438</v>
      </c>
      <c r="L487" t="s">
        <v>20</v>
      </c>
      <c r="M487">
        <f>Table24[[#This Row],[SibSp]]</f>
        <v>1</v>
      </c>
      <c r="N487">
        <f>Table24[[#This Row],[Parch]]</f>
        <v>0</v>
      </c>
      <c r="O487" s="5">
        <f>Table24[[#This Row],[Age]]/80</f>
        <v>0.3125</v>
      </c>
      <c r="P487" s="5">
        <f>LOG10(Table24[[#This Row],[Fare]]+1)</f>
        <v>1.9641615374126258</v>
      </c>
      <c r="Q487" s="3">
        <f>IF(OR(Table24[[#This Row],[Pclass]]=2, Table24[[#This Row],[Pclass]]=3), 0, IF(Table24[[#This Row],[Pclass]]=1, 1, ""))</f>
        <v>1</v>
      </c>
      <c r="R487" s="3">
        <f>IF(OR(Table24[[#This Row],[Pclass]]=1, Table24[[#This Row],[Pclass]]=3), 0, IF(Table24[[#This Row],[Pclass]]=2, 1, ""))</f>
        <v>0</v>
      </c>
      <c r="S487" s="3">
        <f>IF(OR(Table24[[#This Row],[Embarked]]="C", Table24[[#This Row],[Embarked]]="Q"), 0, IF(Table24[[#This Row],[Embarked]]="S", 1, ""))</f>
        <v>0</v>
      </c>
      <c r="T487" s="3">
        <f>IF(OR(Table24[[#This Row],[Embarked]]="S", Table24[[#This Row],[Embarked]]="Q"), 0, IF(Table24[[#This Row],[Embarked]]="C", 1, ""))</f>
        <v>1</v>
      </c>
      <c r="U487" s="3">
        <f>IF(Table24[[#This Row],[Sex]]="male", 1, 0)</f>
        <v>1</v>
      </c>
      <c r="V487" s="3">
        <v>1</v>
      </c>
      <c r="AI487">
        <f>SUMPRODUCT(Table24[[#This Row],[SibSp_1]:[Const]],$X$4:$AG$4)</f>
        <v>0.15098761830519264</v>
      </c>
      <c r="AJ487">
        <f>SUMPRODUCT(Table24[[#This Row],[SibSp_1]:[Const]],$X$5:$AG$5)</f>
        <v>0.47285185770545357</v>
      </c>
      <c r="AK487">
        <f t="shared" si="192"/>
        <v>0.15098761830519264</v>
      </c>
      <c r="AL487">
        <f t="shared" si="193"/>
        <v>0.47285185770545357</v>
      </c>
      <c r="AM487">
        <f t="shared" si="194"/>
        <v>0.62383947601064627</v>
      </c>
      <c r="AN487">
        <f>(AM487-Table24[[#This Row],[Survived]])^2</f>
        <v>0.14149673980794517</v>
      </c>
    </row>
    <row r="488" spans="1:40" hidden="1" x14ac:dyDescent="0.25">
      <c r="A488">
        <v>486</v>
      </c>
      <c r="B488">
        <v>0</v>
      </c>
      <c r="C488">
        <v>3</v>
      </c>
      <c r="D488" t="s">
        <v>697</v>
      </c>
      <c r="E488" t="s">
        <v>17</v>
      </c>
      <c r="G488">
        <v>3</v>
      </c>
      <c r="H488">
        <v>1</v>
      </c>
      <c r="I488">
        <v>4133</v>
      </c>
      <c r="J488">
        <v>25.466699999999999</v>
      </c>
      <c r="L488" t="s">
        <v>15</v>
      </c>
      <c r="M488">
        <f>Table24[[#This Row],[SibSp]]</f>
        <v>3</v>
      </c>
      <c r="N488">
        <f>Table24[[#This Row],[Parch]]</f>
        <v>1</v>
      </c>
      <c r="O488">
        <f>Table24[[#This Row],[Age]]/80</f>
        <v>0</v>
      </c>
      <c r="P488" s="3">
        <f>LOG10(Table24[[#This Row],[Fare]]+1)</f>
        <v>1.4226997946774695</v>
      </c>
      <c r="Q488" s="3">
        <f>IF(OR(Table24[[#This Row],[Pclass]]=2, Table24[[#This Row],[Pclass]]=3), 0, IF(Table24[[#This Row],[Pclass]]=1, 1, ""))</f>
        <v>0</v>
      </c>
      <c r="R488" s="3">
        <f>IF(OR(Table24[[#This Row],[Pclass]]=1, Table24[[#This Row],[Pclass]]=3), 0, IF(Table24[[#This Row],[Pclass]]=2, 1, ""))</f>
        <v>0</v>
      </c>
      <c r="S488" s="3">
        <f>IF(OR(Table24[[#This Row],[Embarked]]="C", Table24[[#This Row],[Embarked]]="Q"), 0, IF(Table24[[#This Row],[Embarked]]="S", 1, ""))</f>
        <v>1</v>
      </c>
      <c r="T488" s="3">
        <f>IF(OR(Table24[[#This Row],[Embarked]]="S", Table24[[#This Row],[Embarked]]="Q"), 0, IF(Table24[[#This Row],[Embarked]]="C", 1, ""))</f>
        <v>0</v>
      </c>
      <c r="U488" s="3">
        <f>IF(Table24[[#This Row],[Sex]]="male", 1, 0)</f>
        <v>0</v>
      </c>
      <c r="V488" s="3"/>
      <c r="AI488">
        <f>SUMPRODUCT(Table24[[#This Row],[SibSp_1]:[Const]],$X$4:$AG$4)</f>
        <v>-0.69129336346383685</v>
      </c>
      <c r="AN488">
        <f>(AI488-Table24[[#This Row],[Survived]])^2</f>
        <v>0.47788651436914442</v>
      </c>
    </row>
    <row r="489" spans="1:40" x14ac:dyDescent="0.25">
      <c r="A489">
        <v>487</v>
      </c>
      <c r="B489">
        <v>1</v>
      </c>
      <c r="C489">
        <v>1</v>
      </c>
      <c r="D489" t="s">
        <v>698</v>
      </c>
      <c r="E489" t="s">
        <v>17</v>
      </c>
      <c r="F489">
        <v>35</v>
      </c>
      <c r="G489">
        <v>1</v>
      </c>
      <c r="H489">
        <v>0</v>
      </c>
      <c r="I489">
        <v>19943</v>
      </c>
      <c r="J489">
        <v>90</v>
      </c>
      <c r="K489" t="s">
        <v>341</v>
      </c>
      <c r="L489" t="s">
        <v>15</v>
      </c>
      <c r="M489">
        <f>Table24[[#This Row],[SibSp]]</f>
        <v>1</v>
      </c>
      <c r="N489">
        <f>Table24[[#This Row],[Parch]]</f>
        <v>0</v>
      </c>
      <c r="O489" s="5">
        <f>Table24[[#This Row],[Age]]/80</f>
        <v>0.4375</v>
      </c>
      <c r="P489" s="5">
        <f>LOG10(Table24[[#This Row],[Fare]]+1)</f>
        <v>1.9590413923210936</v>
      </c>
      <c r="Q489" s="3">
        <f>IF(OR(Table24[[#This Row],[Pclass]]=2, Table24[[#This Row],[Pclass]]=3), 0, IF(Table24[[#This Row],[Pclass]]=1, 1, ""))</f>
        <v>1</v>
      </c>
      <c r="R489" s="3">
        <f>IF(OR(Table24[[#This Row],[Pclass]]=1, Table24[[#This Row],[Pclass]]=3), 0, IF(Table24[[#This Row],[Pclass]]=2, 1, ""))</f>
        <v>0</v>
      </c>
      <c r="S489" s="3">
        <f>IF(OR(Table24[[#This Row],[Embarked]]="C", Table24[[#This Row],[Embarked]]="Q"), 0, IF(Table24[[#This Row],[Embarked]]="S", 1, ""))</f>
        <v>1</v>
      </c>
      <c r="T489" s="3">
        <f>IF(OR(Table24[[#This Row],[Embarked]]="S", Table24[[#This Row],[Embarked]]="Q"), 0, IF(Table24[[#This Row],[Embarked]]="C", 1, ""))</f>
        <v>0</v>
      </c>
      <c r="U489" s="3">
        <f>IF(Table24[[#This Row],[Sex]]="male", 1, 0)</f>
        <v>0</v>
      </c>
      <c r="V489" s="3">
        <v>1</v>
      </c>
      <c r="AI489">
        <f>SUMPRODUCT(Table24[[#This Row],[SibSp_1]:[Const]],$X$4:$AG$4)</f>
        <v>-1.4886998812757641</v>
      </c>
      <c r="AJ489">
        <f>SUMPRODUCT(Table24[[#This Row],[SibSp_1]:[Const]],$X$5:$AG$5)</f>
        <v>0.9006222875382619</v>
      </c>
      <c r="AK489">
        <f t="shared" ref="AK489:AK492" si="195">IF(AI489&lt;0,0,AI489)</f>
        <v>0</v>
      </c>
      <c r="AL489">
        <f t="shared" ref="AL489:AL492" si="196">IF(AJ489&lt;0,0,AJ489)</f>
        <v>0.9006222875382619</v>
      </c>
      <c r="AM489">
        <f t="shared" ref="AM489:AM492" si="197">AK489+AL489</f>
        <v>0.9006222875382619</v>
      </c>
      <c r="AN489">
        <f>(AM489-Table24[[#This Row],[Survived]])^2</f>
        <v>9.8759297341278959E-3</v>
      </c>
    </row>
    <row r="490" spans="1:40" x14ac:dyDescent="0.25">
      <c r="A490">
        <v>488</v>
      </c>
      <c r="B490">
        <v>0</v>
      </c>
      <c r="C490">
        <v>1</v>
      </c>
      <c r="D490" t="s">
        <v>699</v>
      </c>
      <c r="E490" t="s">
        <v>13</v>
      </c>
      <c r="F490">
        <v>58</v>
      </c>
      <c r="G490">
        <v>0</v>
      </c>
      <c r="H490">
        <v>0</v>
      </c>
      <c r="I490">
        <v>11771</v>
      </c>
      <c r="J490">
        <v>29.7</v>
      </c>
      <c r="K490" t="s">
        <v>700</v>
      </c>
      <c r="L490" t="s">
        <v>20</v>
      </c>
      <c r="M490">
        <f>Table24[[#This Row],[SibSp]]</f>
        <v>0</v>
      </c>
      <c r="N490">
        <f>Table24[[#This Row],[Parch]]</f>
        <v>0</v>
      </c>
      <c r="O490" s="5">
        <f>Table24[[#This Row],[Age]]/80</f>
        <v>0.72499999999999998</v>
      </c>
      <c r="P490" s="5">
        <f>LOG10(Table24[[#This Row],[Fare]]+1)</f>
        <v>1.4871383754771865</v>
      </c>
      <c r="Q490" s="3">
        <f>IF(OR(Table24[[#This Row],[Pclass]]=2, Table24[[#This Row],[Pclass]]=3), 0, IF(Table24[[#This Row],[Pclass]]=1, 1, ""))</f>
        <v>1</v>
      </c>
      <c r="R490" s="3">
        <f>IF(OR(Table24[[#This Row],[Pclass]]=1, Table24[[#This Row],[Pclass]]=3), 0, IF(Table24[[#This Row],[Pclass]]=2, 1, ""))</f>
        <v>0</v>
      </c>
      <c r="S490" s="3">
        <f>IF(OR(Table24[[#This Row],[Embarked]]="C", Table24[[#This Row],[Embarked]]="Q"), 0, IF(Table24[[#This Row],[Embarked]]="S", 1, ""))</f>
        <v>0</v>
      </c>
      <c r="T490" s="3">
        <f>IF(OR(Table24[[#This Row],[Embarked]]="S", Table24[[#This Row],[Embarked]]="Q"), 0, IF(Table24[[#This Row],[Embarked]]="C", 1, ""))</f>
        <v>1</v>
      </c>
      <c r="U490" s="3">
        <f>IF(Table24[[#This Row],[Sex]]="male", 1, 0)</f>
        <v>1</v>
      </c>
      <c r="V490" s="3">
        <v>1</v>
      </c>
      <c r="AI490">
        <f>SUMPRODUCT(Table24[[#This Row],[SibSp_1]:[Const]],$X$4:$AG$4)</f>
        <v>0.14309667320281833</v>
      </c>
      <c r="AJ490">
        <f>SUMPRODUCT(Table24[[#This Row],[SibSp_1]:[Const]],$X$5:$AG$5)</f>
        <v>0.26958922604666058</v>
      </c>
      <c r="AK490">
        <f t="shared" si="195"/>
        <v>0.14309667320281833</v>
      </c>
      <c r="AL490">
        <f t="shared" si="196"/>
        <v>0.26958922604666058</v>
      </c>
      <c r="AM490">
        <f t="shared" si="197"/>
        <v>0.4126858992494789</v>
      </c>
      <c r="AN490">
        <f>(AM490-Table24[[#This Row],[Survived]])^2</f>
        <v>0.17030965143935106</v>
      </c>
    </row>
    <row r="491" spans="1:40" x14ac:dyDescent="0.25">
      <c r="A491">
        <v>489</v>
      </c>
      <c r="B491">
        <v>0</v>
      </c>
      <c r="C491">
        <v>3</v>
      </c>
      <c r="D491" t="s">
        <v>701</v>
      </c>
      <c r="E491" t="s">
        <v>13</v>
      </c>
      <c r="F491">
        <v>30</v>
      </c>
      <c r="G491">
        <v>0</v>
      </c>
      <c r="H491">
        <v>0</v>
      </c>
      <c r="I491" t="s">
        <v>702</v>
      </c>
      <c r="J491">
        <v>8.0500000000000007</v>
      </c>
      <c r="L491" t="s">
        <v>15</v>
      </c>
      <c r="M491">
        <f>Table24[[#This Row],[SibSp]]</f>
        <v>0</v>
      </c>
      <c r="N491">
        <f>Table24[[#This Row],[Parch]]</f>
        <v>0</v>
      </c>
      <c r="O491" s="5">
        <f>Table24[[#This Row],[Age]]/80</f>
        <v>0.375</v>
      </c>
      <c r="P491" s="5">
        <f>LOG10(Table24[[#This Row],[Fare]]+1)</f>
        <v>0.9566485792052033</v>
      </c>
      <c r="Q491" s="3">
        <f>IF(OR(Table24[[#This Row],[Pclass]]=2, Table24[[#This Row],[Pclass]]=3), 0, IF(Table24[[#This Row],[Pclass]]=1, 1, ""))</f>
        <v>0</v>
      </c>
      <c r="R491" s="3">
        <f>IF(OR(Table24[[#This Row],[Pclass]]=1, Table24[[#This Row],[Pclass]]=3), 0, IF(Table24[[#This Row],[Pclass]]=2, 1, ""))</f>
        <v>0</v>
      </c>
      <c r="S491" s="3">
        <f>IF(OR(Table24[[#This Row],[Embarked]]="C", Table24[[#This Row],[Embarked]]="Q"), 0, IF(Table24[[#This Row],[Embarked]]="S", 1, ""))</f>
        <v>1</v>
      </c>
      <c r="T491" s="3">
        <f>IF(OR(Table24[[#This Row],[Embarked]]="S", Table24[[#This Row],[Embarked]]="Q"), 0, IF(Table24[[#This Row],[Embarked]]="C", 1, ""))</f>
        <v>0</v>
      </c>
      <c r="U491" s="3">
        <f>IF(Table24[[#This Row],[Sex]]="male", 1, 0)</f>
        <v>1</v>
      </c>
      <c r="V491" s="3">
        <v>1</v>
      </c>
      <c r="AI491">
        <f>SUMPRODUCT(Table24[[#This Row],[SibSp_1]:[Const]],$X$4:$AG$4)</f>
        <v>-1.4955865484977289</v>
      </c>
      <c r="AJ491">
        <f>SUMPRODUCT(Table24[[#This Row],[SibSp_1]:[Const]],$X$5:$AG$5)</f>
        <v>7.3461618525534678E-2</v>
      </c>
      <c r="AK491">
        <f t="shared" si="195"/>
        <v>0</v>
      </c>
      <c r="AL491">
        <f t="shared" si="196"/>
        <v>7.3461618525534678E-2</v>
      </c>
      <c r="AM491">
        <f t="shared" si="197"/>
        <v>7.3461618525534678E-2</v>
      </c>
      <c r="AN491">
        <f>(AM491-Table24[[#This Row],[Survived]])^2</f>
        <v>5.3966093963911796E-3</v>
      </c>
    </row>
    <row r="492" spans="1:40" x14ac:dyDescent="0.25">
      <c r="A492">
        <v>490</v>
      </c>
      <c r="B492">
        <v>1</v>
      </c>
      <c r="C492">
        <v>3</v>
      </c>
      <c r="D492" t="s">
        <v>703</v>
      </c>
      <c r="E492" t="s">
        <v>13</v>
      </c>
      <c r="F492">
        <v>9</v>
      </c>
      <c r="G492">
        <v>1</v>
      </c>
      <c r="H492">
        <v>1</v>
      </c>
      <c r="I492" t="s">
        <v>521</v>
      </c>
      <c r="J492">
        <v>15.9</v>
      </c>
      <c r="L492" t="s">
        <v>15</v>
      </c>
      <c r="M492">
        <f>Table24[[#This Row],[SibSp]]</f>
        <v>1</v>
      </c>
      <c r="N492">
        <f>Table24[[#This Row],[Parch]]</f>
        <v>1</v>
      </c>
      <c r="O492" s="5">
        <f>Table24[[#This Row],[Age]]/80</f>
        <v>0.1125</v>
      </c>
      <c r="P492" s="5">
        <f>LOG10(Table24[[#This Row],[Fare]]+1)</f>
        <v>1.2278867046136734</v>
      </c>
      <c r="Q492" s="3">
        <f>IF(OR(Table24[[#This Row],[Pclass]]=2, Table24[[#This Row],[Pclass]]=3), 0, IF(Table24[[#This Row],[Pclass]]=1, 1, ""))</f>
        <v>0</v>
      </c>
      <c r="R492" s="3">
        <f>IF(OR(Table24[[#This Row],[Pclass]]=1, Table24[[#This Row],[Pclass]]=3), 0, IF(Table24[[#This Row],[Pclass]]=2, 1, ""))</f>
        <v>0</v>
      </c>
      <c r="S492" s="3">
        <f>IF(OR(Table24[[#This Row],[Embarked]]="C", Table24[[#This Row],[Embarked]]="Q"), 0, IF(Table24[[#This Row],[Embarked]]="S", 1, ""))</f>
        <v>1</v>
      </c>
      <c r="T492" s="3">
        <f>IF(OR(Table24[[#This Row],[Embarked]]="S", Table24[[#This Row],[Embarked]]="Q"), 0, IF(Table24[[#This Row],[Embarked]]="C", 1, ""))</f>
        <v>0</v>
      </c>
      <c r="U492" s="3">
        <f>IF(Table24[[#This Row],[Sex]]="male", 1, 0)</f>
        <v>1</v>
      </c>
      <c r="V492" s="3">
        <v>1</v>
      </c>
      <c r="AI492">
        <f>SUMPRODUCT(Table24[[#This Row],[SibSp_1]:[Const]],$X$4:$AG$4)</f>
        <v>-1.4666431933291382</v>
      </c>
      <c r="AJ492">
        <f>SUMPRODUCT(Table24[[#This Row],[SibSp_1]:[Const]],$X$5:$AG$5)</f>
        <v>0.15601529743707465</v>
      </c>
      <c r="AK492">
        <f t="shared" si="195"/>
        <v>0</v>
      </c>
      <c r="AL492">
        <f t="shared" si="196"/>
        <v>0.15601529743707465</v>
      </c>
      <c r="AM492">
        <f t="shared" si="197"/>
        <v>0.15601529743707465</v>
      </c>
      <c r="AN492">
        <f>(AM492-Table24[[#This Row],[Survived]])^2</f>
        <v>0.71231017816022957</v>
      </c>
    </row>
    <row r="493" spans="1:40" hidden="1" x14ac:dyDescent="0.25">
      <c r="A493">
        <v>491</v>
      </c>
      <c r="B493">
        <v>0</v>
      </c>
      <c r="C493">
        <v>3</v>
      </c>
      <c r="D493" t="s">
        <v>704</v>
      </c>
      <c r="E493" t="s">
        <v>13</v>
      </c>
      <c r="G493">
        <v>1</v>
      </c>
      <c r="H493">
        <v>0</v>
      </c>
      <c r="I493">
        <v>65304</v>
      </c>
      <c r="J493">
        <v>19.966699999999999</v>
      </c>
      <c r="L493" t="s">
        <v>15</v>
      </c>
      <c r="M493">
        <f>Table24[[#This Row],[SibSp]]</f>
        <v>1</v>
      </c>
      <c r="N493">
        <f>Table24[[#This Row],[Parch]]</f>
        <v>0</v>
      </c>
      <c r="O493">
        <f>Table24[[#This Row],[Age]]/80</f>
        <v>0</v>
      </c>
      <c r="P493" s="3">
        <f>LOG10(Table24[[#This Row],[Fare]]+1)</f>
        <v>1.3215300811773341</v>
      </c>
      <c r="Q493" s="3">
        <f>IF(OR(Table24[[#This Row],[Pclass]]=2, Table24[[#This Row],[Pclass]]=3), 0, IF(Table24[[#This Row],[Pclass]]=1, 1, ""))</f>
        <v>0</v>
      </c>
      <c r="R493" s="3">
        <f>IF(OR(Table24[[#This Row],[Pclass]]=1, Table24[[#This Row],[Pclass]]=3), 0, IF(Table24[[#This Row],[Pclass]]=2, 1, ""))</f>
        <v>0</v>
      </c>
      <c r="S493" s="3">
        <f>IF(OR(Table24[[#This Row],[Embarked]]="C", Table24[[#This Row],[Embarked]]="Q"), 0, IF(Table24[[#This Row],[Embarked]]="S", 1, ""))</f>
        <v>1</v>
      </c>
      <c r="T493" s="3">
        <f>IF(OR(Table24[[#This Row],[Embarked]]="S", Table24[[#This Row],[Embarked]]="Q"), 0, IF(Table24[[#This Row],[Embarked]]="C", 1, ""))</f>
        <v>0</v>
      </c>
      <c r="U493" s="3">
        <f>IF(Table24[[#This Row],[Sex]]="male", 1, 0)</f>
        <v>1</v>
      </c>
      <c r="V493" s="3"/>
      <c r="AI493">
        <f>SUMPRODUCT(Table24[[#This Row],[SibSp_1]:[Const]],$X$4:$AG$4)</f>
        <v>-1.0934286846402426</v>
      </c>
      <c r="AN493">
        <f>(AI493-Table24[[#This Row],[Survived]])^2</f>
        <v>1.1955862883940911</v>
      </c>
    </row>
    <row r="494" spans="1:40" x14ac:dyDescent="0.25">
      <c r="A494">
        <v>492</v>
      </c>
      <c r="B494">
        <v>0</v>
      </c>
      <c r="C494">
        <v>3</v>
      </c>
      <c r="D494" t="s">
        <v>705</v>
      </c>
      <c r="E494" t="s">
        <v>13</v>
      </c>
      <c r="F494">
        <v>21</v>
      </c>
      <c r="G494">
        <v>0</v>
      </c>
      <c r="H494">
        <v>0</v>
      </c>
      <c r="I494" t="s">
        <v>706</v>
      </c>
      <c r="J494">
        <v>7.25</v>
      </c>
      <c r="L494" t="s">
        <v>15</v>
      </c>
      <c r="M494">
        <f>Table24[[#This Row],[SibSp]]</f>
        <v>0</v>
      </c>
      <c r="N494">
        <f>Table24[[#This Row],[Parch]]</f>
        <v>0</v>
      </c>
      <c r="O494" s="5">
        <f>Table24[[#This Row],[Age]]/80</f>
        <v>0.26250000000000001</v>
      </c>
      <c r="P494" s="5">
        <f>LOG10(Table24[[#This Row],[Fare]]+1)</f>
        <v>0.91645394854992512</v>
      </c>
      <c r="Q494" s="3">
        <f>IF(OR(Table24[[#This Row],[Pclass]]=2, Table24[[#This Row],[Pclass]]=3), 0, IF(Table24[[#This Row],[Pclass]]=1, 1, ""))</f>
        <v>0</v>
      </c>
      <c r="R494" s="3">
        <f>IF(OR(Table24[[#This Row],[Pclass]]=1, Table24[[#This Row],[Pclass]]=3), 0, IF(Table24[[#This Row],[Pclass]]=2, 1, ""))</f>
        <v>0</v>
      </c>
      <c r="S494" s="3">
        <f>IF(OR(Table24[[#This Row],[Embarked]]="C", Table24[[#This Row],[Embarked]]="Q"), 0, IF(Table24[[#This Row],[Embarked]]="S", 1, ""))</f>
        <v>1</v>
      </c>
      <c r="T494" s="3">
        <f>IF(OR(Table24[[#This Row],[Embarked]]="S", Table24[[#This Row],[Embarked]]="Q"), 0, IF(Table24[[#This Row],[Embarked]]="C", 1, ""))</f>
        <v>0</v>
      </c>
      <c r="U494" s="3">
        <f>IF(Table24[[#This Row],[Sex]]="male", 1, 0)</f>
        <v>1</v>
      </c>
      <c r="V494" s="3">
        <v>1</v>
      </c>
      <c r="AI494">
        <f>SUMPRODUCT(Table24[[#This Row],[SibSp_1]:[Const]],$X$4:$AG$4)</f>
        <v>-1.4793178639587126</v>
      </c>
      <c r="AJ494">
        <f>SUMPRODUCT(Table24[[#This Row],[SibSp_1]:[Const]],$X$5:$AG$5)</f>
        <v>0.13550226854498504</v>
      </c>
      <c r="AK494">
        <f t="shared" ref="AK494:AK497" si="198">IF(AI494&lt;0,0,AI494)</f>
        <v>0</v>
      </c>
      <c r="AL494">
        <f t="shared" ref="AL494:AL497" si="199">IF(AJ494&lt;0,0,AJ494)</f>
        <v>0.13550226854498504</v>
      </c>
      <c r="AM494">
        <f t="shared" ref="AM494:AM497" si="200">AK494+AL494</f>
        <v>0.13550226854498504</v>
      </c>
      <c r="AN494">
        <f>(AM494-Table24[[#This Row],[Survived]])^2</f>
        <v>1.8360864780837243E-2</v>
      </c>
    </row>
    <row r="495" spans="1:40" x14ac:dyDescent="0.25">
      <c r="A495">
        <v>493</v>
      </c>
      <c r="B495">
        <v>0</v>
      </c>
      <c r="C495">
        <v>1</v>
      </c>
      <c r="D495" t="s">
        <v>707</v>
      </c>
      <c r="E495" t="s">
        <v>13</v>
      </c>
      <c r="F495">
        <v>55</v>
      </c>
      <c r="G495">
        <v>0</v>
      </c>
      <c r="H495">
        <v>0</v>
      </c>
      <c r="I495">
        <v>113787</v>
      </c>
      <c r="J495">
        <v>30.5</v>
      </c>
      <c r="K495" t="s">
        <v>708</v>
      </c>
      <c r="L495" t="s">
        <v>15</v>
      </c>
      <c r="M495">
        <f>Table24[[#This Row],[SibSp]]</f>
        <v>0</v>
      </c>
      <c r="N495">
        <f>Table24[[#This Row],[Parch]]</f>
        <v>0</v>
      </c>
      <c r="O495" s="5">
        <f>Table24[[#This Row],[Age]]/80</f>
        <v>0.6875</v>
      </c>
      <c r="P495" s="5">
        <f>LOG10(Table24[[#This Row],[Fare]]+1)</f>
        <v>1.4983105537896004</v>
      </c>
      <c r="Q495" s="3">
        <f>IF(OR(Table24[[#This Row],[Pclass]]=2, Table24[[#This Row],[Pclass]]=3), 0, IF(Table24[[#This Row],[Pclass]]=1, 1, ""))</f>
        <v>1</v>
      </c>
      <c r="R495" s="3">
        <f>IF(OR(Table24[[#This Row],[Pclass]]=1, Table24[[#This Row],[Pclass]]=3), 0, IF(Table24[[#This Row],[Pclass]]=2, 1, ""))</f>
        <v>0</v>
      </c>
      <c r="S495" s="3">
        <f>IF(OR(Table24[[#This Row],[Embarked]]="C", Table24[[#This Row],[Embarked]]="Q"), 0, IF(Table24[[#This Row],[Embarked]]="S", 1, ""))</f>
        <v>1</v>
      </c>
      <c r="T495" s="3">
        <f>IF(OR(Table24[[#This Row],[Embarked]]="S", Table24[[#This Row],[Embarked]]="Q"), 0, IF(Table24[[#This Row],[Embarked]]="C", 1, ""))</f>
        <v>0</v>
      </c>
      <c r="U495" s="3">
        <f>IF(Table24[[#This Row],[Sex]]="male", 1, 0)</f>
        <v>1</v>
      </c>
      <c r="V495" s="3">
        <v>1</v>
      </c>
      <c r="AI495">
        <f>SUMPRODUCT(Table24[[#This Row],[SibSp_1]:[Const]],$X$4:$AG$4)</f>
        <v>-1.4202650457043797</v>
      </c>
      <c r="AJ495">
        <f>SUMPRODUCT(Table24[[#This Row],[SibSp_1]:[Const]],$X$5:$AG$5)</f>
        <v>0.29548400543080949</v>
      </c>
      <c r="AK495">
        <f t="shared" si="198"/>
        <v>0</v>
      </c>
      <c r="AL495">
        <f t="shared" si="199"/>
        <v>0.29548400543080949</v>
      </c>
      <c r="AM495">
        <f t="shared" si="200"/>
        <v>0.29548400543080949</v>
      </c>
      <c r="AN495">
        <f>(AM495-Table24[[#This Row],[Survived]])^2</f>
        <v>8.7310797465434659E-2</v>
      </c>
    </row>
    <row r="496" spans="1:40" x14ac:dyDescent="0.25">
      <c r="A496">
        <v>494</v>
      </c>
      <c r="B496">
        <v>0</v>
      </c>
      <c r="C496">
        <v>1</v>
      </c>
      <c r="D496" t="s">
        <v>709</v>
      </c>
      <c r="E496" t="s">
        <v>13</v>
      </c>
      <c r="F496">
        <v>71</v>
      </c>
      <c r="G496">
        <v>0</v>
      </c>
      <c r="H496">
        <v>0</v>
      </c>
      <c r="I496" t="s">
        <v>710</v>
      </c>
      <c r="J496">
        <v>49.504199999999997</v>
      </c>
      <c r="L496" t="s">
        <v>20</v>
      </c>
      <c r="M496">
        <f>Table24[[#This Row],[SibSp]]</f>
        <v>0</v>
      </c>
      <c r="N496">
        <f>Table24[[#This Row],[Parch]]</f>
        <v>0</v>
      </c>
      <c r="O496" s="5">
        <f>Table24[[#This Row],[Age]]/80</f>
        <v>0.88749999999999996</v>
      </c>
      <c r="P496" s="5">
        <f>LOG10(Table24[[#This Row],[Fare]]+1)</f>
        <v>1.7033274961578131</v>
      </c>
      <c r="Q496" s="3">
        <f>IF(OR(Table24[[#This Row],[Pclass]]=2, Table24[[#This Row],[Pclass]]=3), 0, IF(Table24[[#This Row],[Pclass]]=1, 1, ""))</f>
        <v>1</v>
      </c>
      <c r="R496" s="3">
        <f>IF(OR(Table24[[#This Row],[Pclass]]=1, Table24[[#This Row],[Pclass]]=3), 0, IF(Table24[[#This Row],[Pclass]]=2, 1, ""))</f>
        <v>0</v>
      </c>
      <c r="S496" s="3">
        <f>IF(OR(Table24[[#This Row],[Embarked]]="C", Table24[[#This Row],[Embarked]]="Q"), 0, IF(Table24[[#This Row],[Embarked]]="S", 1, ""))</f>
        <v>0</v>
      </c>
      <c r="T496" s="3">
        <f>IF(OR(Table24[[#This Row],[Embarked]]="S", Table24[[#This Row],[Embarked]]="Q"), 0, IF(Table24[[#This Row],[Embarked]]="C", 1, ""))</f>
        <v>1</v>
      </c>
      <c r="U496" s="3">
        <f>IF(Table24[[#This Row],[Sex]]="male", 1, 0)</f>
        <v>1</v>
      </c>
      <c r="V496" s="3">
        <v>1</v>
      </c>
      <c r="AI496">
        <f>SUMPRODUCT(Table24[[#This Row],[SibSp_1]:[Const]],$X$4:$AG$4)</f>
        <v>1.9396930672594015E-2</v>
      </c>
      <c r="AJ496">
        <f>SUMPRODUCT(Table24[[#This Row],[SibSp_1]:[Const]],$X$5:$AG$5)</f>
        <v>0.19439292671694469</v>
      </c>
      <c r="AK496">
        <f t="shared" si="198"/>
        <v>1.9396930672594015E-2</v>
      </c>
      <c r="AL496">
        <f t="shared" si="199"/>
        <v>0.19439292671694469</v>
      </c>
      <c r="AM496">
        <f t="shared" si="200"/>
        <v>0.21378985738953871</v>
      </c>
      <c r="AN496">
        <f>(AM496-Table24[[#This Row],[Survived]])^2</f>
        <v>4.5706103122639299E-2</v>
      </c>
    </row>
    <row r="497" spans="1:40" x14ac:dyDescent="0.25">
      <c r="A497">
        <v>495</v>
      </c>
      <c r="B497">
        <v>0</v>
      </c>
      <c r="C497">
        <v>3</v>
      </c>
      <c r="D497" t="s">
        <v>711</v>
      </c>
      <c r="E497" t="s">
        <v>13</v>
      </c>
      <c r="F497">
        <v>21</v>
      </c>
      <c r="G497">
        <v>0</v>
      </c>
      <c r="H497">
        <v>0</v>
      </c>
      <c r="I497" t="s">
        <v>712</v>
      </c>
      <c r="J497">
        <v>8.0500000000000007</v>
      </c>
      <c r="L497" t="s">
        <v>15</v>
      </c>
      <c r="M497">
        <f>Table24[[#This Row],[SibSp]]</f>
        <v>0</v>
      </c>
      <c r="N497">
        <f>Table24[[#This Row],[Parch]]</f>
        <v>0</v>
      </c>
      <c r="O497" s="5">
        <f>Table24[[#This Row],[Age]]/80</f>
        <v>0.26250000000000001</v>
      </c>
      <c r="P497" s="5">
        <f>LOG10(Table24[[#This Row],[Fare]]+1)</f>
        <v>0.9566485792052033</v>
      </c>
      <c r="Q497" s="3">
        <f>IF(OR(Table24[[#This Row],[Pclass]]=2, Table24[[#This Row],[Pclass]]=3), 0, IF(Table24[[#This Row],[Pclass]]=1, 1, ""))</f>
        <v>0</v>
      </c>
      <c r="R497" s="3">
        <f>IF(OR(Table24[[#This Row],[Pclass]]=1, Table24[[#This Row],[Pclass]]=3), 0, IF(Table24[[#This Row],[Pclass]]=2, 1, ""))</f>
        <v>0</v>
      </c>
      <c r="S497" s="3">
        <f>IF(OR(Table24[[#This Row],[Embarked]]="C", Table24[[#This Row],[Embarked]]="Q"), 0, IF(Table24[[#This Row],[Embarked]]="S", 1, ""))</f>
        <v>1</v>
      </c>
      <c r="T497" s="3">
        <f>IF(OR(Table24[[#This Row],[Embarked]]="S", Table24[[#This Row],[Embarked]]="Q"), 0, IF(Table24[[#This Row],[Embarked]]="C", 1, ""))</f>
        <v>0</v>
      </c>
      <c r="U497" s="3">
        <f>IF(Table24[[#This Row],[Sex]]="male", 1, 0)</f>
        <v>1</v>
      </c>
      <c r="V497" s="3">
        <v>1</v>
      </c>
      <c r="AI497">
        <f>SUMPRODUCT(Table24[[#This Row],[SibSp_1]:[Const]],$X$4:$AG$4)</f>
        <v>-1.5047875282503096</v>
      </c>
      <c r="AJ497">
        <f>SUMPRODUCT(Table24[[#This Row],[SibSp_1]:[Const]],$X$5:$AG$5)</f>
        <v>0.13916712864550473</v>
      </c>
      <c r="AK497">
        <f t="shared" si="198"/>
        <v>0</v>
      </c>
      <c r="AL497">
        <f t="shared" si="199"/>
        <v>0.13916712864550473</v>
      </c>
      <c r="AM497">
        <f t="shared" si="200"/>
        <v>0.13916712864550473</v>
      </c>
      <c r="AN497">
        <f>(AM497-Table24[[#This Row],[Survived]])^2</f>
        <v>1.9367489695434465E-2</v>
      </c>
    </row>
    <row r="498" spans="1:40" hidden="1" x14ac:dyDescent="0.25">
      <c r="A498">
        <v>496</v>
      </c>
      <c r="B498">
        <v>0</v>
      </c>
      <c r="C498">
        <v>3</v>
      </c>
      <c r="D498" t="s">
        <v>713</v>
      </c>
      <c r="E498" t="s">
        <v>13</v>
      </c>
      <c r="G498">
        <v>0</v>
      </c>
      <c r="H498">
        <v>0</v>
      </c>
      <c r="I498">
        <v>2627</v>
      </c>
      <c r="J498">
        <v>14.458299999999999</v>
      </c>
      <c r="L498" t="s">
        <v>20</v>
      </c>
      <c r="M498">
        <f>Table24[[#This Row],[SibSp]]</f>
        <v>0</v>
      </c>
      <c r="N498">
        <f>Table24[[#This Row],[Parch]]</f>
        <v>0</v>
      </c>
      <c r="O498">
        <f>Table24[[#This Row],[Age]]/80</f>
        <v>0</v>
      </c>
      <c r="P498" s="3">
        <f>LOG10(Table24[[#This Row],[Fare]]+1)</f>
        <v>1.1891617314183722</v>
      </c>
      <c r="Q498" s="3">
        <f>IF(OR(Table24[[#This Row],[Pclass]]=2, Table24[[#This Row],[Pclass]]=3), 0, IF(Table24[[#This Row],[Pclass]]=1, 1, ""))</f>
        <v>0</v>
      </c>
      <c r="R498" s="3">
        <f>IF(OR(Table24[[#This Row],[Pclass]]=1, Table24[[#This Row],[Pclass]]=3), 0, IF(Table24[[#This Row],[Pclass]]=2, 1, ""))</f>
        <v>0</v>
      </c>
      <c r="S498" s="3">
        <f>IF(OR(Table24[[#This Row],[Embarked]]="C", Table24[[#This Row],[Embarked]]="Q"), 0, IF(Table24[[#This Row],[Embarked]]="S", 1, ""))</f>
        <v>0</v>
      </c>
      <c r="T498" s="3">
        <f>IF(OR(Table24[[#This Row],[Embarked]]="S", Table24[[#This Row],[Embarked]]="Q"), 0, IF(Table24[[#This Row],[Embarked]]="C", 1, ""))</f>
        <v>1</v>
      </c>
      <c r="U498" s="3">
        <f>IF(Table24[[#This Row],[Sex]]="male", 1, 0)</f>
        <v>1</v>
      </c>
      <c r="V498" s="3"/>
      <c r="AI498">
        <f>SUMPRODUCT(Table24[[#This Row],[SibSp_1]:[Const]],$X$4:$AG$4)</f>
        <v>0.19976541805045814</v>
      </c>
      <c r="AN498">
        <f>(AI498-Table24[[#This Row],[Survived]])^2</f>
        <v>3.9906222248874308E-2</v>
      </c>
    </row>
    <row r="499" spans="1:40" x14ac:dyDescent="0.25">
      <c r="A499">
        <v>497</v>
      </c>
      <c r="B499">
        <v>1</v>
      </c>
      <c r="C499">
        <v>1</v>
      </c>
      <c r="D499" t="s">
        <v>714</v>
      </c>
      <c r="E499" t="s">
        <v>17</v>
      </c>
      <c r="F499">
        <v>54</v>
      </c>
      <c r="G499">
        <v>1</v>
      </c>
      <c r="H499">
        <v>0</v>
      </c>
      <c r="I499">
        <v>36947</v>
      </c>
      <c r="J499">
        <v>78.2667</v>
      </c>
      <c r="K499" t="s">
        <v>715</v>
      </c>
      <c r="L499" t="s">
        <v>20</v>
      </c>
      <c r="M499">
        <f>Table24[[#This Row],[SibSp]]</f>
        <v>1</v>
      </c>
      <c r="N499">
        <f>Table24[[#This Row],[Parch]]</f>
        <v>0</v>
      </c>
      <c r="O499" s="5">
        <f>Table24[[#This Row],[Age]]/80</f>
        <v>0.67500000000000004</v>
      </c>
      <c r="P499" s="5">
        <f>LOG10(Table24[[#This Row],[Fare]]+1)</f>
        <v>1.8990907781931157</v>
      </c>
      <c r="Q499" s="3">
        <f>IF(OR(Table24[[#This Row],[Pclass]]=2, Table24[[#This Row],[Pclass]]=3), 0, IF(Table24[[#This Row],[Pclass]]=1, 1, ""))</f>
        <v>1</v>
      </c>
      <c r="R499" s="3">
        <f>IF(OR(Table24[[#This Row],[Pclass]]=1, Table24[[#This Row],[Pclass]]=3), 0, IF(Table24[[#This Row],[Pclass]]=2, 1, ""))</f>
        <v>0</v>
      </c>
      <c r="S499" s="3">
        <f>IF(OR(Table24[[#This Row],[Embarked]]="C", Table24[[#This Row],[Embarked]]="Q"), 0, IF(Table24[[#This Row],[Embarked]]="S", 1, ""))</f>
        <v>0</v>
      </c>
      <c r="T499" s="3">
        <f>IF(OR(Table24[[#This Row],[Embarked]]="S", Table24[[#This Row],[Embarked]]="Q"), 0, IF(Table24[[#This Row],[Embarked]]="C", 1, ""))</f>
        <v>1</v>
      </c>
      <c r="U499" s="3">
        <f>IF(Table24[[#This Row],[Sex]]="male", 1, 0)</f>
        <v>0</v>
      </c>
      <c r="V499" s="3">
        <v>1</v>
      </c>
      <c r="AI499">
        <f>SUMPRODUCT(Table24[[#This Row],[SibSp_1]:[Const]],$X$4:$AG$4)</f>
        <v>0.12192799927878473</v>
      </c>
      <c r="AJ499">
        <f>SUMPRODUCT(Table24[[#This Row],[SibSp_1]:[Const]],$X$5:$AG$5)</f>
        <v>0.75347019936495929</v>
      </c>
      <c r="AK499">
        <f>IF(AI499&lt;0,0,AI499)</f>
        <v>0.12192799927878473</v>
      </c>
      <c r="AL499">
        <f>IF(AJ499&lt;0,0,AJ499)</f>
        <v>0.75347019936495929</v>
      </c>
      <c r="AM499">
        <f>AK499+AL499</f>
        <v>0.87539819864374402</v>
      </c>
      <c r="AN499">
        <f>(AM499-Table24[[#This Row],[Survived]])^2</f>
        <v>1.5525608901223875E-2</v>
      </c>
    </row>
    <row r="500" spans="1:40" hidden="1" x14ac:dyDescent="0.25">
      <c r="A500">
        <v>498</v>
      </c>
      <c r="B500">
        <v>0</v>
      </c>
      <c r="C500">
        <v>3</v>
      </c>
      <c r="D500" t="s">
        <v>716</v>
      </c>
      <c r="E500" t="s">
        <v>13</v>
      </c>
      <c r="G500">
        <v>0</v>
      </c>
      <c r="H500">
        <v>0</v>
      </c>
      <c r="I500" t="s">
        <v>717</v>
      </c>
      <c r="J500">
        <v>15.1</v>
      </c>
      <c r="L500" t="s">
        <v>15</v>
      </c>
      <c r="M500">
        <f>Table24[[#This Row],[SibSp]]</f>
        <v>0</v>
      </c>
      <c r="N500">
        <f>Table24[[#This Row],[Parch]]</f>
        <v>0</v>
      </c>
      <c r="O500">
        <f>Table24[[#This Row],[Age]]/80</f>
        <v>0</v>
      </c>
      <c r="P500" s="3">
        <f>LOG10(Table24[[#This Row],[Fare]]+1)</f>
        <v>1.2068258760318498</v>
      </c>
      <c r="Q500" s="3">
        <f>IF(OR(Table24[[#This Row],[Pclass]]=2, Table24[[#This Row],[Pclass]]=3), 0, IF(Table24[[#This Row],[Pclass]]=1, 1, ""))</f>
        <v>0</v>
      </c>
      <c r="R500" s="3">
        <f>IF(OR(Table24[[#This Row],[Pclass]]=1, Table24[[#This Row],[Pclass]]=3), 0, IF(Table24[[#This Row],[Pclass]]=2, 1, ""))</f>
        <v>0</v>
      </c>
      <c r="S500" s="3">
        <f>IF(OR(Table24[[#This Row],[Embarked]]="C", Table24[[#This Row],[Embarked]]="Q"), 0, IF(Table24[[#This Row],[Embarked]]="S", 1, ""))</f>
        <v>1</v>
      </c>
      <c r="T500" s="3">
        <f>IF(OR(Table24[[#This Row],[Embarked]]="S", Table24[[#This Row],[Embarked]]="Q"), 0, IF(Table24[[#This Row],[Embarked]]="C", 1, ""))</f>
        <v>0</v>
      </c>
      <c r="U500" s="3">
        <f>IF(Table24[[#This Row],[Sex]]="male", 1, 0)</f>
        <v>1</v>
      </c>
      <c r="V500" s="3"/>
      <c r="AI500">
        <f>SUMPRODUCT(Table24[[#This Row],[SibSp_1]:[Const]],$X$4:$AG$4)</f>
        <v>-1.3646429964141817</v>
      </c>
      <c r="AN500">
        <f>(AI500-Table24[[#This Row],[Survived]])^2</f>
        <v>1.8622505076622764</v>
      </c>
    </row>
    <row r="501" spans="1:40" x14ac:dyDescent="0.25">
      <c r="A501">
        <v>499</v>
      </c>
      <c r="B501">
        <v>0</v>
      </c>
      <c r="C501">
        <v>1</v>
      </c>
      <c r="D501" t="s">
        <v>718</v>
      </c>
      <c r="E501" t="s">
        <v>17</v>
      </c>
      <c r="F501">
        <v>25</v>
      </c>
      <c r="G501">
        <v>1</v>
      </c>
      <c r="H501">
        <v>2</v>
      </c>
      <c r="I501">
        <v>113781</v>
      </c>
      <c r="J501">
        <v>151.55000000000001</v>
      </c>
      <c r="K501" t="s">
        <v>448</v>
      </c>
      <c r="L501" t="s">
        <v>15</v>
      </c>
      <c r="M501">
        <f>Table24[[#This Row],[SibSp]]</f>
        <v>1</v>
      </c>
      <c r="N501">
        <f>Table24[[#This Row],[Parch]]</f>
        <v>2</v>
      </c>
      <c r="O501" s="5">
        <f>Table24[[#This Row],[Age]]/80</f>
        <v>0.3125</v>
      </c>
      <c r="P501" s="5">
        <f>LOG10(Table24[[#This Row],[Fare]]+1)</f>
        <v>2.1834122119784261</v>
      </c>
      <c r="Q501" s="3">
        <f>IF(OR(Table24[[#This Row],[Pclass]]=2, Table24[[#This Row],[Pclass]]=3), 0, IF(Table24[[#This Row],[Pclass]]=1, 1, ""))</f>
        <v>1</v>
      </c>
      <c r="R501" s="3">
        <f>IF(OR(Table24[[#This Row],[Pclass]]=1, Table24[[#This Row],[Pclass]]=3), 0, IF(Table24[[#This Row],[Pclass]]=2, 1, ""))</f>
        <v>0</v>
      </c>
      <c r="S501" s="3">
        <f>IF(OR(Table24[[#This Row],[Embarked]]="C", Table24[[#This Row],[Embarked]]="Q"), 0, IF(Table24[[#This Row],[Embarked]]="S", 1, ""))</f>
        <v>1</v>
      </c>
      <c r="T501" s="3">
        <f>IF(OR(Table24[[#This Row],[Embarked]]="S", Table24[[#This Row],[Embarked]]="Q"), 0, IF(Table24[[#This Row],[Embarked]]="C", 1, ""))</f>
        <v>0</v>
      </c>
      <c r="U501" s="3">
        <f>IF(Table24[[#This Row],[Sex]]="male", 1, 0)</f>
        <v>0</v>
      </c>
      <c r="V501" s="3">
        <v>1</v>
      </c>
      <c r="AI501">
        <f>SUMPRODUCT(Table24[[#This Row],[SibSp_1]:[Const]],$X$4:$AG$4)</f>
        <v>-1.8843235898169453</v>
      </c>
      <c r="AJ501">
        <f>SUMPRODUCT(Table24[[#This Row],[SibSp_1]:[Const]],$X$5:$AG$5)</f>
        <v>0.9654089228931626</v>
      </c>
      <c r="AK501">
        <f t="shared" ref="AK501:AK504" si="201">IF(AI501&lt;0,0,AI501)</f>
        <v>0</v>
      </c>
      <c r="AL501">
        <f t="shared" ref="AL501:AL504" si="202">IF(AJ501&lt;0,0,AJ501)</f>
        <v>0.9654089228931626</v>
      </c>
      <c r="AM501">
        <f t="shared" ref="AM501:AM504" si="203">AK501+AL501</f>
        <v>0.9654089228931626</v>
      </c>
      <c r="AN501">
        <f>(AM501-Table24[[#This Row],[Survived]])^2</f>
        <v>0.93201438840173634</v>
      </c>
    </row>
    <row r="502" spans="1:40" x14ac:dyDescent="0.25">
      <c r="A502">
        <v>500</v>
      </c>
      <c r="B502">
        <v>0</v>
      </c>
      <c r="C502">
        <v>3</v>
      </c>
      <c r="D502" t="s">
        <v>719</v>
      </c>
      <c r="E502" t="s">
        <v>13</v>
      </c>
      <c r="F502">
        <v>24</v>
      </c>
      <c r="G502">
        <v>0</v>
      </c>
      <c r="H502">
        <v>0</v>
      </c>
      <c r="I502">
        <v>350035</v>
      </c>
      <c r="J502">
        <v>7.7957999999999998</v>
      </c>
      <c r="L502" t="s">
        <v>15</v>
      </c>
      <c r="M502">
        <f>Table24[[#This Row],[SibSp]]</f>
        <v>0</v>
      </c>
      <c r="N502">
        <f>Table24[[#This Row],[Parch]]</f>
        <v>0</v>
      </c>
      <c r="O502" s="5">
        <f>Table24[[#This Row],[Age]]/80</f>
        <v>0.3</v>
      </c>
      <c r="P502" s="5">
        <f>LOG10(Table24[[#This Row],[Fare]]+1)</f>
        <v>0.94427534575879857</v>
      </c>
      <c r="Q502" s="3">
        <f>IF(OR(Table24[[#This Row],[Pclass]]=2, Table24[[#This Row],[Pclass]]=3), 0, IF(Table24[[#This Row],[Pclass]]=1, 1, ""))</f>
        <v>0</v>
      </c>
      <c r="R502" s="3">
        <f>IF(OR(Table24[[#This Row],[Pclass]]=1, Table24[[#This Row],[Pclass]]=3), 0, IF(Table24[[#This Row],[Pclass]]=2, 1, ""))</f>
        <v>0</v>
      </c>
      <c r="S502" s="3">
        <f>IF(OR(Table24[[#This Row],[Embarked]]="C", Table24[[#This Row],[Embarked]]="Q"), 0, IF(Table24[[#This Row],[Embarked]]="S", 1, ""))</f>
        <v>1</v>
      </c>
      <c r="T502" s="3">
        <f>IF(OR(Table24[[#This Row],[Embarked]]="S", Table24[[#This Row],[Embarked]]="Q"), 0, IF(Table24[[#This Row],[Embarked]]="C", 1, ""))</f>
        <v>0</v>
      </c>
      <c r="U502" s="3">
        <f>IF(Table24[[#This Row],[Sex]]="male", 1, 0)</f>
        <v>1</v>
      </c>
      <c r="V502" s="3">
        <v>1</v>
      </c>
      <c r="AI502">
        <f>SUMPRODUCT(Table24[[#This Row],[SibSp_1]:[Const]],$X$4:$AG$4)</f>
        <v>-1.4938801320166666</v>
      </c>
      <c r="AJ502">
        <f>SUMPRODUCT(Table24[[#This Row],[SibSp_1]:[Const]],$X$5:$AG$5)</f>
        <v>0.11613712708615798</v>
      </c>
      <c r="AK502">
        <f t="shared" si="201"/>
        <v>0</v>
      </c>
      <c r="AL502">
        <f t="shared" si="202"/>
        <v>0.11613712708615798</v>
      </c>
      <c r="AM502">
        <f t="shared" si="203"/>
        <v>0.11613712708615798</v>
      </c>
      <c r="AN502">
        <f>(AM502-Table24[[#This Row],[Survived]])^2</f>
        <v>1.3487832287826408E-2</v>
      </c>
    </row>
    <row r="503" spans="1:40" x14ac:dyDescent="0.25">
      <c r="A503">
        <v>501</v>
      </c>
      <c r="B503">
        <v>0</v>
      </c>
      <c r="C503">
        <v>3</v>
      </c>
      <c r="D503" t="s">
        <v>720</v>
      </c>
      <c r="E503" t="s">
        <v>13</v>
      </c>
      <c r="F503">
        <v>17</v>
      </c>
      <c r="G503">
        <v>0</v>
      </c>
      <c r="H503">
        <v>0</v>
      </c>
      <c r="I503">
        <v>315086</v>
      </c>
      <c r="J503">
        <v>8.6624999999999996</v>
      </c>
      <c r="L503" t="s">
        <v>15</v>
      </c>
      <c r="M503">
        <f>Table24[[#This Row],[SibSp]]</f>
        <v>0</v>
      </c>
      <c r="N503">
        <f>Table24[[#This Row],[Parch]]</f>
        <v>0</v>
      </c>
      <c r="O503" s="5">
        <f>Table24[[#This Row],[Age]]/80</f>
        <v>0.21249999999999999</v>
      </c>
      <c r="P503" s="5">
        <f>LOG10(Table24[[#This Row],[Fare]]+1)</f>
        <v>0.98508950692638131</v>
      </c>
      <c r="Q503" s="3">
        <f>IF(OR(Table24[[#This Row],[Pclass]]=2, Table24[[#This Row],[Pclass]]=3), 0, IF(Table24[[#This Row],[Pclass]]=1, 1, ""))</f>
        <v>0</v>
      </c>
      <c r="R503" s="3">
        <f>IF(OR(Table24[[#This Row],[Pclass]]=1, Table24[[#This Row],[Pclass]]=3), 0, IF(Table24[[#This Row],[Pclass]]=2, 1, ""))</f>
        <v>0</v>
      </c>
      <c r="S503" s="3">
        <f>IF(OR(Table24[[#This Row],[Embarked]]="C", Table24[[#This Row],[Embarked]]="Q"), 0, IF(Table24[[#This Row],[Embarked]]="S", 1, ""))</f>
        <v>1</v>
      </c>
      <c r="T503" s="3">
        <f>IF(OR(Table24[[#This Row],[Embarked]]="S", Table24[[#This Row],[Embarked]]="Q"), 0, IF(Table24[[#This Row],[Embarked]]="C", 1, ""))</f>
        <v>0</v>
      </c>
      <c r="U503" s="3">
        <f>IF(Table24[[#This Row],[Sex]]="male", 1, 0)</f>
        <v>1</v>
      </c>
      <c r="V503" s="3">
        <v>1</v>
      </c>
      <c r="AI503">
        <f>SUMPRODUCT(Table24[[#This Row],[SibSp_1]:[Const]],$X$4:$AG$4)</f>
        <v>-1.5268986845904746</v>
      </c>
      <c r="AJ503">
        <f>SUMPRODUCT(Table24[[#This Row],[SibSp_1]:[Const]],$X$5:$AG$5)</f>
        <v>0.17096276029714164</v>
      </c>
      <c r="AK503">
        <f t="shared" si="201"/>
        <v>0</v>
      </c>
      <c r="AL503">
        <f t="shared" si="202"/>
        <v>0.17096276029714164</v>
      </c>
      <c r="AM503">
        <f t="shared" si="203"/>
        <v>0.17096276029714164</v>
      </c>
      <c r="AN503">
        <f>(AM503-Table24[[#This Row],[Survived]])^2</f>
        <v>2.9228265408417907E-2</v>
      </c>
    </row>
    <row r="504" spans="1:40" x14ac:dyDescent="0.25">
      <c r="A504">
        <v>502</v>
      </c>
      <c r="B504">
        <v>0</v>
      </c>
      <c r="C504">
        <v>3</v>
      </c>
      <c r="D504" t="s">
        <v>721</v>
      </c>
      <c r="E504" t="s">
        <v>17</v>
      </c>
      <c r="F504">
        <v>21</v>
      </c>
      <c r="G504">
        <v>0</v>
      </c>
      <c r="H504">
        <v>0</v>
      </c>
      <c r="I504">
        <v>364846</v>
      </c>
      <c r="J504">
        <v>7.75</v>
      </c>
      <c r="L504" t="s">
        <v>27</v>
      </c>
      <c r="M504">
        <f>Table24[[#This Row],[SibSp]]</f>
        <v>0</v>
      </c>
      <c r="N504">
        <f>Table24[[#This Row],[Parch]]</f>
        <v>0</v>
      </c>
      <c r="O504" s="5">
        <f>Table24[[#This Row],[Age]]/80</f>
        <v>0.26250000000000001</v>
      </c>
      <c r="P504" s="5">
        <f>LOG10(Table24[[#This Row],[Fare]]+1)</f>
        <v>0.94200805302231327</v>
      </c>
      <c r="Q504" s="3">
        <f>IF(OR(Table24[[#This Row],[Pclass]]=2, Table24[[#This Row],[Pclass]]=3), 0, IF(Table24[[#This Row],[Pclass]]=1, 1, ""))</f>
        <v>0</v>
      </c>
      <c r="R504" s="3">
        <f>IF(OR(Table24[[#This Row],[Pclass]]=1, Table24[[#This Row],[Pclass]]=3), 0, IF(Table24[[#This Row],[Pclass]]=2, 1, ""))</f>
        <v>0</v>
      </c>
      <c r="S504" s="3">
        <f>IF(OR(Table24[[#This Row],[Embarked]]="C", Table24[[#This Row],[Embarked]]="Q"), 0, IF(Table24[[#This Row],[Embarked]]="S", 1, ""))</f>
        <v>0</v>
      </c>
      <c r="T504" s="3">
        <f>IF(OR(Table24[[#This Row],[Embarked]]="S", Table24[[#This Row],[Embarked]]="Q"), 0, IF(Table24[[#This Row],[Embarked]]="C", 1, ""))</f>
        <v>0</v>
      </c>
      <c r="U504" s="3">
        <f>IF(Table24[[#This Row],[Sex]]="male", 1, 0)</f>
        <v>0</v>
      </c>
      <c r="V504" s="3">
        <v>1</v>
      </c>
      <c r="AI504">
        <f>SUMPRODUCT(Table24[[#This Row],[SibSp_1]:[Const]],$X$4:$AG$4)</f>
        <v>-0.89558276174372931</v>
      </c>
      <c r="AJ504">
        <f>SUMPRODUCT(Table24[[#This Row],[SibSp_1]:[Const]],$X$5:$AG$5)</f>
        <v>0.62277609263564848</v>
      </c>
      <c r="AK504">
        <f t="shared" si="201"/>
        <v>0</v>
      </c>
      <c r="AL504">
        <f t="shared" si="202"/>
        <v>0.62277609263564848</v>
      </c>
      <c r="AM504">
        <f t="shared" si="203"/>
        <v>0.62277609263564848</v>
      </c>
      <c r="AN504">
        <f>(AM504-Table24[[#This Row],[Survived]])^2</f>
        <v>0.3878500615585258</v>
      </c>
    </row>
    <row r="505" spans="1:40" hidden="1" x14ac:dyDescent="0.25">
      <c r="A505">
        <v>503</v>
      </c>
      <c r="B505">
        <v>0</v>
      </c>
      <c r="C505">
        <v>3</v>
      </c>
      <c r="D505" t="s">
        <v>722</v>
      </c>
      <c r="E505" t="s">
        <v>17</v>
      </c>
      <c r="G505">
        <v>0</v>
      </c>
      <c r="H505">
        <v>0</v>
      </c>
      <c r="I505">
        <v>330909</v>
      </c>
      <c r="J505">
        <v>7.6292</v>
      </c>
      <c r="L505" t="s">
        <v>27</v>
      </c>
      <c r="M505">
        <f>Table24[[#This Row],[SibSp]]</f>
        <v>0</v>
      </c>
      <c r="N505">
        <f>Table24[[#This Row],[Parch]]</f>
        <v>0</v>
      </c>
      <c r="O505">
        <f>Table24[[#This Row],[Age]]/80</f>
        <v>0</v>
      </c>
      <c r="P505" s="3">
        <f>LOG10(Table24[[#This Row],[Fare]]+1)</f>
        <v>0.93597053480094117</v>
      </c>
      <c r="Q505" s="3">
        <f>IF(OR(Table24[[#This Row],[Pclass]]=2, Table24[[#This Row],[Pclass]]=3), 0, IF(Table24[[#This Row],[Pclass]]=1, 1, ""))</f>
        <v>0</v>
      </c>
      <c r="R505" s="3">
        <f>IF(OR(Table24[[#This Row],[Pclass]]=1, Table24[[#This Row],[Pclass]]=3), 0, IF(Table24[[#This Row],[Pclass]]=2, 1, ""))</f>
        <v>0</v>
      </c>
      <c r="S505" s="3">
        <f>IF(OR(Table24[[#This Row],[Embarked]]="C", Table24[[#This Row],[Embarked]]="Q"), 0, IF(Table24[[#This Row],[Embarked]]="S", 1, ""))</f>
        <v>0</v>
      </c>
      <c r="T505" s="3">
        <f>IF(OR(Table24[[#This Row],[Embarked]]="S", Table24[[#This Row],[Embarked]]="Q"), 0, IF(Table24[[#This Row],[Embarked]]="C", 1, ""))</f>
        <v>0</v>
      </c>
      <c r="U505" s="3">
        <f>IF(Table24[[#This Row],[Sex]]="male", 1, 0)</f>
        <v>0</v>
      </c>
      <c r="V505" s="3"/>
      <c r="AI505">
        <f>SUMPRODUCT(Table24[[#This Row],[SibSp_1]:[Const]],$X$4:$AG$4)</f>
        <v>-0.59308556689215652</v>
      </c>
      <c r="AN505">
        <f>(AI505-Table24[[#This Row],[Survived]])^2</f>
        <v>0.35175048965579064</v>
      </c>
    </row>
    <row r="506" spans="1:40" x14ac:dyDescent="0.25">
      <c r="A506">
        <v>504</v>
      </c>
      <c r="B506">
        <v>0</v>
      </c>
      <c r="C506">
        <v>3</v>
      </c>
      <c r="D506" t="s">
        <v>723</v>
      </c>
      <c r="E506" t="s">
        <v>17</v>
      </c>
      <c r="F506">
        <v>37</v>
      </c>
      <c r="G506">
        <v>0</v>
      </c>
      <c r="H506">
        <v>0</v>
      </c>
      <c r="I506">
        <v>4135</v>
      </c>
      <c r="J506">
        <v>9.5875000000000004</v>
      </c>
      <c r="L506" t="s">
        <v>15</v>
      </c>
      <c r="M506">
        <f>Table24[[#This Row],[SibSp]]</f>
        <v>0</v>
      </c>
      <c r="N506">
        <f>Table24[[#This Row],[Parch]]</f>
        <v>0</v>
      </c>
      <c r="O506" s="5">
        <f>Table24[[#This Row],[Age]]/80</f>
        <v>0.46250000000000002</v>
      </c>
      <c r="P506" s="5">
        <f>LOG10(Table24[[#This Row],[Fare]]+1)</f>
        <v>1.0247934233387634</v>
      </c>
      <c r="Q506" s="3">
        <f>IF(OR(Table24[[#This Row],[Pclass]]=2, Table24[[#This Row],[Pclass]]=3), 0, IF(Table24[[#This Row],[Pclass]]=1, 1, ""))</f>
        <v>0</v>
      </c>
      <c r="R506" s="3">
        <f>IF(OR(Table24[[#This Row],[Pclass]]=1, Table24[[#This Row],[Pclass]]=3), 0, IF(Table24[[#This Row],[Pclass]]=2, 1, ""))</f>
        <v>0</v>
      </c>
      <c r="S506" s="3">
        <f>IF(OR(Table24[[#This Row],[Embarked]]="C", Table24[[#This Row],[Embarked]]="Q"), 0, IF(Table24[[#This Row],[Embarked]]="S", 1, ""))</f>
        <v>1</v>
      </c>
      <c r="T506" s="3">
        <f>IF(OR(Table24[[#This Row],[Embarked]]="S", Table24[[#This Row],[Embarked]]="Q"), 0, IF(Table24[[#This Row],[Embarked]]="C", 1, ""))</f>
        <v>0</v>
      </c>
      <c r="U506" s="3">
        <f>IF(Table24[[#This Row],[Sex]]="male", 1, 0)</f>
        <v>0</v>
      </c>
      <c r="V506" s="3">
        <v>1</v>
      </c>
      <c r="AI506">
        <f>SUMPRODUCT(Table24[[#This Row],[SibSp_1]:[Const]],$X$4:$AG$4)</f>
        <v>-1.6315506339329708</v>
      </c>
      <c r="AJ506">
        <f>SUMPRODUCT(Table24[[#This Row],[SibSp_1]:[Const]],$X$5:$AG$5)</f>
        <v>0.52683974198497241</v>
      </c>
      <c r="AK506">
        <f t="shared" ref="AK506:AK509" si="204">IF(AI506&lt;0,0,AI506)</f>
        <v>0</v>
      </c>
      <c r="AL506">
        <f t="shared" ref="AL506:AL509" si="205">IF(AJ506&lt;0,0,AJ506)</f>
        <v>0.52683974198497241</v>
      </c>
      <c r="AM506">
        <f t="shared" ref="AM506:AM509" si="206">AK506+AL506</f>
        <v>0.52683974198497241</v>
      </c>
      <c r="AN506">
        <f>(AM506-Table24[[#This Row],[Survived]])^2</f>
        <v>0.27756011373479228</v>
      </c>
    </row>
    <row r="507" spans="1:40" x14ac:dyDescent="0.25">
      <c r="A507">
        <v>505</v>
      </c>
      <c r="B507">
        <v>1</v>
      </c>
      <c r="C507">
        <v>1</v>
      </c>
      <c r="D507" t="s">
        <v>724</v>
      </c>
      <c r="E507" t="s">
        <v>17</v>
      </c>
      <c r="F507">
        <v>16</v>
      </c>
      <c r="G507">
        <v>0</v>
      </c>
      <c r="H507">
        <v>0</v>
      </c>
      <c r="I507">
        <v>110152</v>
      </c>
      <c r="J507">
        <v>86.5</v>
      </c>
      <c r="K507" t="s">
        <v>725</v>
      </c>
      <c r="L507" t="s">
        <v>15</v>
      </c>
      <c r="M507">
        <f>Table24[[#This Row],[SibSp]]</f>
        <v>0</v>
      </c>
      <c r="N507">
        <f>Table24[[#This Row],[Parch]]</f>
        <v>0</v>
      </c>
      <c r="O507" s="5">
        <f>Table24[[#This Row],[Age]]/80</f>
        <v>0.2</v>
      </c>
      <c r="P507" s="5">
        <f>LOG10(Table24[[#This Row],[Fare]]+1)</f>
        <v>1.9420080530223132</v>
      </c>
      <c r="Q507" s="3">
        <f>IF(OR(Table24[[#This Row],[Pclass]]=2, Table24[[#This Row],[Pclass]]=3), 0, IF(Table24[[#This Row],[Pclass]]=1, 1, ""))</f>
        <v>1</v>
      </c>
      <c r="R507" s="3">
        <f>IF(OR(Table24[[#This Row],[Pclass]]=1, Table24[[#This Row],[Pclass]]=3), 0, IF(Table24[[#This Row],[Pclass]]=2, 1, ""))</f>
        <v>0</v>
      </c>
      <c r="S507" s="3">
        <f>IF(OR(Table24[[#This Row],[Embarked]]="C", Table24[[#This Row],[Embarked]]="Q"), 0, IF(Table24[[#This Row],[Embarked]]="S", 1, ""))</f>
        <v>1</v>
      </c>
      <c r="T507" s="3">
        <f>IF(OR(Table24[[#This Row],[Embarked]]="S", Table24[[#This Row],[Embarked]]="Q"), 0, IF(Table24[[#This Row],[Embarked]]="C", 1, ""))</f>
        <v>0</v>
      </c>
      <c r="U507" s="3">
        <f>IF(Table24[[#This Row],[Sex]]="male", 1, 0)</f>
        <v>0</v>
      </c>
      <c r="V507" s="3">
        <v>1</v>
      </c>
      <c r="AI507">
        <f>SUMPRODUCT(Table24[[#This Row],[SibSp_1]:[Const]],$X$4:$AG$4)</f>
        <v>-1.8412284456465944</v>
      </c>
      <c r="AJ507">
        <f>SUMPRODUCT(Table24[[#This Row],[SibSp_1]:[Const]],$X$5:$AG$5)</f>
        <v>1.1189323762747312</v>
      </c>
      <c r="AK507">
        <f t="shared" si="204"/>
        <v>0</v>
      </c>
      <c r="AL507">
        <f t="shared" si="205"/>
        <v>1.1189323762747312</v>
      </c>
      <c r="AM507">
        <f t="shared" si="206"/>
        <v>1.1189323762747312</v>
      </c>
      <c r="AN507">
        <f>(AM507-Table24[[#This Row],[Survived]])^2</f>
        <v>1.4144910126354241E-2</v>
      </c>
    </row>
    <row r="508" spans="1:40" x14ac:dyDescent="0.25">
      <c r="A508">
        <v>506</v>
      </c>
      <c r="B508">
        <v>0</v>
      </c>
      <c r="C508">
        <v>1</v>
      </c>
      <c r="D508" t="s">
        <v>726</v>
      </c>
      <c r="E508" t="s">
        <v>13</v>
      </c>
      <c r="F508">
        <v>18</v>
      </c>
      <c r="G508">
        <v>1</v>
      </c>
      <c r="H508">
        <v>0</v>
      </c>
      <c r="I508" t="s">
        <v>461</v>
      </c>
      <c r="J508">
        <v>108.9</v>
      </c>
      <c r="K508" t="s">
        <v>462</v>
      </c>
      <c r="L508" t="s">
        <v>20</v>
      </c>
      <c r="M508">
        <f>Table24[[#This Row],[SibSp]]</f>
        <v>1</v>
      </c>
      <c r="N508">
        <f>Table24[[#This Row],[Parch]]</f>
        <v>0</v>
      </c>
      <c r="O508" s="5">
        <f>Table24[[#This Row],[Age]]/80</f>
        <v>0.22500000000000001</v>
      </c>
      <c r="P508" s="5">
        <f>LOG10(Table24[[#This Row],[Fare]]+1)</f>
        <v>2.0409976924234905</v>
      </c>
      <c r="Q508" s="3">
        <f>IF(OR(Table24[[#This Row],[Pclass]]=2, Table24[[#This Row],[Pclass]]=3), 0, IF(Table24[[#This Row],[Pclass]]=1, 1, ""))</f>
        <v>1</v>
      </c>
      <c r="R508" s="3">
        <f>IF(OR(Table24[[#This Row],[Pclass]]=1, Table24[[#This Row],[Pclass]]=3), 0, IF(Table24[[#This Row],[Pclass]]=2, 1, ""))</f>
        <v>0</v>
      </c>
      <c r="S508" s="3">
        <f>IF(OR(Table24[[#This Row],[Embarked]]="C", Table24[[#This Row],[Embarked]]="Q"), 0, IF(Table24[[#This Row],[Embarked]]="S", 1, ""))</f>
        <v>0</v>
      </c>
      <c r="T508" s="3">
        <f>IF(OR(Table24[[#This Row],[Embarked]]="S", Table24[[#This Row],[Embarked]]="Q"), 0, IF(Table24[[#This Row],[Embarked]]="C", 1, ""))</f>
        <v>1</v>
      </c>
      <c r="U508" s="3">
        <f>IF(Table24[[#This Row],[Sex]]="male", 1, 0)</f>
        <v>1</v>
      </c>
      <c r="V508" s="3">
        <v>1</v>
      </c>
      <c r="AI508">
        <f>SUMPRODUCT(Table24[[#This Row],[SibSp_1]:[Const]],$X$4:$AG$4)</f>
        <v>9.5143427696024518E-2</v>
      </c>
      <c r="AJ508">
        <f>SUMPRODUCT(Table24[[#This Row],[SibSp_1]:[Const]],$X$5:$AG$5)</f>
        <v>0.53096189895366042</v>
      </c>
      <c r="AK508">
        <f t="shared" si="204"/>
        <v>9.5143427696024518E-2</v>
      </c>
      <c r="AL508">
        <f t="shared" si="205"/>
        <v>0.53096189895366042</v>
      </c>
      <c r="AM508">
        <f t="shared" si="206"/>
        <v>0.62610532664968499</v>
      </c>
      <c r="AN508">
        <f>(AM508-Table24[[#This Row],[Survived]])^2</f>
        <v>0.39200788005910875</v>
      </c>
    </row>
    <row r="509" spans="1:40" x14ac:dyDescent="0.25">
      <c r="A509">
        <v>507</v>
      </c>
      <c r="B509">
        <v>1</v>
      </c>
      <c r="C509">
        <v>2</v>
      </c>
      <c r="D509" t="s">
        <v>727</v>
      </c>
      <c r="E509" t="s">
        <v>17</v>
      </c>
      <c r="F509">
        <v>33</v>
      </c>
      <c r="G509">
        <v>0</v>
      </c>
      <c r="H509">
        <v>2</v>
      </c>
      <c r="I509">
        <v>26360</v>
      </c>
      <c r="J509">
        <v>26</v>
      </c>
      <c r="L509" t="s">
        <v>15</v>
      </c>
      <c r="M509">
        <f>Table24[[#This Row],[SibSp]]</f>
        <v>0</v>
      </c>
      <c r="N509">
        <f>Table24[[#This Row],[Parch]]</f>
        <v>2</v>
      </c>
      <c r="O509" s="5">
        <f>Table24[[#This Row],[Age]]/80</f>
        <v>0.41249999999999998</v>
      </c>
      <c r="P509" s="5">
        <f>LOG10(Table24[[#This Row],[Fare]]+1)</f>
        <v>1.4313637641589874</v>
      </c>
      <c r="Q509" s="3">
        <f>IF(OR(Table24[[#This Row],[Pclass]]=2, Table24[[#This Row],[Pclass]]=3), 0, IF(Table24[[#This Row],[Pclass]]=1, 1, ""))</f>
        <v>0</v>
      </c>
      <c r="R509" s="3">
        <f>IF(OR(Table24[[#This Row],[Pclass]]=1, Table24[[#This Row],[Pclass]]=3), 0, IF(Table24[[#This Row],[Pclass]]=2, 1, ""))</f>
        <v>1</v>
      </c>
      <c r="S509" s="3">
        <f>IF(OR(Table24[[#This Row],[Embarked]]="C", Table24[[#This Row],[Embarked]]="Q"), 0, IF(Table24[[#This Row],[Embarked]]="S", 1, ""))</f>
        <v>1</v>
      </c>
      <c r="T509" s="3">
        <f>IF(OR(Table24[[#This Row],[Embarked]]="S", Table24[[#This Row],[Embarked]]="Q"), 0, IF(Table24[[#This Row],[Embarked]]="C", 1, ""))</f>
        <v>0</v>
      </c>
      <c r="U509" s="3">
        <f>IF(Table24[[#This Row],[Sex]]="male", 1, 0)</f>
        <v>0</v>
      </c>
      <c r="V509" s="3">
        <v>1</v>
      </c>
      <c r="AI509">
        <f>SUMPRODUCT(Table24[[#This Row],[SibSp_1]:[Const]],$X$4:$AG$4)</f>
        <v>-2.2331776329964135</v>
      </c>
      <c r="AJ509">
        <f>SUMPRODUCT(Table24[[#This Row],[SibSp_1]:[Const]],$X$5:$AG$5)</f>
        <v>0.76769796079968666</v>
      </c>
      <c r="AK509">
        <f t="shared" si="204"/>
        <v>0</v>
      </c>
      <c r="AL509">
        <f t="shared" si="205"/>
        <v>0.76769796079968666</v>
      </c>
      <c r="AM509">
        <f t="shared" si="206"/>
        <v>0.76769796079968666</v>
      </c>
      <c r="AN509">
        <f>(AM509-Table24[[#This Row],[Survived]])^2</f>
        <v>5.3964237416623914E-2</v>
      </c>
    </row>
    <row r="510" spans="1:40" hidden="1" x14ac:dyDescent="0.25">
      <c r="A510">
        <v>508</v>
      </c>
      <c r="B510">
        <v>1</v>
      </c>
      <c r="C510">
        <v>1</v>
      </c>
      <c r="D510" t="s">
        <v>728</v>
      </c>
      <c r="E510" t="s">
        <v>13</v>
      </c>
      <c r="G510">
        <v>0</v>
      </c>
      <c r="H510">
        <v>0</v>
      </c>
      <c r="I510">
        <v>111427</v>
      </c>
      <c r="J510">
        <v>26.55</v>
      </c>
      <c r="L510" t="s">
        <v>15</v>
      </c>
      <c r="M510">
        <f>Table24[[#This Row],[SibSp]]</f>
        <v>0</v>
      </c>
      <c r="N510">
        <f>Table24[[#This Row],[Parch]]</f>
        <v>0</v>
      </c>
      <c r="O510">
        <f>Table24[[#This Row],[Age]]/80</f>
        <v>0</v>
      </c>
      <c r="P510" s="3">
        <f>LOG10(Table24[[#This Row],[Fare]]+1)</f>
        <v>1.4401216031878039</v>
      </c>
      <c r="Q510" s="3">
        <f>IF(OR(Table24[[#This Row],[Pclass]]=2, Table24[[#This Row],[Pclass]]=3), 0, IF(Table24[[#This Row],[Pclass]]=1, 1, ""))</f>
        <v>1</v>
      </c>
      <c r="R510" s="3">
        <f>IF(OR(Table24[[#This Row],[Pclass]]=1, Table24[[#This Row],[Pclass]]=3), 0, IF(Table24[[#This Row],[Pclass]]=2, 1, ""))</f>
        <v>0</v>
      </c>
      <c r="S510" s="3">
        <f>IF(OR(Table24[[#This Row],[Embarked]]="C", Table24[[#This Row],[Embarked]]="Q"), 0, IF(Table24[[#This Row],[Embarked]]="S", 1, ""))</f>
        <v>1</v>
      </c>
      <c r="T510" s="3">
        <f>IF(OR(Table24[[#This Row],[Embarked]]="S", Table24[[#This Row],[Embarked]]="Q"), 0, IF(Table24[[#This Row],[Embarked]]="C", 1, ""))</f>
        <v>0</v>
      </c>
      <c r="U510" s="3">
        <f>IF(Table24[[#This Row],[Sex]]="male", 1, 0)</f>
        <v>1</v>
      </c>
      <c r="V510" s="3"/>
      <c r="AI510">
        <f>SUMPRODUCT(Table24[[#This Row],[SibSp_1]:[Const]],$X$4:$AG$4)</f>
        <v>-1.1194809158687502</v>
      </c>
      <c r="AN510">
        <f>(AI510-Table24[[#This Row],[Survived]])^2</f>
        <v>4.4921993527318351</v>
      </c>
    </row>
    <row r="511" spans="1:40" x14ac:dyDescent="0.25">
      <c r="A511">
        <v>509</v>
      </c>
      <c r="B511">
        <v>0</v>
      </c>
      <c r="C511">
        <v>3</v>
      </c>
      <c r="D511" t="s">
        <v>729</v>
      </c>
      <c r="E511" t="s">
        <v>13</v>
      </c>
      <c r="F511">
        <v>28</v>
      </c>
      <c r="G511">
        <v>0</v>
      </c>
      <c r="H511">
        <v>0</v>
      </c>
      <c r="I511" t="s">
        <v>730</v>
      </c>
      <c r="J511">
        <v>22.524999999999999</v>
      </c>
      <c r="L511" t="s">
        <v>15</v>
      </c>
      <c r="M511">
        <f>Table24[[#This Row],[SibSp]]</f>
        <v>0</v>
      </c>
      <c r="N511">
        <f>Table24[[#This Row],[Parch]]</f>
        <v>0</v>
      </c>
      <c r="O511" s="5">
        <f>Table24[[#This Row],[Age]]/80</f>
        <v>0.35</v>
      </c>
      <c r="P511" s="5">
        <f>LOG10(Table24[[#This Row],[Fare]]+1)</f>
        <v>1.3715296320992945</v>
      </c>
      <c r="Q511" s="3">
        <f>IF(OR(Table24[[#This Row],[Pclass]]=2, Table24[[#This Row],[Pclass]]=3), 0, IF(Table24[[#This Row],[Pclass]]=1, 1, ""))</f>
        <v>0</v>
      </c>
      <c r="R511" s="3">
        <f>IF(OR(Table24[[#This Row],[Pclass]]=1, Table24[[#This Row],[Pclass]]=3), 0, IF(Table24[[#This Row],[Pclass]]=2, 1, ""))</f>
        <v>0</v>
      </c>
      <c r="S511" s="3">
        <f>IF(OR(Table24[[#This Row],[Embarked]]="C", Table24[[#This Row],[Embarked]]="Q"), 0, IF(Table24[[#This Row],[Embarked]]="S", 1, ""))</f>
        <v>1</v>
      </c>
      <c r="T511" s="3">
        <f>IF(OR(Table24[[#This Row],[Embarked]]="S", Table24[[#This Row],[Embarked]]="Q"), 0, IF(Table24[[#This Row],[Embarked]]="C", 1, ""))</f>
        <v>0</v>
      </c>
      <c r="U511" s="3">
        <f>IF(Table24[[#This Row],[Sex]]="male", 1, 0)</f>
        <v>1</v>
      </c>
      <c r="V511" s="3">
        <v>1</v>
      </c>
      <c r="AI511">
        <f>SUMPRODUCT(Table24[[#This Row],[SibSp_1]:[Const]],$X$4:$AG$4)</f>
        <v>-1.7605240639115061</v>
      </c>
      <c r="AJ511">
        <f>SUMPRODUCT(Table24[[#This Row],[SibSp_1]:[Const]],$X$5:$AG$5)</f>
        <v>0.12589080639437</v>
      </c>
      <c r="AK511">
        <f t="shared" ref="AK511:AK513" si="207">IF(AI511&lt;0,0,AI511)</f>
        <v>0</v>
      </c>
      <c r="AL511">
        <f t="shared" ref="AL511:AL513" si="208">IF(AJ511&lt;0,0,AJ511)</f>
        <v>0.12589080639437</v>
      </c>
      <c r="AM511">
        <f t="shared" ref="AM511:AM513" si="209">AK511+AL511</f>
        <v>0.12589080639437</v>
      </c>
      <c r="AN511">
        <f>(AM511-Table24[[#This Row],[Survived]])^2</f>
        <v>1.5848495134624749E-2</v>
      </c>
    </row>
    <row r="512" spans="1:40" x14ac:dyDescent="0.25">
      <c r="A512">
        <v>510</v>
      </c>
      <c r="B512">
        <v>1</v>
      </c>
      <c r="C512">
        <v>3</v>
      </c>
      <c r="D512" t="s">
        <v>731</v>
      </c>
      <c r="E512" t="s">
        <v>13</v>
      </c>
      <c r="F512">
        <v>26</v>
      </c>
      <c r="G512">
        <v>0</v>
      </c>
      <c r="H512">
        <v>0</v>
      </c>
      <c r="I512">
        <v>1601</v>
      </c>
      <c r="J512">
        <v>56.495800000000003</v>
      </c>
      <c r="L512" t="s">
        <v>15</v>
      </c>
      <c r="M512">
        <f>Table24[[#This Row],[SibSp]]</f>
        <v>0</v>
      </c>
      <c r="N512">
        <f>Table24[[#This Row],[Parch]]</f>
        <v>0</v>
      </c>
      <c r="O512" s="5">
        <f>Table24[[#This Row],[Age]]/80</f>
        <v>0.32500000000000001</v>
      </c>
      <c r="P512" s="5">
        <f>LOG10(Table24[[#This Row],[Fare]]+1)</f>
        <v>1.7596361211514699</v>
      </c>
      <c r="Q512" s="3">
        <f>IF(OR(Table24[[#This Row],[Pclass]]=2, Table24[[#This Row],[Pclass]]=3), 0, IF(Table24[[#This Row],[Pclass]]=1, 1, ""))</f>
        <v>0</v>
      </c>
      <c r="R512" s="3">
        <f>IF(OR(Table24[[#This Row],[Pclass]]=1, Table24[[#This Row],[Pclass]]=3), 0, IF(Table24[[#This Row],[Pclass]]=2, 1, ""))</f>
        <v>0</v>
      </c>
      <c r="S512" s="3">
        <f>IF(OR(Table24[[#This Row],[Embarked]]="C", Table24[[#This Row],[Embarked]]="Q"), 0, IF(Table24[[#This Row],[Embarked]]="S", 1, ""))</f>
        <v>1</v>
      </c>
      <c r="T512" s="3">
        <f>IF(OR(Table24[[#This Row],[Embarked]]="S", Table24[[#This Row],[Embarked]]="Q"), 0, IF(Table24[[#This Row],[Embarked]]="C", 1, ""))</f>
        <v>0</v>
      </c>
      <c r="U512" s="3">
        <f>IF(Table24[[#This Row],[Sex]]="male", 1, 0)</f>
        <v>1</v>
      </c>
      <c r="V512" s="3">
        <v>1</v>
      </c>
      <c r="AI512">
        <f>SUMPRODUCT(Table24[[#This Row],[SibSp_1]:[Const]],$X$4:$AG$4)</f>
        <v>-2.0084956527452871</v>
      </c>
      <c r="AJ512">
        <f>SUMPRODUCT(Table24[[#This Row],[SibSp_1]:[Const]],$X$5:$AG$5)</f>
        <v>0.17587874703357886</v>
      </c>
      <c r="AK512">
        <f t="shared" si="207"/>
        <v>0</v>
      </c>
      <c r="AL512">
        <f t="shared" si="208"/>
        <v>0.17587874703357886</v>
      </c>
      <c r="AM512">
        <f t="shared" si="209"/>
        <v>0.17587874703357886</v>
      </c>
      <c r="AN512">
        <f>(AM512-Table24[[#This Row],[Survived]])^2</f>
        <v>0.67917583959094385</v>
      </c>
    </row>
    <row r="513" spans="1:40" x14ac:dyDescent="0.25">
      <c r="A513">
        <v>511</v>
      </c>
      <c r="B513">
        <v>1</v>
      </c>
      <c r="C513">
        <v>3</v>
      </c>
      <c r="D513" t="s">
        <v>732</v>
      </c>
      <c r="E513" t="s">
        <v>13</v>
      </c>
      <c r="F513">
        <v>29</v>
      </c>
      <c r="G513">
        <v>0</v>
      </c>
      <c r="H513">
        <v>0</v>
      </c>
      <c r="I513">
        <v>382651</v>
      </c>
      <c r="J513">
        <v>7.75</v>
      </c>
      <c r="L513" t="s">
        <v>27</v>
      </c>
      <c r="M513">
        <f>Table24[[#This Row],[SibSp]]</f>
        <v>0</v>
      </c>
      <c r="N513">
        <f>Table24[[#This Row],[Parch]]</f>
        <v>0</v>
      </c>
      <c r="O513" s="5">
        <f>Table24[[#This Row],[Age]]/80</f>
        <v>0.36249999999999999</v>
      </c>
      <c r="P513" s="5">
        <f>LOG10(Table24[[#This Row],[Fare]]+1)</f>
        <v>0.94200805302231327</v>
      </c>
      <c r="Q513" s="3">
        <f>IF(OR(Table24[[#This Row],[Pclass]]=2, Table24[[#This Row],[Pclass]]=3), 0, IF(Table24[[#This Row],[Pclass]]=1, 1, ""))</f>
        <v>0</v>
      </c>
      <c r="R513" s="3">
        <f>IF(OR(Table24[[#This Row],[Pclass]]=1, Table24[[#This Row],[Pclass]]=3), 0, IF(Table24[[#This Row],[Pclass]]=2, 1, ""))</f>
        <v>0</v>
      </c>
      <c r="S513" s="3">
        <f>IF(OR(Table24[[#This Row],[Embarked]]="C", Table24[[#This Row],[Embarked]]="Q"), 0, IF(Table24[[#This Row],[Embarked]]="S", 1, ""))</f>
        <v>0</v>
      </c>
      <c r="T513" s="3">
        <f>IF(OR(Table24[[#This Row],[Embarked]]="S", Table24[[#This Row],[Embarked]]="Q"), 0, IF(Table24[[#This Row],[Embarked]]="C", 1, ""))</f>
        <v>0</v>
      </c>
      <c r="U513" s="3">
        <f>IF(Table24[[#This Row],[Sex]]="male", 1, 0)</f>
        <v>1</v>
      </c>
      <c r="V513" s="3">
        <v>1</v>
      </c>
      <c r="AI513">
        <f>SUMPRODUCT(Table24[[#This Row],[SibSp_1]:[Const]],$X$4:$AG$4)</f>
        <v>-0.78746426116237433</v>
      </c>
      <c r="AJ513">
        <f>SUMPRODUCT(Table24[[#This Row],[SibSp_1]:[Const]],$X$5:$AG$5)</f>
        <v>6.6102086182073361E-2</v>
      </c>
      <c r="AK513">
        <f t="shared" si="207"/>
        <v>0</v>
      </c>
      <c r="AL513">
        <f t="shared" si="208"/>
        <v>6.6102086182073361E-2</v>
      </c>
      <c r="AM513">
        <f t="shared" si="209"/>
        <v>6.6102086182073361E-2</v>
      </c>
      <c r="AN513">
        <f>(AM513-Table24[[#This Row],[Survived]])^2</f>
        <v>0.87216531343347559</v>
      </c>
    </row>
    <row r="514" spans="1:40" hidden="1" x14ac:dyDescent="0.25">
      <c r="A514">
        <v>512</v>
      </c>
      <c r="B514">
        <v>0</v>
      </c>
      <c r="C514">
        <v>3</v>
      </c>
      <c r="D514" t="s">
        <v>733</v>
      </c>
      <c r="E514" t="s">
        <v>13</v>
      </c>
      <c r="G514">
        <v>0</v>
      </c>
      <c r="H514">
        <v>0</v>
      </c>
      <c r="I514" t="s">
        <v>734</v>
      </c>
      <c r="J514">
        <v>8.0500000000000007</v>
      </c>
      <c r="L514" t="s">
        <v>15</v>
      </c>
      <c r="M514">
        <f>Table24[[#This Row],[SibSp]]</f>
        <v>0</v>
      </c>
      <c r="N514">
        <f>Table24[[#This Row],[Parch]]</f>
        <v>0</v>
      </c>
      <c r="O514">
        <f>Table24[[#This Row],[Age]]/80</f>
        <v>0</v>
      </c>
      <c r="P514" s="3">
        <f>LOG10(Table24[[#This Row],[Fare]]+1)</f>
        <v>0.9566485792052033</v>
      </c>
      <c r="Q514" s="3">
        <f>IF(OR(Table24[[#This Row],[Pclass]]=2, Table24[[#This Row],[Pclass]]=3), 0, IF(Table24[[#This Row],[Pclass]]=1, 1, ""))</f>
        <v>0</v>
      </c>
      <c r="R514" s="3">
        <f>IF(OR(Table24[[#This Row],[Pclass]]=1, Table24[[#This Row],[Pclass]]=3), 0, IF(Table24[[#This Row],[Pclass]]=2, 1, ""))</f>
        <v>0</v>
      </c>
      <c r="S514" s="3">
        <f>IF(OR(Table24[[#This Row],[Embarked]]="C", Table24[[#This Row],[Embarked]]="Q"), 0, IF(Table24[[#This Row],[Embarked]]="S", 1, ""))</f>
        <v>1</v>
      </c>
      <c r="T514" s="3">
        <f>IF(OR(Table24[[#This Row],[Embarked]]="S", Table24[[#This Row],[Embarked]]="Q"), 0, IF(Table24[[#This Row],[Embarked]]="C", 1, ""))</f>
        <v>0</v>
      </c>
      <c r="U514" s="3">
        <f>IF(Table24[[#This Row],[Sex]]="male", 1, 0)</f>
        <v>1</v>
      </c>
      <c r="V514" s="3"/>
      <c r="AI514">
        <f>SUMPRODUCT(Table24[[#This Row],[SibSp_1]:[Const]],$X$4:$AG$4)</f>
        <v>-1.2061160573759404</v>
      </c>
      <c r="AN514">
        <f>(AI514-Table24[[#This Row],[Survived]])^2</f>
        <v>1.4547159438600827</v>
      </c>
    </row>
    <row r="515" spans="1:40" x14ac:dyDescent="0.25">
      <c r="A515">
        <v>513</v>
      </c>
      <c r="B515">
        <v>1</v>
      </c>
      <c r="C515">
        <v>1</v>
      </c>
      <c r="D515" t="s">
        <v>735</v>
      </c>
      <c r="E515" t="s">
        <v>13</v>
      </c>
      <c r="F515">
        <v>36</v>
      </c>
      <c r="G515">
        <v>0</v>
      </c>
      <c r="H515">
        <v>0</v>
      </c>
      <c r="I515" t="s">
        <v>736</v>
      </c>
      <c r="J515">
        <v>26.287500000000001</v>
      </c>
      <c r="K515" t="s">
        <v>737</v>
      </c>
      <c r="L515" t="s">
        <v>15</v>
      </c>
      <c r="M515">
        <f>Table24[[#This Row],[SibSp]]</f>
        <v>0</v>
      </c>
      <c r="N515">
        <f>Table24[[#This Row],[Parch]]</f>
        <v>0</v>
      </c>
      <c r="O515" s="5">
        <f>Table24[[#This Row],[Age]]/80</f>
        <v>0.45</v>
      </c>
      <c r="P515" s="5">
        <f>LOG10(Table24[[#This Row],[Fare]]+1)</f>
        <v>1.4359637487171957</v>
      </c>
      <c r="Q515" s="3">
        <f>IF(OR(Table24[[#This Row],[Pclass]]=2, Table24[[#This Row],[Pclass]]=3), 0, IF(Table24[[#This Row],[Pclass]]=1, 1, ""))</f>
        <v>1</v>
      </c>
      <c r="R515" s="3">
        <f>IF(OR(Table24[[#This Row],[Pclass]]=1, Table24[[#This Row],[Pclass]]=3), 0, IF(Table24[[#This Row],[Pclass]]=2, 1, ""))</f>
        <v>0</v>
      </c>
      <c r="S515" s="3">
        <f>IF(OR(Table24[[#This Row],[Embarked]]="C", Table24[[#This Row],[Embarked]]="Q"), 0, IF(Table24[[#This Row],[Embarked]]="S", 1, ""))</f>
        <v>1</v>
      </c>
      <c r="T515" s="3">
        <f>IF(OR(Table24[[#This Row],[Embarked]]="S", Table24[[#This Row],[Embarked]]="Q"), 0, IF(Table24[[#This Row],[Embarked]]="C", 1, ""))</f>
        <v>0</v>
      </c>
      <c r="U515" s="3">
        <f>IF(Table24[[#This Row],[Sex]]="male", 1, 0)</f>
        <v>1</v>
      </c>
      <c r="V515" s="3">
        <v>1</v>
      </c>
      <c r="AI515">
        <f>SUMPRODUCT(Table24[[#This Row],[SibSp_1]:[Const]],$X$4:$AG$4)</f>
        <v>-1.4001827611869841</v>
      </c>
      <c r="AJ515">
        <f>SUMPRODUCT(Table24[[#This Row],[SibSp_1]:[Const]],$X$5:$AG$5)</f>
        <v>0.42851099011679084</v>
      </c>
      <c r="AK515">
        <f t="shared" ref="AK515:AK519" si="210">IF(AI515&lt;0,0,AI515)</f>
        <v>0</v>
      </c>
      <c r="AL515">
        <f t="shared" ref="AL515:AL519" si="211">IF(AJ515&lt;0,0,AJ515)</f>
        <v>0.42851099011679084</v>
      </c>
      <c r="AM515">
        <f t="shared" ref="AM515:AM519" si="212">AK515+AL515</f>
        <v>0.42851099011679084</v>
      </c>
      <c r="AN515">
        <f>(AM515-Table24[[#This Row],[Survived]])^2</f>
        <v>0.32659968841729076</v>
      </c>
    </row>
    <row r="516" spans="1:40" x14ac:dyDescent="0.25">
      <c r="A516">
        <v>514</v>
      </c>
      <c r="B516">
        <v>1</v>
      </c>
      <c r="C516">
        <v>1</v>
      </c>
      <c r="D516" t="s">
        <v>738</v>
      </c>
      <c r="E516" t="s">
        <v>17</v>
      </c>
      <c r="F516">
        <v>54</v>
      </c>
      <c r="G516">
        <v>1</v>
      </c>
      <c r="H516">
        <v>0</v>
      </c>
      <c r="I516" t="s">
        <v>739</v>
      </c>
      <c r="J516">
        <v>59.4</v>
      </c>
      <c r="L516" t="s">
        <v>20</v>
      </c>
      <c r="M516">
        <f>Table24[[#This Row],[SibSp]]</f>
        <v>1</v>
      </c>
      <c r="N516">
        <f>Table24[[#This Row],[Parch]]</f>
        <v>0</v>
      </c>
      <c r="O516" s="5">
        <f>Table24[[#This Row],[Age]]/80</f>
        <v>0.67500000000000004</v>
      </c>
      <c r="P516" s="5">
        <f>LOG10(Table24[[#This Row],[Fare]]+1)</f>
        <v>1.7810369386211318</v>
      </c>
      <c r="Q516" s="3">
        <f>IF(OR(Table24[[#This Row],[Pclass]]=2, Table24[[#This Row],[Pclass]]=3), 0, IF(Table24[[#This Row],[Pclass]]=1, 1, ""))</f>
        <v>1</v>
      </c>
      <c r="R516" s="3">
        <f>IF(OR(Table24[[#This Row],[Pclass]]=1, Table24[[#This Row],[Pclass]]=3), 0, IF(Table24[[#This Row],[Pclass]]=2, 1, ""))</f>
        <v>0</v>
      </c>
      <c r="S516" s="3">
        <f>IF(OR(Table24[[#This Row],[Embarked]]="C", Table24[[#This Row],[Embarked]]="Q"), 0, IF(Table24[[#This Row],[Embarked]]="S", 1, ""))</f>
        <v>0</v>
      </c>
      <c r="T516" s="3">
        <f>IF(OR(Table24[[#This Row],[Embarked]]="S", Table24[[#This Row],[Embarked]]="Q"), 0, IF(Table24[[#This Row],[Embarked]]="C", 1, ""))</f>
        <v>1</v>
      </c>
      <c r="U516" s="3">
        <f>IF(Table24[[#This Row],[Sex]]="male", 1, 0)</f>
        <v>0</v>
      </c>
      <c r="V516" s="3">
        <v>1</v>
      </c>
      <c r="AI516">
        <f>SUMPRODUCT(Table24[[#This Row],[SibSp_1]:[Const]],$X$4:$AG$4)</f>
        <v>0.19673380326836926</v>
      </c>
      <c r="AJ516">
        <f>SUMPRODUCT(Table24[[#This Row],[SibSp_1]:[Const]],$X$5:$AG$5)</f>
        <v>0.74270630380709057</v>
      </c>
      <c r="AK516">
        <f t="shared" si="210"/>
        <v>0.19673380326836926</v>
      </c>
      <c r="AL516">
        <f t="shared" si="211"/>
        <v>0.74270630380709057</v>
      </c>
      <c r="AM516">
        <f t="shared" si="212"/>
        <v>0.93944010707545988</v>
      </c>
      <c r="AN516">
        <f>(AM516-Table24[[#This Row],[Survived]])^2</f>
        <v>3.6675006310317639E-3</v>
      </c>
    </row>
    <row r="517" spans="1:40" x14ac:dyDescent="0.25">
      <c r="A517">
        <v>515</v>
      </c>
      <c r="B517">
        <v>0</v>
      </c>
      <c r="C517">
        <v>3</v>
      </c>
      <c r="D517" t="s">
        <v>740</v>
      </c>
      <c r="E517" t="s">
        <v>13</v>
      </c>
      <c r="F517">
        <v>24</v>
      </c>
      <c r="G517">
        <v>0</v>
      </c>
      <c r="H517">
        <v>0</v>
      </c>
      <c r="I517">
        <v>349209</v>
      </c>
      <c r="J517">
        <v>7.4958</v>
      </c>
      <c r="L517" t="s">
        <v>15</v>
      </c>
      <c r="M517">
        <f>Table24[[#This Row],[SibSp]]</f>
        <v>0</v>
      </c>
      <c r="N517">
        <f>Table24[[#This Row],[Parch]]</f>
        <v>0</v>
      </c>
      <c r="O517" s="5">
        <f>Table24[[#This Row],[Age]]/80</f>
        <v>0.3</v>
      </c>
      <c r="P517" s="5">
        <f>LOG10(Table24[[#This Row],[Fare]]+1)</f>
        <v>0.92920428011230582</v>
      </c>
      <c r="Q517" s="3">
        <f>IF(OR(Table24[[#This Row],[Pclass]]=2, Table24[[#This Row],[Pclass]]=3), 0, IF(Table24[[#This Row],[Pclass]]=1, 1, ""))</f>
        <v>0</v>
      </c>
      <c r="R517" s="3">
        <f>IF(OR(Table24[[#This Row],[Pclass]]=1, Table24[[#This Row],[Pclass]]=3), 0, IF(Table24[[#This Row],[Pclass]]=2, 1, ""))</f>
        <v>0</v>
      </c>
      <c r="S517" s="3">
        <f>IF(OR(Table24[[#This Row],[Embarked]]="C", Table24[[#This Row],[Embarked]]="Q"), 0, IF(Table24[[#This Row],[Embarked]]="S", 1, ""))</f>
        <v>1</v>
      </c>
      <c r="T517" s="3">
        <f>IF(OR(Table24[[#This Row],[Embarked]]="S", Table24[[#This Row],[Embarked]]="Q"), 0, IF(Table24[[#This Row],[Embarked]]="C", 1, ""))</f>
        <v>0</v>
      </c>
      <c r="U517" s="3">
        <f>IF(Table24[[#This Row],[Sex]]="male", 1, 0)</f>
        <v>1</v>
      </c>
      <c r="V517" s="3">
        <v>1</v>
      </c>
      <c r="AI517">
        <f>SUMPRODUCT(Table24[[#This Row],[SibSp_1]:[Const]],$X$4:$AG$4)</f>
        <v>-1.4843302250695212</v>
      </c>
      <c r="AJ517">
        <f>SUMPRODUCT(Table24[[#This Row],[SibSp_1]:[Const]],$X$5:$AG$5)</f>
        <v>0.11476297968737115</v>
      </c>
      <c r="AK517">
        <f t="shared" si="210"/>
        <v>0</v>
      </c>
      <c r="AL517">
        <f t="shared" si="211"/>
        <v>0.11476297968737115</v>
      </c>
      <c r="AM517">
        <f t="shared" si="212"/>
        <v>0.11476297968737115</v>
      </c>
      <c r="AN517">
        <f>(AM517-Table24[[#This Row],[Survived]])^2</f>
        <v>1.3170541506723962E-2</v>
      </c>
    </row>
    <row r="518" spans="1:40" x14ac:dyDescent="0.25">
      <c r="A518">
        <v>516</v>
      </c>
      <c r="B518">
        <v>0</v>
      </c>
      <c r="C518">
        <v>1</v>
      </c>
      <c r="D518" t="s">
        <v>741</v>
      </c>
      <c r="E518" t="s">
        <v>13</v>
      </c>
      <c r="F518">
        <v>47</v>
      </c>
      <c r="G518">
        <v>0</v>
      </c>
      <c r="H518">
        <v>0</v>
      </c>
      <c r="I518">
        <v>36967</v>
      </c>
      <c r="J518">
        <v>34.020800000000001</v>
      </c>
      <c r="K518" t="s">
        <v>742</v>
      </c>
      <c r="L518" t="s">
        <v>15</v>
      </c>
      <c r="M518">
        <f>Table24[[#This Row],[SibSp]]</f>
        <v>0</v>
      </c>
      <c r="N518">
        <f>Table24[[#This Row],[Parch]]</f>
        <v>0</v>
      </c>
      <c r="O518" s="5">
        <f>Table24[[#This Row],[Age]]/80</f>
        <v>0.58750000000000002</v>
      </c>
      <c r="P518" s="5">
        <f>LOG10(Table24[[#This Row],[Fare]]+1)</f>
        <v>1.544326062695947</v>
      </c>
      <c r="Q518" s="3">
        <f>IF(OR(Table24[[#This Row],[Pclass]]=2, Table24[[#This Row],[Pclass]]=3), 0, IF(Table24[[#This Row],[Pclass]]=1, 1, ""))</f>
        <v>1</v>
      </c>
      <c r="R518" s="3">
        <f>IF(OR(Table24[[#This Row],[Pclass]]=1, Table24[[#This Row],[Pclass]]=3), 0, IF(Table24[[#This Row],[Pclass]]=2, 1, ""))</f>
        <v>0</v>
      </c>
      <c r="S518" s="3">
        <f>IF(OR(Table24[[#This Row],[Embarked]]="C", Table24[[#This Row],[Embarked]]="Q"), 0, IF(Table24[[#This Row],[Embarked]]="S", 1, ""))</f>
        <v>1</v>
      </c>
      <c r="T518" s="3">
        <f>IF(OR(Table24[[#This Row],[Embarked]]="S", Table24[[#This Row],[Embarked]]="Q"), 0, IF(Table24[[#This Row],[Embarked]]="C", 1, ""))</f>
        <v>0</v>
      </c>
      <c r="U518" s="3">
        <f>IF(Table24[[#This Row],[Sex]]="male", 1, 0)</f>
        <v>1</v>
      </c>
      <c r="V518" s="3">
        <v>1</v>
      </c>
      <c r="AI518">
        <f>SUMPRODUCT(Table24[[#This Row],[SibSp_1]:[Const]],$X$4:$AG$4)</f>
        <v>-1.4576018069108849</v>
      </c>
      <c r="AJ518">
        <f>SUMPRODUCT(Table24[[#This Row],[SibSp_1]:[Const]],$X$5:$AG$5)</f>
        <v>0.35808449859366864</v>
      </c>
      <c r="AK518">
        <f t="shared" si="210"/>
        <v>0</v>
      </c>
      <c r="AL518">
        <f t="shared" si="211"/>
        <v>0.35808449859366864</v>
      </c>
      <c r="AM518">
        <f t="shared" si="212"/>
        <v>0.35808449859366864</v>
      </c>
      <c r="AN518">
        <f>(AM518-Table24[[#This Row],[Survived]])^2</f>
        <v>0.12822450813307909</v>
      </c>
    </row>
    <row r="519" spans="1:40" x14ac:dyDescent="0.25">
      <c r="A519">
        <v>517</v>
      </c>
      <c r="B519">
        <v>1</v>
      </c>
      <c r="C519">
        <v>2</v>
      </c>
      <c r="D519" t="s">
        <v>743</v>
      </c>
      <c r="E519" t="s">
        <v>17</v>
      </c>
      <c r="F519">
        <v>34</v>
      </c>
      <c r="G519">
        <v>0</v>
      </c>
      <c r="H519">
        <v>0</v>
      </c>
      <c r="I519" t="s">
        <v>744</v>
      </c>
      <c r="J519">
        <v>10.5</v>
      </c>
      <c r="K519" t="s">
        <v>116</v>
      </c>
      <c r="L519" t="s">
        <v>15</v>
      </c>
      <c r="M519">
        <f>Table24[[#This Row],[SibSp]]</f>
        <v>0</v>
      </c>
      <c r="N519">
        <f>Table24[[#This Row],[Parch]]</f>
        <v>0</v>
      </c>
      <c r="O519" s="5">
        <f>Table24[[#This Row],[Age]]/80</f>
        <v>0.42499999999999999</v>
      </c>
      <c r="P519" s="5">
        <f>LOG10(Table24[[#This Row],[Fare]]+1)</f>
        <v>1.0606978403536116</v>
      </c>
      <c r="Q519" s="3">
        <f>IF(OR(Table24[[#This Row],[Pclass]]=2, Table24[[#This Row],[Pclass]]=3), 0, IF(Table24[[#This Row],[Pclass]]=1, 1, ""))</f>
        <v>0</v>
      </c>
      <c r="R519" s="3">
        <f>IF(OR(Table24[[#This Row],[Pclass]]=1, Table24[[#This Row],[Pclass]]=3), 0, IF(Table24[[#This Row],[Pclass]]=2, 1, ""))</f>
        <v>1</v>
      </c>
      <c r="S519" s="3">
        <f>IF(OR(Table24[[#This Row],[Embarked]]="C", Table24[[#This Row],[Embarked]]="Q"), 0, IF(Table24[[#This Row],[Embarked]]="S", 1, ""))</f>
        <v>1</v>
      </c>
      <c r="T519" s="3">
        <f>IF(OR(Table24[[#This Row],[Embarked]]="S", Table24[[#This Row],[Embarked]]="Q"), 0, IF(Table24[[#This Row],[Embarked]]="C", 1, ""))</f>
        <v>0</v>
      </c>
      <c r="U519" s="3">
        <f>IF(Table24[[#This Row],[Sex]]="male", 1, 0)</f>
        <v>0</v>
      </c>
      <c r="V519" s="3">
        <v>1</v>
      </c>
      <c r="AI519">
        <f>SUMPRODUCT(Table24[[#This Row],[SibSp_1]:[Const]],$X$4:$AG$4)</f>
        <v>-1.754053786436363</v>
      </c>
      <c r="AJ519">
        <f>SUMPRODUCT(Table24[[#This Row],[SibSp_1]:[Const]],$X$5:$AG$5)</f>
        <v>0.75527796215423149</v>
      </c>
      <c r="AK519">
        <f t="shared" si="210"/>
        <v>0</v>
      </c>
      <c r="AL519">
        <f t="shared" si="211"/>
        <v>0.75527796215423149</v>
      </c>
      <c r="AM519">
        <f t="shared" si="212"/>
        <v>0.75527796215423149</v>
      </c>
      <c r="AN519">
        <f>(AM519-Table24[[#This Row],[Survived]])^2</f>
        <v>5.9888875807385757E-2</v>
      </c>
    </row>
    <row r="520" spans="1:40" hidden="1" x14ac:dyDescent="0.25">
      <c r="A520">
        <v>518</v>
      </c>
      <c r="B520">
        <v>0</v>
      </c>
      <c r="C520">
        <v>3</v>
      </c>
      <c r="D520" t="s">
        <v>745</v>
      </c>
      <c r="E520" t="s">
        <v>13</v>
      </c>
      <c r="G520">
        <v>0</v>
      </c>
      <c r="H520">
        <v>0</v>
      </c>
      <c r="I520">
        <v>371110</v>
      </c>
      <c r="J520">
        <v>24.15</v>
      </c>
      <c r="L520" t="s">
        <v>27</v>
      </c>
      <c r="M520">
        <f>Table24[[#This Row],[SibSp]]</f>
        <v>0</v>
      </c>
      <c r="N520">
        <f>Table24[[#This Row],[Parch]]</f>
        <v>0</v>
      </c>
      <c r="O520">
        <f>Table24[[#This Row],[Age]]/80</f>
        <v>0</v>
      </c>
      <c r="P520" s="3">
        <f>LOG10(Table24[[#This Row],[Fare]]+1)</f>
        <v>1.4005379893919461</v>
      </c>
      <c r="Q520" s="3">
        <f>IF(OR(Table24[[#This Row],[Pclass]]=2, Table24[[#This Row],[Pclass]]=3), 0, IF(Table24[[#This Row],[Pclass]]=1, 1, ""))</f>
        <v>0</v>
      </c>
      <c r="R520" s="3">
        <f>IF(OR(Table24[[#This Row],[Pclass]]=1, Table24[[#This Row],[Pclass]]=3), 0, IF(Table24[[#This Row],[Pclass]]=2, 1, ""))</f>
        <v>0</v>
      </c>
      <c r="S520" s="3">
        <f>IF(OR(Table24[[#This Row],[Embarked]]="C", Table24[[#This Row],[Embarked]]="Q"), 0, IF(Table24[[#This Row],[Embarked]]="S", 1, ""))</f>
        <v>0</v>
      </c>
      <c r="T520" s="3">
        <f>IF(OR(Table24[[#This Row],[Embarked]]="S", Table24[[#This Row],[Embarked]]="Q"), 0, IF(Table24[[#This Row],[Embarked]]="C", 1, ""))</f>
        <v>0</v>
      </c>
      <c r="U520" s="3">
        <f>IF(Table24[[#This Row],[Sex]]="male", 1, 0)</f>
        <v>1</v>
      </c>
      <c r="V520" s="3"/>
      <c r="AI520">
        <f>SUMPRODUCT(Table24[[#This Row],[SibSp_1]:[Const]],$X$4:$AG$4)</f>
        <v>-0.7875227727194597</v>
      </c>
      <c r="AN520">
        <f>(AI520-Table24[[#This Row],[Survived]])^2</f>
        <v>0.62019211755174575</v>
      </c>
    </row>
    <row r="521" spans="1:40" x14ac:dyDescent="0.25">
      <c r="A521">
        <v>519</v>
      </c>
      <c r="B521">
        <v>1</v>
      </c>
      <c r="C521">
        <v>2</v>
      </c>
      <c r="D521" t="s">
        <v>746</v>
      </c>
      <c r="E521" t="s">
        <v>17</v>
      </c>
      <c r="F521">
        <v>36</v>
      </c>
      <c r="G521">
        <v>1</v>
      </c>
      <c r="H521">
        <v>0</v>
      </c>
      <c r="I521">
        <v>226875</v>
      </c>
      <c r="J521">
        <v>26</v>
      </c>
      <c r="L521" t="s">
        <v>15</v>
      </c>
      <c r="M521">
        <f>Table24[[#This Row],[SibSp]]</f>
        <v>1</v>
      </c>
      <c r="N521">
        <f>Table24[[#This Row],[Parch]]</f>
        <v>0</v>
      </c>
      <c r="O521" s="5">
        <f>Table24[[#This Row],[Age]]/80</f>
        <v>0.45</v>
      </c>
      <c r="P521" s="5">
        <f>LOG10(Table24[[#This Row],[Fare]]+1)</f>
        <v>1.4313637641589874</v>
      </c>
      <c r="Q521" s="3">
        <f>IF(OR(Table24[[#This Row],[Pclass]]=2, Table24[[#This Row],[Pclass]]=3), 0, IF(Table24[[#This Row],[Pclass]]=1, 1, ""))</f>
        <v>0</v>
      </c>
      <c r="R521" s="3">
        <f>IF(OR(Table24[[#This Row],[Pclass]]=1, Table24[[#This Row],[Pclass]]=3), 0, IF(Table24[[#This Row],[Pclass]]=2, 1, ""))</f>
        <v>1</v>
      </c>
      <c r="S521" s="3">
        <f>IF(OR(Table24[[#This Row],[Embarked]]="C", Table24[[#This Row],[Embarked]]="Q"), 0, IF(Table24[[#This Row],[Embarked]]="S", 1, ""))</f>
        <v>1</v>
      </c>
      <c r="T521" s="3">
        <f>IF(OR(Table24[[#This Row],[Embarked]]="S", Table24[[#This Row],[Embarked]]="Q"), 0, IF(Table24[[#This Row],[Embarked]]="C", 1, ""))</f>
        <v>0</v>
      </c>
      <c r="U521" s="3">
        <f>IF(Table24[[#This Row],[Sex]]="male", 1, 0)</f>
        <v>0</v>
      </c>
      <c r="V521" s="3">
        <v>1</v>
      </c>
      <c r="AI521">
        <f>SUMPRODUCT(Table24[[#This Row],[SibSp_1]:[Const]],$X$4:$AG$4)</f>
        <v>-1.6429870988649447</v>
      </c>
      <c r="AJ521">
        <f>SUMPRODUCT(Table24[[#This Row],[SibSp_1]:[Const]],$X$5:$AG$5)</f>
        <v>0.6933217410104946</v>
      </c>
      <c r="AK521">
        <f t="shared" ref="AK521:AK524" si="213">IF(AI521&lt;0,0,AI521)</f>
        <v>0</v>
      </c>
      <c r="AL521">
        <f t="shared" ref="AL521:AL524" si="214">IF(AJ521&lt;0,0,AJ521)</f>
        <v>0.6933217410104946</v>
      </c>
      <c r="AM521">
        <f t="shared" ref="AM521:AM524" si="215">AK521+AL521</f>
        <v>0.6933217410104946</v>
      </c>
      <c r="AN521">
        <f>(AM521-Table24[[#This Row],[Survived]])^2</f>
        <v>9.4051554536834156E-2</v>
      </c>
    </row>
    <row r="522" spans="1:40" x14ac:dyDescent="0.25">
      <c r="A522">
        <v>520</v>
      </c>
      <c r="B522">
        <v>0</v>
      </c>
      <c r="C522">
        <v>3</v>
      </c>
      <c r="D522" t="s">
        <v>747</v>
      </c>
      <c r="E522" t="s">
        <v>13</v>
      </c>
      <c r="F522">
        <v>32</v>
      </c>
      <c r="G522">
        <v>0</v>
      </c>
      <c r="H522">
        <v>0</v>
      </c>
      <c r="I522">
        <v>349242</v>
      </c>
      <c r="J522">
        <v>7.8958000000000004</v>
      </c>
      <c r="L522" t="s">
        <v>15</v>
      </c>
      <c r="M522">
        <f>Table24[[#This Row],[SibSp]]</f>
        <v>0</v>
      </c>
      <c r="N522">
        <f>Table24[[#This Row],[Parch]]</f>
        <v>0</v>
      </c>
      <c r="O522" s="5">
        <f>Table24[[#This Row],[Age]]/80</f>
        <v>0.4</v>
      </c>
      <c r="P522" s="5">
        <f>LOG10(Table24[[#This Row],[Fare]]+1)</f>
        <v>0.94918501031343461</v>
      </c>
      <c r="Q522" s="3">
        <f>IF(OR(Table24[[#This Row],[Pclass]]=2, Table24[[#This Row],[Pclass]]=3), 0, IF(Table24[[#This Row],[Pclass]]=1, 1, ""))</f>
        <v>0</v>
      </c>
      <c r="R522" s="3">
        <f>IF(OR(Table24[[#This Row],[Pclass]]=1, Table24[[#This Row],[Pclass]]=3), 0, IF(Table24[[#This Row],[Pclass]]=2, 1, ""))</f>
        <v>0</v>
      </c>
      <c r="S522" s="3">
        <f>IF(OR(Table24[[#This Row],[Embarked]]="C", Table24[[#This Row],[Embarked]]="Q"), 0, IF(Table24[[#This Row],[Embarked]]="S", 1, ""))</f>
        <v>1</v>
      </c>
      <c r="T522" s="3">
        <f>IF(OR(Table24[[#This Row],[Embarked]]="S", Table24[[#This Row],[Embarked]]="Q"), 0, IF(Table24[[#This Row],[Embarked]]="C", 1, ""))</f>
        <v>0</v>
      </c>
      <c r="U522" s="3">
        <f>IF(Table24[[#This Row],[Sex]]="male", 1, 0)</f>
        <v>1</v>
      </c>
      <c r="V522" s="3">
        <v>1</v>
      </c>
      <c r="AI522">
        <f>SUMPRODUCT(Table24[[#This Row],[SibSp_1]:[Const]],$X$4:$AG$4)</f>
        <v>-1.4888125334046993</v>
      </c>
      <c r="AJ522">
        <f>SUMPRODUCT(Table24[[#This Row],[SibSp_1]:[Const]],$X$5:$AG$5)</f>
        <v>5.8179881871758043E-2</v>
      </c>
      <c r="AK522">
        <f t="shared" si="213"/>
        <v>0</v>
      </c>
      <c r="AL522">
        <f t="shared" si="214"/>
        <v>5.8179881871758043E-2</v>
      </c>
      <c r="AM522">
        <f t="shared" si="215"/>
        <v>5.8179881871758043E-2</v>
      </c>
      <c r="AN522">
        <f>(AM522-Table24[[#This Row],[Survived]])^2</f>
        <v>3.3848986546117202E-3</v>
      </c>
    </row>
    <row r="523" spans="1:40" x14ac:dyDescent="0.25">
      <c r="A523">
        <v>521</v>
      </c>
      <c r="B523">
        <v>1</v>
      </c>
      <c r="C523">
        <v>1</v>
      </c>
      <c r="D523" t="s">
        <v>748</v>
      </c>
      <c r="E523" t="s">
        <v>17</v>
      </c>
      <c r="F523">
        <v>30</v>
      </c>
      <c r="G523">
        <v>0</v>
      </c>
      <c r="H523">
        <v>0</v>
      </c>
      <c r="I523">
        <v>12749</v>
      </c>
      <c r="J523">
        <v>93.5</v>
      </c>
      <c r="K523" t="s">
        <v>749</v>
      </c>
      <c r="L523" t="s">
        <v>15</v>
      </c>
      <c r="M523">
        <f>Table24[[#This Row],[SibSp]]</f>
        <v>0</v>
      </c>
      <c r="N523">
        <f>Table24[[#This Row],[Parch]]</f>
        <v>0</v>
      </c>
      <c r="O523" s="5">
        <f>Table24[[#This Row],[Age]]/80</f>
        <v>0.375</v>
      </c>
      <c r="P523" s="5">
        <f>LOG10(Table24[[#This Row],[Fare]]+1)</f>
        <v>1.975431808509263</v>
      </c>
      <c r="Q523" s="3">
        <f>IF(OR(Table24[[#This Row],[Pclass]]=2, Table24[[#This Row],[Pclass]]=3), 0, IF(Table24[[#This Row],[Pclass]]=1, 1, ""))</f>
        <v>1</v>
      </c>
      <c r="R523" s="3">
        <f>IF(OR(Table24[[#This Row],[Pclass]]=1, Table24[[#This Row],[Pclass]]=3), 0, IF(Table24[[#This Row],[Pclass]]=2, 1, ""))</f>
        <v>0</v>
      </c>
      <c r="S523" s="3">
        <f>IF(OR(Table24[[#This Row],[Embarked]]="C", Table24[[#This Row],[Embarked]]="Q"), 0, IF(Table24[[#This Row],[Embarked]]="S", 1, ""))</f>
        <v>1</v>
      </c>
      <c r="T523" s="3">
        <f>IF(OR(Table24[[#This Row],[Embarked]]="S", Table24[[#This Row],[Embarked]]="Q"), 0, IF(Table24[[#This Row],[Embarked]]="C", 1, ""))</f>
        <v>0</v>
      </c>
      <c r="U523" s="3">
        <f>IF(Table24[[#This Row],[Sex]]="male", 1, 0)</f>
        <v>0</v>
      </c>
      <c r="V523" s="3">
        <v>1</v>
      </c>
      <c r="AI523">
        <f>SUMPRODUCT(Table24[[#This Row],[SibSp_1]:[Const]],$X$4:$AG$4)</f>
        <v>-1.8480950530199731</v>
      </c>
      <c r="AJ523">
        <f>SUMPRODUCT(Table24[[#This Row],[SibSp_1]:[Const]],$X$5:$AG$5)</f>
        <v>1.0197713112209108</v>
      </c>
      <c r="AK523">
        <f t="shared" si="213"/>
        <v>0</v>
      </c>
      <c r="AL523">
        <f t="shared" si="214"/>
        <v>1.0197713112209108</v>
      </c>
      <c r="AM523">
        <f t="shared" si="215"/>
        <v>1.0197713112209108</v>
      </c>
      <c r="AN523">
        <f>(AM523-Table24[[#This Row],[Survived]])^2</f>
        <v>3.9090474739411342E-4</v>
      </c>
    </row>
    <row r="524" spans="1:40" x14ac:dyDescent="0.25">
      <c r="A524">
        <v>522</v>
      </c>
      <c r="B524">
        <v>0</v>
      </c>
      <c r="C524">
        <v>3</v>
      </c>
      <c r="D524" t="s">
        <v>750</v>
      </c>
      <c r="E524" t="s">
        <v>13</v>
      </c>
      <c r="F524">
        <v>22</v>
      </c>
      <c r="G524">
        <v>0</v>
      </c>
      <c r="H524">
        <v>0</v>
      </c>
      <c r="I524">
        <v>349252</v>
      </c>
      <c r="J524">
        <v>7.8958000000000004</v>
      </c>
      <c r="L524" t="s">
        <v>15</v>
      </c>
      <c r="M524">
        <f>Table24[[#This Row],[SibSp]]</f>
        <v>0</v>
      </c>
      <c r="N524">
        <f>Table24[[#This Row],[Parch]]</f>
        <v>0</v>
      </c>
      <c r="O524" s="5">
        <f>Table24[[#This Row],[Age]]/80</f>
        <v>0.27500000000000002</v>
      </c>
      <c r="P524" s="5">
        <f>LOG10(Table24[[#This Row],[Fare]]+1)</f>
        <v>0.94918501031343461</v>
      </c>
      <c r="Q524" s="3">
        <f>IF(OR(Table24[[#This Row],[Pclass]]=2, Table24[[#This Row],[Pclass]]=3), 0, IF(Table24[[#This Row],[Pclass]]=1, 1, ""))</f>
        <v>0</v>
      </c>
      <c r="R524" s="3">
        <f>IF(OR(Table24[[#This Row],[Pclass]]=1, Table24[[#This Row],[Pclass]]=3), 0, IF(Table24[[#This Row],[Pclass]]=2, 1, ""))</f>
        <v>0</v>
      </c>
      <c r="S524" s="3">
        <f>IF(OR(Table24[[#This Row],[Embarked]]="C", Table24[[#This Row],[Embarked]]="Q"), 0, IF(Table24[[#This Row],[Embarked]]="S", 1, ""))</f>
        <v>1</v>
      </c>
      <c r="T524" s="3">
        <f>IF(OR(Table24[[#This Row],[Embarked]]="S", Table24[[#This Row],[Embarked]]="Q"), 0, IF(Table24[[#This Row],[Embarked]]="C", 1, ""))</f>
        <v>0</v>
      </c>
      <c r="U524" s="3">
        <f>IF(Table24[[#This Row],[Sex]]="male", 1, 0)</f>
        <v>1</v>
      </c>
      <c r="V524" s="3">
        <v>1</v>
      </c>
      <c r="AI524">
        <f>SUMPRODUCT(Table24[[#This Row],[SibSp_1]:[Const]],$X$4:$AG$4)</f>
        <v>-1.4990358442409002</v>
      </c>
      <c r="AJ524">
        <f>SUMPRODUCT(Table24[[#This Row],[SibSp_1]:[Const]],$X$5:$AG$5)</f>
        <v>0.13118600422728033</v>
      </c>
      <c r="AK524">
        <f t="shared" si="213"/>
        <v>0</v>
      </c>
      <c r="AL524">
        <f t="shared" si="214"/>
        <v>0.13118600422728033</v>
      </c>
      <c r="AM524">
        <f t="shared" si="215"/>
        <v>0.13118600422728033</v>
      </c>
      <c r="AN524">
        <f>(AM524-Table24[[#This Row],[Survived]])^2</f>
        <v>1.7209767705120012E-2</v>
      </c>
    </row>
    <row r="525" spans="1:40" hidden="1" x14ac:dyDescent="0.25">
      <c r="A525">
        <v>523</v>
      </c>
      <c r="B525">
        <v>0</v>
      </c>
      <c r="C525">
        <v>3</v>
      </c>
      <c r="D525" t="s">
        <v>751</v>
      </c>
      <c r="E525" t="s">
        <v>13</v>
      </c>
      <c r="G525">
        <v>0</v>
      </c>
      <c r="H525">
        <v>0</v>
      </c>
      <c r="I525">
        <v>2624</v>
      </c>
      <c r="J525">
        <v>7.2249999999999996</v>
      </c>
      <c r="L525" t="s">
        <v>20</v>
      </c>
      <c r="M525">
        <f>Table24[[#This Row],[SibSp]]</f>
        <v>0</v>
      </c>
      <c r="N525">
        <f>Table24[[#This Row],[Parch]]</f>
        <v>0</v>
      </c>
      <c r="O525">
        <f>Table24[[#This Row],[Age]]/80</f>
        <v>0</v>
      </c>
      <c r="P525" s="3">
        <f>LOG10(Table24[[#This Row],[Fare]]+1)</f>
        <v>0.91513590662201194</v>
      </c>
      <c r="Q525" s="3">
        <f>IF(OR(Table24[[#This Row],[Pclass]]=2, Table24[[#This Row],[Pclass]]=3), 0, IF(Table24[[#This Row],[Pclass]]=1, 1, ""))</f>
        <v>0</v>
      </c>
      <c r="R525" s="3">
        <f>IF(OR(Table24[[#This Row],[Pclass]]=1, Table24[[#This Row],[Pclass]]=3), 0, IF(Table24[[#This Row],[Pclass]]=2, 1, ""))</f>
        <v>0</v>
      </c>
      <c r="S525" s="3">
        <f>IF(OR(Table24[[#This Row],[Embarked]]="C", Table24[[#This Row],[Embarked]]="Q"), 0, IF(Table24[[#This Row],[Embarked]]="S", 1, ""))</f>
        <v>0</v>
      </c>
      <c r="T525" s="3">
        <f>IF(OR(Table24[[#This Row],[Embarked]]="S", Table24[[#This Row],[Embarked]]="Q"), 0, IF(Table24[[#This Row],[Embarked]]="C", 1, ""))</f>
        <v>1</v>
      </c>
      <c r="U525" s="3">
        <f>IF(Table24[[#This Row],[Sex]]="male", 1, 0)</f>
        <v>1</v>
      </c>
      <c r="V525" s="3"/>
      <c r="AI525">
        <f>SUMPRODUCT(Table24[[#This Row],[SibSp_1]:[Const]],$X$4:$AG$4)</f>
        <v>0.37340417653659397</v>
      </c>
      <c r="AN525">
        <f>(AI525-Table24[[#This Row],[Survived]])^2</f>
        <v>0.13943067905497183</v>
      </c>
    </row>
    <row r="526" spans="1:40" x14ac:dyDescent="0.25">
      <c r="A526">
        <v>524</v>
      </c>
      <c r="B526">
        <v>1</v>
      </c>
      <c r="C526">
        <v>1</v>
      </c>
      <c r="D526" t="s">
        <v>752</v>
      </c>
      <c r="E526" t="s">
        <v>17</v>
      </c>
      <c r="F526">
        <v>44</v>
      </c>
      <c r="G526">
        <v>0</v>
      </c>
      <c r="H526">
        <v>1</v>
      </c>
      <c r="I526">
        <v>111361</v>
      </c>
      <c r="J526">
        <v>57.979199999999999</v>
      </c>
      <c r="K526" t="s">
        <v>496</v>
      </c>
      <c r="L526" t="s">
        <v>20</v>
      </c>
      <c r="M526">
        <f>Table24[[#This Row],[SibSp]]</f>
        <v>0</v>
      </c>
      <c r="N526">
        <f>Table24[[#This Row],[Parch]]</f>
        <v>1</v>
      </c>
      <c r="O526" s="5">
        <f>Table24[[#This Row],[Age]]/80</f>
        <v>0.55000000000000004</v>
      </c>
      <c r="P526" s="5">
        <f>LOG10(Table24[[#This Row],[Fare]]+1)</f>
        <v>1.770698877440231</v>
      </c>
      <c r="Q526" s="3">
        <f>IF(OR(Table24[[#This Row],[Pclass]]=2, Table24[[#This Row],[Pclass]]=3), 0, IF(Table24[[#This Row],[Pclass]]=1, 1, ""))</f>
        <v>1</v>
      </c>
      <c r="R526" s="3">
        <f>IF(OR(Table24[[#This Row],[Pclass]]=1, Table24[[#This Row],[Pclass]]=3), 0, IF(Table24[[#This Row],[Pclass]]=2, 1, ""))</f>
        <v>0</v>
      </c>
      <c r="S526" s="3">
        <f>IF(OR(Table24[[#This Row],[Embarked]]="C", Table24[[#This Row],[Embarked]]="Q"), 0, IF(Table24[[#This Row],[Embarked]]="S", 1, ""))</f>
        <v>0</v>
      </c>
      <c r="T526" s="3">
        <f>IF(OR(Table24[[#This Row],[Embarked]]="S", Table24[[#This Row],[Embarked]]="Q"), 0, IF(Table24[[#This Row],[Embarked]]="C", 1, ""))</f>
        <v>1</v>
      </c>
      <c r="U526" s="3">
        <f>IF(Table24[[#This Row],[Sex]]="male", 1, 0)</f>
        <v>0</v>
      </c>
      <c r="V526" s="3">
        <v>1</v>
      </c>
      <c r="AI526">
        <f>SUMPRODUCT(Table24[[#This Row],[SibSp_1]:[Const]],$X$4:$AG$4)</f>
        <v>-0.27244927490347332</v>
      </c>
      <c r="AJ526">
        <f>SUMPRODUCT(Table24[[#This Row],[SibSp_1]:[Const]],$X$5:$AG$5)</f>
        <v>0.88158277526617534</v>
      </c>
      <c r="AK526">
        <f>IF(AI526&lt;0,0,AI526)</f>
        <v>0</v>
      </c>
      <c r="AL526">
        <f>IF(AJ526&lt;0,0,AJ526)</f>
        <v>0.88158277526617534</v>
      </c>
      <c r="AM526">
        <f>AK526+AL526</f>
        <v>0.88158277526617534</v>
      </c>
      <c r="AN526">
        <f>(AM526-Table24[[#This Row],[Survived]])^2</f>
        <v>1.4022639113661134E-2</v>
      </c>
    </row>
    <row r="527" spans="1:40" hidden="1" x14ac:dyDescent="0.25">
      <c r="A527">
        <v>525</v>
      </c>
      <c r="B527">
        <v>0</v>
      </c>
      <c r="C527">
        <v>3</v>
      </c>
      <c r="D527" t="s">
        <v>753</v>
      </c>
      <c r="E527" t="s">
        <v>13</v>
      </c>
      <c r="G527">
        <v>0</v>
      </c>
      <c r="H527">
        <v>0</v>
      </c>
      <c r="I527">
        <v>2700</v>
      </c>
      <c r="J527">
        <v>7.2291999999999996</v>
      </c>
      <c r="L527" t="s">
        <v>20</v>
      </c>
      <c r="M527">
        <f>Table24[[#This Row],[SibSp]]</f>
        <v>0</v>
      </c>
      <c r="N527">
        <f>Table24[[#This Row],[Parch]]</f>
        <v>0</v>
      </c>
      <c r="O527">
        <f>Table24[[#This Row],[Age]]/80</f>
        <v>0</v>
      </c>
      <c r="P527" s="3">
        <f>LOG10(Table24[[#This Row],[Fare]]+1)</f>
        <v>0.91535761741483168</v>
      </c>
      <c r="Q527" s="3">
        <f>IF(OR(Table24[[#This Row],[Pclass]]=2, Table24[[#This Row],[Pclass]]=3), 0, IF(Table24[[#This Row],[Pclass]]=1, 1, ""))</f>
        <v>0</v>
      </c>
      <c r="R527" s="3">
        <f>IF(OR(Table24[[#This Row],[Pclass]]=1, Table24[[#This Row],[Pclass]]=3), 0, IF(Table24[[#This Row],[Pclass]]=2, 1, ""))</f>
        <v>0</v>
      </c>
      <c r="S527" s="3">
        <f>IF(OR(Table24[[#This Row],[Embarked]]="C", Table24[[#This Row],[Embarked]]="Q"), 0, IF(Table24[[#This Row],[Embarked]]="S", 1, ""))</f>
        <v>0</v>
      </c>
      <c r="T527" s="3">
        <f>IF(OR(Table24[[#This Row],[Embarked]]="S", Table24[[#This Row],[Embarked]]="Q"), 0, IF(Table24[[#This Row],[Embarked]]="C", 1, ""))</f>
        <v>1</v>
      </c>
      <c r="U527" s="3">
        <f>IF(Table24[[#This Row],[Sex]]="male", 1, 0)</f>
        <v>1</v>
      </c>
      <c r="V527" s="3"/>
      <c r="AI527">
        <f>SUMPRODUCT(Table24[[#This Row],[SibSp_1]:[Const]],$X$4:$AG$4)</f>
        <v>0.37326368763618911</v>
      </c>
      <c r="AN527">
        <f>(AI527-Table24[[#This Row],[Survived]])^2</f>
        <v>0.13932578050776656</v>
      </c>
    </row>
    <row r="528" spans="1:40" x14ac:dyDescent="0.25">
      <c r="A528">
        <v>526</v>
      </c>
      <c r="B528">
        <v>0</v>
      </c>
      <c r="C528">
        <v>3</v>
      </c>
      <c r="D528" t="s">
        <v>754</v>
      </c>
      <c r="E528" t="s">
        <v>13</v>
      </c>
      <c r="F528">
        <v>40.5</v>
      </c>
      <c r="G528">
        <v>0</v>
      </c>
      <c r="H528">
        <v>0</v>
      </c>
      <c r="I528">
        <v>367232</v>
      </c>
      <c r="J528">
        <v>7.75</v>
      </c>
      <c r="L528" t="s">
        <v>27</v>
      </c>
      <c r="M528">
        <f>Table24[[#This Row],[SibSp]]</f>
        <v>0</v>
      </c>
      <c r="N528">
        <f>Table24[[#This Row],[Parch]]</f>
        <v>0</v>
      </c>
      <c r="O528" s="5">
        <f>Table24[[#This Row],[Age]]/80</f>
        <v>0.50624999999999998</v>
      </c>
      <c r="P528" s="5">
        <f>LOG10(Table24[[#This Row],[Fare]]+1)</f>
        <v>0.94200805302231327</v>
      </c>
      <c r="Q528" s="3">
        <f>IF(OR(Table24[[#This Row],[Pclass]]=2, Table24[[#This Row],[Pclass]]=3), 0, IF(Table24[[#This Row],[Pclass]]=1, 1, ""))</f>
        <v>0</v>
      </c>
      <c r="R528" s="3">
        <f>IF(OR(Table24[[#This Row],[Pclass]]=1, Table24[[#This Row],[Pclass]]=3), 0, IF(Table24[[#This Row],[Pclass]]=2, 1, ""))</f>
        <v>0</v>
      </c>
      <c r="S528" s="3">
        <f>IF(OR(Table24[[#This Row],[Embarked]]="C", Table24[[#This Row],[Embarked]]="Q"), 0, IF(Table24[[#This Row],[Embarked]]="S", 1, ""))</f>
        <v>0</v>
      </c>
      <c r="T528" s="3">
        <f>IF(OR(Table24[[#This Row],[Embarked]]="S", Table24[[#This Row],[Embarked]]="Q"), 0, IF(Table24[[#This Row],[Embarked]]="C", 1, ""))</f>
        <v>0</v>
      </c>
      <c r="U528" s="3">
        <f>IF(Table24[[#This Row],[Sex]]="male", 1, 0)</f>
        <v>1</v>
      </c>
      <c r="V528" s="3">
        <v>1</v>
      </c>
      <c r="AI528">
        <f>SUMPRODUCT(Table24[[#This Row],[SibSp_1]:[Const]],$X$4:$AG$4)</f>
        <v>-0.77570745370074334</v>
      </c>
      <c r="AJ528">
        <f>SUMPRODUCT(Table24[[#This Row],[SibSp_1]:[Const]],$X$5:$AG$5)</f>
        <v>-1.7854954526777322E-2</v>
      </c>
      <c r="AK528">
        <f t="shared" ref="AK528:AK529" si="216">IF(AI528&lt;0,0,AI528)</f>
        <v>0</v>
      </c>
      <c r="AL528">
        <f t="shared" ref="AL528:AL529" si="217">IF(AJ528&lt;0,0,AJ528)</f>
        <v>0</v>
      </c>
      <c r="AM528">
        <f t="shared" ref="AM528:AM529" si="218">AK528+AL528</f>
        <v>0</v>
      </c>
      <c r="AN528">
        <f>(AM528-Table24[[#This Row],[Survived]])^2</f>
        <v>0</v>
      </c>
    </row>
    <row r="529" spans="1:40" x14ac:dyDescent="0.25">
      <c r="A529">
        <v>527</v>
      </c>
      <c r="B529">
        <v>1</v>
      </c>
      <c r="C529">
        <v>2</v>
      </c>
      <c r="D529" t="s">
        <v>755</v>
      </c>
      <c r="E529" t="s">
        <v>17</v>
      </c>
      <c r="F529">
        <v>50</v>
      </c>
      <c r="G529">
        <v>0</v>
      </c>
      <c r="H529">
        <v>0</v>
      </c>
      <c r="I529" t="s">
        <v>756</v>
      </c>
      <c r="J529">
        <v>10.5</v>
      </c>
      <c r="L529" t="s">
        <v>15</v>
      </c>
      <c r="M529">
        <f>Table24[[#This Row],[SibSp]]</f>
        <v>0</v>
      </c>
      <c r="N529">
        <f>Table24[[#This Row],[Parch]]</f>
        <v>0</v>
      </c>
      <c r="O529" s="5">
        <f>Table24[[#This Row],[Age]]/80</f>
        <v>0.625</v>
      </c>
      <c r="P529" s="5">
        <f>LOG10(Table24[[#This Row],[Fare]]+1)</f>
        <v>1.0606978403536116</v>
      </c>
      <c r="Q529" s="3">
        <f>IF(OR(Table24[[#This Row],[Pclass]]=2, Table24[[#This Row],[Pclass]]=3), 0, IF(Table24[[#This Row],[Pclass]]=1, 1, ""))</f>
        <v>0</v>
      </c>
      <c r="R529" s="3">
        <f>IF(OR(Table24[[#This Row],[Pclass]]=1, Table24[[#This Row],[Pclass]]=3), 0, IF(Table24[[#This Row],[Pclass]]=2, 1, ""))</f>
        <v>1</v>
      </c>
      <c r="S529" s="3">
        <f>IF(OR(Table24[[#This Row],[Embarked]]="C", Table24[[#This Row],[Embarked]]="Q"), 0, IF(Table24[[#This Row],[Embarked]]="S", 1, ""))</f>
        <v>1</v>
      </c>
      <c r="T529" s="3">
        <f>IF(OR(Table24[[#This Row],[Embarked]]="S", Table24[[#This Row],[Embarked]]="Q"), 0, IF(Table24[[#This Row],[Embarked]]="C", 1, ""))</f>
        <v>0</v>
      </c>
      <c r="U529" s="3">
        <f>IF(Table24[[#This Row],[Sex]]="male", 1, 0)</f>
        <v>0</v>
      </c>
      <c r="V529" s="3">
        <v>1</v>
      </c>
      <c r="AI529">
        <f>SUMPRODUCT(Table24[[#This Row],[SibSp_1]:[Const]],$X$4:$AG$4)</f>
        <v>-1.7376964890984419</v>
      </c>
      <c r="AJ529">
        <f>SUMPRODUCT(Table24[[#This Row],[SibSp_1]:[Const]],$X$5:$AG$5)</f>
        <v>0.63846816638539583</v>
      </c>
      <c r="AK529">
        <f t="shared" si="216"/>
        <v>0</v>
      </c>
      <c r="AL529">
        <f t="shared" si="217"/>
        <v>0.63846816638539583</v>
      </c>
      <c r="AM529">
        <f t="shared" si="218"/>
        <v>0.63846816638539583</v>
      </c>
      <c r="AN529">
        <f>(AM529-Table24[[#This Row],[Survived]])^2</f>
        <v>0.13070526671673782</v>
      </c>
    </row>
    <row r="530" spans="1:40" hidden="1" x14ac:dyDescent="0.25">
      <c r="A530">
        <v>528</v>
      </c>
      <c r="B530">
        <v>0</v>
      </c>
      <c r="C530">
        <v>1</v>
      </c>
      <c r="D530" t="s">
        <v>757</v>
      </c>
      <c r="E530" t="s">
        <v>13</v>
      </c>
      <c r="G530">
        <v>0</v>
      </c>
      <c r="H530">
        <v>0</v>
      </c>
      <c r="I530" t="s">
        <v>758</v>
      </c>
      <c r="J530">
        <v>221.7792</v>
      </c>
      <c r="K530" t="s">
        <v>759</v>
      </c>
      <c r="L530" t="s">
        <v>15</v>
      </c>
      <c r="M530">
        <f>Table24[[#This Row],[SibSp]]</f>
        <v>0</v>
      </c>
      <c r="N530">
        <f>Table24[[#This Row],[Parch]]</f>
        <v>0</v>
      </c>
      <c r="O530">
        <f>Table24[[#This Row],[Age]]/80</f>
        <v>0</v>
      </c>
      <c r="P530" s="3">
        <f>LOG10(Table24[[#This Row],[Fare]]+1)</f>
        <v>2.3478746400613271</v>
      </c>
      <c r="Q530" s="3">
        <f>IF(OR(Table24[[#This Row],[Pclass]]=2, Table24[[#This Row],[Pclass]]=3), 0, IF(Table24[[#This Row],[Pclass]]=1, 1, ""))</f>
        <v>1</v>
      </c>
      <c r="R530" s="3">
        <f>IF(OR(Table24[[#This Row],[Pclass]]=1, Table24[[#This Row],[Pclass]]=3), 0, IF(Table24[[#This Row],[Pclass]]=2, 1, ""))</f>
        <v>0</v>
      </c>
      <c r="S530" s="3">
        <f>IF(OR(Table24[[#This Row],[Embarked]]="C", Table24[[#This Row],[Embarked]]="Q"), 0, IF(Table24[[#This Row],[Embarked]]="S", 1, ""))</f>
        <v>1</v>
      </c>
      <c r="T530" s="3">
        <f>IF(OR(Table24[[#This Row],[Embarked]]="S", Table24[[#This Row],[Embarked]]="Q"), 0, IF(Table24[[#This Row],[Embarked]]="C", 1, ""))</f>
        <v>0</v>
      </c>
      <c r="U530" s="3">
        <f>IF(Table24[[#This Row],[Sex]]="male", 1, 0)</f>
        <v>1</v>
      </c>
      <c r="V530" s="3"/>
      <c r="AI530">
        <f>SUMPRODUCT(Table24[[#This Row],[SibSp_1]:[Const]],$X$4:$AG$4)</f>
        <v>-1.6946862289149667</v>
      </c>
      <c r="AN530">
        <f>(AI530-Table24[[#This Row],[Survived]])^2</f>
        <v>2.8719614144740309</v>
      </c>
    </row>
    <row r="531" spans="1:40" x14ac:dyDescent="0.25">
      <c r="A531">
        <v>529</v>
      </c>
      <c r="B531">
        <v>0</v>
      </c>
      <c r="C531">
        <v>3</v>
      </c>
      <c r="D531" t="s">
        <v>760</v>
      </c>
      <c r="E531" t="s">
        <v>13</v>
      </c>
      <c r="F531">
        <v>39</v>
      </c>
      <c r="G531">
        <v>0</v>
      </c>
      <c r="H531">
        <v>0</v>
      </c>
      <c r="I531">
        <v>3101296</v>
      </c>
      <c r="J531">
        <v>7.9249999999999998</v>
      </c>
      <c r="L531" t="s">
        <v>15</v>
      </c>
      <c r="M531">
        <f>Table24[[#This Row],[SibSp]]</f>
        <v>0</v>
      </c>
      <c r="N531">
        <f>Table24[[#This Row],[Parch]]</f>
        <v>0</v>
      </c>
      <c r="O531" s="5">
        <f>Table24[[#This Row],[Age]]/80</f>
        <v>0.48749999999999999</v>
      </c>
      <c r="P531" s="5">
        <f>LOG10(Table24[[#This Row],[Fare]]+1)</f>
        <v>0.95060822478423079</v>
      </c>
      <c r="Q531" s="3">
        <f>IF(OR(Table24[[#This Row],[Pclass]]=2, Table24[[#This Row],[Pclass]]=3), 0, IF(Table24[[#This Row],[Pclass]]=1, 1, ""))</f>
        <v>0</v>
      </c>
      <c r="R531" s="3">
        <f>IF(OR(Table24[[#This Row],[Pclass]]=1, Table24[[#This Row],[Pclass]]=3), 0, IF(Table24[[#This Row],[Pclass]]=2, 1, ""))</f>
        <v>0</v>
      </c>
      <c r="S531" s="3">
        <f>IF(OR(Table24[[#This Row],[Embarked]]="C", Table24[[#This Row],[Embarked]]="Q"), 0, IF(Table24[[#This Row],[Embarked]]="S", 1, ""))</f>
        <v>1</v>
      </c>
      <c r="T531" s="3">
        <f>IF(OR(Table24[[#This Row],[Embarked]]="S", Table24[[#This Row],[Embarked]]="Q"), 0, IF(Table24[[#This Row],[Embarked]]="C", 1, ""))</f>
        <v>0</v>
      </c>
      <c r="U531" s="3">
        <f>IF(Table24[[#This Row],[Sex]]="male", 1, 0)</f>
        <v>1</v>
      </c>
      <c r="V531" s="3">
        <v>1</v>
      </c>
      <c r="AI531">
        <f>SUMPRODUCT(Table24[[#This Row],[SibSp_1]:[Const]],$X$4:$AG$4)</f>
        <v>-1.482558047586318</v>
      </c>
      <c r="AJ531">
        <f>SUMPRODUCT(Table24[[#This Row],[SibSp_1]:[Const]],$X$5:$AG$5)</f>
        <v>7.2053618618216353E-3</v>
      </c>
      <c r="AK531">
        <f t="shared" ref="AK531:AK533" si="219">IF(AI531&lt;0,0,AI531)</f>
        <v>0</v>
      </c>
      <c r="AL531">
        <f t="shared" ref="AL531:AL533" si="220">IF(AJ531&lt;0,0,AJ531)</f>
        <v>7.2053618618216353E-3</v>
      </c>
      <c r="AM531">
        <f t="shared" ref="AM531:AM533" si="221">AK531+AL531</f>
        <v>7.2053618618216353E-3</v>
      </c>
      <c r="AN531">
        <f>(AM531-Table24[[#This Row],[Survived]])^2</f>
        <v>5.1917239559793739E-5</v>
      </c>
    </row>
    <row r="532" spans="1:40" x14ac:dyDescent="0.25">
      <c r="A532">
        <v>530</v>
      </c>
      <c r="B532">
        <v>0</v>
      </c>
      <c r="C532">
        <v>2</v>
      </c>
      <c r="D532" t="s">
        <v>761</v>
      </c>
      <c r="E532" t="s">
        <v>13</v>
      </c>
      <c r="F532">
        <v>23</v>
      </c>
      <c r="G532">
        <v>2</v>
      </c>
      <c r="H532">
        <v>1</v>
      </c>
      <c r="I532">
        <v>29104</v>
      </c>
      <c r="J532">
        <v>11.5</v>
      </c>
      <c r="L532" t="s">
        <v>15</v>
      </c>
      <c r="M532">
        <f>Table24[[#This Row],[SibSp]]</f>
        <v>2</v>
      </c>
      <c r="N532">
        <f>Table24[[#This Row],[Parch]]</f>
        <v>1</v>
      </c>
      <c r="O532" s="5">
        <f>Table24[[#This Row],[Age]]/80</f>
        <v>0.28749999999999998</v>
      </c>
      <c r="P532" s="5">
        <f>LOG10(Table24[[#This Row],[Fare]]+1)</f>
        <v>1.0969100130080565</v>
      </c>
      <c r="Q532" s="3">
        <f>IF(OR(Table24[[#This Row],[Pclass]]=2, Table24[[#This Row],[Pclass]]=3), 0, IF(Table24[[#This Row],[Pclass]]=1, 1, ""))</f>
        <v>0</v>
      </c>
      <c r="R532" s="3">
        <f>IF(OR(Table24[[#This Row],[Pclass]]=1, Table24[[#This Row],[Pclass]]=3), 0, IF(Table24[[#This Row],[Pclass]]=2, 1, ""))</f>
        <v>1</v>
      </c>
      <c r="S532" s="3">
        <f>IF(OR(Table24[[#This Row],[Embarked]]="C", Table24[[#This Row],[Embarked]]="Q"), 0, IF(Table24[[#This Row],[Embarked]]="S", 1, ""))</f>
        <v>1</v>
      </c>
      <c r="T532" s="3">
        <f>IF(OR(Table24[[#This Row],[Embarked]]="S", Table24[[#This Row],[Embarked]]="Q"), 0, IF(Table24[[#This Row],[Embarked]]="C", 1, ""))</f>
        <v>0</v>
      </c>
      <c r="U532" s="3">
        <f>IF(Table24[[#This Row],[Sex]]="male", 1, 0)</f>
        <v>1</v>
      </c>
      <c r="V532" s="3">
        <v>1</v>
      </c>
      <c r="AI532">
        <f>SUMPRODUCT(Table24[[#This Row],[SibSp_1]:[Const]],$X$4:$AG$4)</f>
        <v>-1.1221235136646102</v>
      </c>
      <c r="AJ532">
        <f>SUMPRODUCT(Table24[[#This Row],[SibSp_1]:[Const]],$X$5:$AG$5)</f>
        <v>0.16397572895728751</v>
      </c>
      <c r="AK532">
        <f t="shared" si="219"/>
        <v>0</v>
      </c>
      <c r="AL532">
        <f t="shared" si="220"/>
        <v>0.16397572895728751</v>
      </c>
      <c r="AM532">
        <f t="shared" si="221"/>
        <v>0.16397572895728751</v>
      </c>
      <c r="AN532">
        <f>(AM532-Table24[[#This Row],[Survived]])^2</f>
        <v>2.688803968707382E-2</v>
      </c>
    </row>
    <row r="533" spans="1:40" x14ac:dyDescent="0.25">
      <c r="A533">
        <v>531</v>
      </c>
      <c r="B533">
        <v>1</v>
      </c>
      <c r="C533">
        <v>2</v>
      </c>
      <c r="D533" t="s">
        <v>762</v>
      </c>
      <c r="E533" t="s">
        <v>17</v>
      </c>
      <c r="F533">
        <v>2</v>
      </c>
      <c r="G533">
        <v>1</v>
      </c>
      <c r="H533">
        <v>1</v>
      </c>
      <c r="I533">
        <v>26360</v>
      </c>
      <c r="J533">
        <v>26</v>
      </c>
      <c r="L533" t="s">
        <v>15</v>
      </c>
      <c r="M533">
        <f>Table24[[#This Row],[SibSp]]</f>
        <v>1</v>
      </c>
      <c r="N533">
        <f>Table24[[#This Row],[Parch]]</f>
        <v>1</v>
      </c>
      <c r="O533" s="5">
        <f>Table24[[#This Row],[Age]]/80</f>
        <v>2.5000000000000001E-2</v>
      </c>
      <c r="P533" s="5">
        <f>LOG10(Table24[[#This Row],[Fare]]+1)</f>
        <v>1.4313637641589874</v>
      </c>
      <c r="Q533" s="3">
        <f>IF(OR(Table24[[#This Row],[Pclass]]=2, Table24[[#This Row],[Pclass]]=3), 0, IF(Table24[[#This Row],[Pclass]]=1, 1, ""))</f>
        <v>0</v>
      </c>
      <c r="R533" s="3">
        <f>IF(OR(Table24[[#This Row],[Pclass]]=1, Table24[[#This Row],[Pclass]]=3), 0, IF(Table24[[#This Row],[Pclass]]=2, 1, ""))</f>
        <v>1</v>
      </c>
      <c r="S533" s="3">
        <f>IF(OR(Table24[[#This Row],[Embarked]]="C", Table24[[#This Row],[Embarked]]="Q"), 0, IF(Table24[[#This Row],[Embarked]]="S", 1, ""))</f>
        <v>1</v>
      </c>
      <c r="T533" s="3">
        <f>IF(OR(Table24[[#This Row],[Embarked]]="S", Table24[[#This Row],[Embarked]]="Q"), 0, IF(Table24[[#This Row],[Embarked]]="C", 1, ""))</f>
        <v>0</v>
      </c>
      <c r="U533" s="3">
        <f>IF(Table24[[#This Row],[Sex]]="male", 1, 0)</f>
        <v>0</v>
      </c>
      <c r="V533" s="3">
        <v>1</v>
      </c>
      <c r="AI533">
        <f>SUMPRODUCT(Table24[[#This Row],[SibSp_1]:[Const]],$X$4:$AG$4)</f>
        <v>-1.7993593302181248</v>
      </c>
      <c r="AJ533">
        <f>SUMPRODUCT(Table24[[#This Row],[SibSp_1]:[Const]],$X$5:$AG$5)</f>
        <v>0.92720398878195354</v>
      </c>
      <c r="AK533">
        <f t="shared" si="219"/>
        <v>0</v>
      </c>
      <c r="AL533">
        <f t="shared" si="220"/>
        <v>0.92720398878195354</v>
      </c>
      <c r="AM533">
        <f t="shared" si="221"/>
        <v>0.92720398878195354</v>
      </c>
      <c r="AN533">
        <f>(AM533-Table24[[#This Row],[Survived]])^2</f>
        <v>5.2992592492579465E-3</v>
      </c>
    </row>
    <row r="534" spans="1:40" hidden="1" x14ac:dyDescent="0.25">
      <c r="A534">
        <v>532</v>
      </c>
      <c r="B534">
        <v>0</v>
      </c>
      <c r="C534">
        <v>3</v>
      </c>
      <c r="D534" t="s">
        <v>763</v>
      </c>
      <c r="E534" t="s">
        <v>13</v>
      </c>
      <c r="G534">
        <v>0</v>
      </c>
      <c r="H534">
        <v>0</v>
      </c>
      <c r="I534">
        <v>2641</v>
      </c>
      <c r="J534">
        <v>7.2291999999999996</v>
      </c>
      <c r="L534" t="s">
        <v>20</v>
      </c>
      <c r="M534">
        <f>Table24[[#This Row],[SibSp]]</f>
        <v>0</v>
      </c>
      <c r="N534">
        <f>Table24[[#This Row],[Parch]]</f>
        <v>0</v>
      </c>
      <c r="O534">
        <f>Table24[[#This Row],[Age]]/80</f>
        <v>0</v>
      </c>
      <c r="P534" s="3">
        <f>LOG10(Table24[[#This Row],[Fare]]+1)</f>
        <v>0.91535761741483168</v>
      </c>
      <c r="Q534" s="3">
        <f>IF(OR(Table24[[#This Row],[Pclass]]=2, Table24[[#This Row],[Pclass]]=3), 0, IF(Table24[[#This Row],[Pclass]]=1, 1, ""))</f>
        <v>0</v>
      </c>
      <c r="R534" s="3">
        <f>IF(OR(Table24[[#This Row],[Pclass]]=1, Table24[[#This Row],[Pclass]]=3), 0, IF(Table24[[#This Row],[Pclass]]=2, 1, ""))</f>
        <v>0</v>
      </c>
      <c r="S534" s="3">
        <f>IF(OR(Table24[[#This Row],[Embarked]]="C", Table24[[#This Row],[Embarked]]="Q"), 0, IF(Table24[[#This Row],[Embarked]]="S", 1, ""))</f>
        <v>0</v>
      </c>
      <c r="T534" s="3">
        <f>IF(OR(Table24[[#This Row],[Embarked]]="S", Table24[[#This Row],[Embarked]]="Q"), 0, IF(Table24[[#This Row],[Embarked]]="C", 1, ""))</f>
        <v>1</v>
      </c>
      <c r="U534" s="3">
        <f>IF(Table24[[#This Row],[Sex]]="male", 1, 0)</f>
        <v>1</v>
      </c>
      <c r="V534" s="3"/>
      <c r="AI534">
        <f>SUMPRODUCT(Table24[[#This Row],[SibSp_1]:[Const]],$X$4:$AG$4)</f>
        <v>0.37326368763618911</v>
      </c>
      <c r="AN534">
        <f>(AI534-Table24[[#This Row],[Survived]])^2</f>
        <v>0.13932578050776656</v>
      </c>
    </row>
    <row r="535" spans="1:40" x14ac:dyDescent="0.25">
      <c r="A535">
        <v>533</v>
      </c>
      <c r="B535">
        <v>0</v>
      </c>
      <c r="C535">
        <v>3</v>
      </c>
      <c r="D535" t="s">
        <v>764</v>
      </c>
      <c r="E535" t="s">
        <v>13</v>
      </c>
      <c r="F535">
        <v>17</v>
      </c>
      <c r="G535">
        <v>1</v>
      </c>
      <c r="H535">
        <v>1</v>
      </c>
      <c r="I535">
        <v>2690</v>
      </c>
      <c r="J535">
        <v>7.2291999999999996</v>
      </c>
      <c r="L535" t="s">
        <v>20</v>
      </c>
      <c r="M535">
        <f>Table24[[#This Row],[SibSp]]</f>
        <v>1</v>
      </c>
      <c r="N535">
        <f>Table24[[#This Row],[Parch]]</f>
        <v>1</v>
      </c>
      <c r="O535" s="5">
        <f>Table24[[#This Row],[Age]]/80</f>
        <v>0.21249999999999999</v>
      </c>
      <c r="P535" s="5">
        <f>LOG10(Table24[[#This Row],[Fare]]+1)</f>
        <v>0.91535761741483168</v>
      </c>
      <c r="Q535" s="3">
        <f>IF(OR(Table24[[#This Row],[Pclass]]=2, Table24[[#This Row],[Pclass]]=3), 0, IF(Table24[[#This Row],[Pclass]]=1, 1, ""))</f>
        <v>0</v>
      </c>
      <c r="R535" s="3">
        <f>IF(OR(Table24[[#This Row],[Pclass]]=1, Table24[[#This Row],[Pclass]]=3), 0, IF(Table24[[#This Row],[Pclass]]=2, 1, ""))</f>
        <v>0</v>
      </c>
      <c r="S535" s="3">
        <f>IF(OR(Table24[[#This Row],[Embarked]]="C", Table24[[#This Row],[Embarked]]="Q"), 0, IF(Table24[[#This Row],[Embarked]]="S", 1, ""))</f>
        <v>0</v>
      </c>
      <c r="T535" s="3">
        <f>IF(OR(Table24[[#This Row],[Embarked]]="S", Table24[[#This Row],[Embarked]]="Q"), 0, IF(Table24[[#This Row],[Embarked]]="C", 1, ""))</f>
        <v>1</v>
      </c>
      <c r="U535" s="3">
        <f>IF(Table24[[#This Row],[Sex]]="male", 1, 0)</f>
        <v>1</v>
      </c>
      <c r="V535" s="3">
        <v>1</v>
      </c>
      <c r="AI535">
        <f>SUMPRODUCT(Table24[[#This Row],[SibSp_1]:[Const]],$X$4:$AG$4)</f>
        <v>0.29278750977765539</v>
      </c>
      <c r="AJ535">
        <f>SUMPRODUCT(Table24[[#This Row],[SibSp_1]:[Const]],$X$5:$AG$5)</f>
        <v>6.614038112179399E-2</v>
      </c>
      <c r="AK535">
        <f>IF(AI535&lt;0,0,AI535)</f>
        <v>0.29278750977765539</v>
      </c>
      <c r="AL535">
        <f>IF(AJ535&lt;0,0,AJ535)</f>
        <v>6.614038112179399E-2</v>
      </c>
      <c r="AM535">
        <f>AK535+AL535</f>
        <v>0.35892789089944938</v>
      </c>
      <c r="AN535">
        <f>(AM535-Table24[[#This Row],[Survived]])^2</f>
        <v>0.12882923086552703</v>
      </c>
    </row>
    <row r="536" spans="1:40" hidden="1" x14ac:dyDescent="0.25">
      <c r="A536">
        <v>534</v>
      </c>
      <c r="B536">
        <v>1</v>
      </c>
      <c r="C536">
        <v>3</v>
      </c>
      <c r="D536" t="s">
        <v>765</v>
      </c>
      <c r="E536" t="s">
        <v>17</v>
      </c>
      <c r="G536">
        <v>0</v>
      </c>
      <c r="H536">
        <v>2</v>
      </c>
      <c r="I536">
        <v>2668</v>
      </c>
      <c r="J536">
        <v>22.3583</v>
      </c>
      <c r="L536" t="s">
        <v>20</v>
      </c>
      <c r="M536">
        <f>Table24[[#This Row],[SibSp]]</f>
        <v>0</v>
      </c>
      <c r="N536">
        <f>Table24[[#This Row],[Parch]]</f>
        <v>2</v>
      </c>
      <c r="O536">
        <f>Table24[[#This Row],[Age]]/80</f>
        <v>0</v>
      </c>
      <c r="P536" s="3">
        <f>LOG10(Table24[[#This Row],[Fare]]+1)</f>
        <v>1.3684412319555557</v>
      </c>
      <c r="Q536" s="3">
        <f>IF(OR(Table24[[#This Row],[Pclass]]=2, Table24[[#This Row],[Pclass]]=3), 0, IF(Table24[[#This Row],[Pclass]]=1, 1, ""))</f>
        <v>0</v>
      </c>
      <c r="R536" s="3">
        <f>IF(OR(Table24[[#This Row],[Pclass]]=1, Table24[[#This Row],[Pclass]]=3), 0, IF(Table24[[#This Row],[Pclass]]=2, 1, ""))</f>
        <v>0</v>
      </c>
      <c r="S536" s="3">
        <f>IF(OR(Table24[[#This Row],[Embarked]]="C", Table24[[#This Row],[Embarked]]="Q"), 0, IF(Table24[[#This Row],[Embarked]]="S", 1, ""))</f>
        <v>0</v>
      </c>
      <c r="T536" s="3">
        <f>IF(OR(Table24[[#This Row],[Embarked]]="S", Table24[[#This Row],[Embarked]]="Q"), 0, IF(Table24[[#This Row],[Embarked]]="C", 1, ""))</f>
        <v>1</v>
      </c>
      <c r="U536" s="3">
        <f>IF(Table24[[#This Row],[Sex]]="male", 1, 0)</f>
        <v>0</v>
      </c>
      <c r="V536" s="3"/>
      <c r="AI536">
        <f>SUMPRODUCT(Table24[[#This Row],[SibSp_1]:[Const]],$X$4:$AG$4)</f>
        <v>-0.25700233962626318</v>
      </c>
      <c r="AN536">
        <f>(AI536-Table24[[#This Row],[Survived]])^2</f>
        <v>1.5800548818258993</v>
      </c>
    </row>
    <row r="537" spans="1:40" x14ac:dyDescent="0.25">
      <c r="A537">
        <v>535</v>
      </c>
      <c r="B537">
        <v>0</v>
      </c>
      <c r="C537">
        <v>3</v>
      </c>
      <c r="D537" t="s">
        <v>766</v>
      </c>
      <c r="E537" t="s">
        <v>17</v>
      </c>
      <c r="F537">
        <v>30</v>
      </c>
      <c r="G537">
        <v>0</v>
      </c>
      <c r="H537">
        <v>0</v>
      </c>
      <c r="I537">
        <v>315084</v>
      </c>
      <c r="J537">
        <v>8.6624999999999996</v>
      </c>
      <c r="L537" t="s">
        <v>15</v>
      </c>
      <c r="M537">
        <f>Table24[[#This Row],[SibSp]]</f>
        <v>0</v>
      </c>
      <c r="N537">
        <f>Table24[[#This Row],[Parch]]</f>
        <v>0</v>
      </c>
      <c r="O537" s="5">
        <f>Table24[[#This Row],[Age]]/80</f>
        <v>0.375</v>
      </c>
      <c r="P537" s="5">
        <f>LOG10(Table24[[#This Row],[Fare]]+1)</f>
        <v>0.98508950692638131</v>
      </c>
      <c r="Q537" s="3">
        <f>IF(OR(Table24[[#This Row],[Pclass]]=2, Table24[[#This Row],[Pclass]]=3), 0, IF(Table24[[#This Row],[Pclass]]=1, 1, ""))</f>
        <v>0</v>
      </c>
      <c r="R537" s="3">
        <f>IF(OR(Table24[[#This Row],[Pclass]]=1, Table24[[#This Row],[Pclass]]=3), 0, IF(Table24[[#This Row],[Pclass]]=2, 1, ""))</f>
        <v>0</v>
      </c>
      <c r="S537" s="3">
        <f>IF(OR(Table24[[#This Row],[Embarked]]="C", Table24[[#This Row],[Embarked]]="Q"), 0, IF(Table24[[#This Row],[Embarked]]="S", 1, ""))</f>
        <v>1</v>
      </c>
      <c r="T537" s="3">
        <f>IF(OR(Table24[[#This Row],[Embarked]]="S", Table24[[#This Row],[Embarked]]="Q"), 0, IF(Table24[[#This Row],[Embarked]]="C", 1, ""))</f>
        <v>0</v>
      </c>
      <c r="U537" s="3">
        <f>IF(Table24[[#This Row],[Sex]]="male", 1, 0)</f>
        <v>0</v>
      </c>
      <c r="V537" s="3">
        <v>1</v>
      </c>
      <c r="AI537">
        <f>SUMPRODUCT(Table24[[#This Row],[SibSp_1]:[Const]],$X$4:$AG$4)</f>
        <v>-1.6135482324158081</v>
      </c>
      <c r="AJ537">
        <f>SUMPRODUCT(Table24[[#This Row],[SibSp_1]:[Const]],$X$5:$AG$5)</f>
        <v>0.57432390980411985</v>
      </c>
      <c r="AK537">
        <f t="shared" ref="AK537:AK540" si="222">IF(AI537&lt;0,0,AI537)</f>
        <v>0</v>
      </c>
      <c r="AL537">
        <f t="shared" ref="AL537:AL540" si="223">IF(AJ537&lt;0,0,AJ537)</f>
        <v>0.57432390980411985</v>
      </c>
      <c r="AM537">
        <f t="shared" ref="AM537:AM540" si="224">AK537+AL537</f>
        <v>0.57432390980411985</v>
      </c>
      <c r="AN537">
        <f>(AM537-Table24[[#This Row],[Survived]])^2</f>
        <v>0.32984795337269079</v>
      </c>
    </row>
    <row r="538" spans="1:40" x14ac:dyDescent="0.25">
      <c r="A538">
        <v>536</v>
      </c>
      <c r="B538">
        <v>1</v>
      </c>
      <c r="C538">
        <v>2</v>
      </c>
      <c r="D538" t="s">
        <v>767</v>
      </c>
      <c r="E538" t="s">
        <v>17</v>
      </c>
      <c r="F538">
        <v>7</v>
      </c>
      <c r="G538">
        <v>0</v>
      </c>
      <c r="H538">
        <v>2</v>
      </c>
      <c r="I538" t="s">
        <v>476</v>
      </c>
      <c r="J538">
        <v>26.25</v>
      </c>
      <c r="L538" t="s">
        <v>15</v>
      </c>
      <c r="M538">
        <f>Table24[[#This Row],[SibSp]]</f>
        <v>0</v>
      </c>
      <c r="N538">
        <f>Table24[[#This Row],[Parch]]</f>
        <v>2</v>
      </c>
      <c r="O538" s="5">
        <f>Table24[[#This Row],[Age]]/80</f>
        <v>8.7499999999999994E-2</v>
      </c>
      <c r="P538" s="5">
        <f>LOG10(Table24[[#This Row],[Fare]]+1)</f>
        <v>1.4353665066126613</v>
      </c>
      <c r="Q538" s="3">
        <f>IF(OR(Table24[[#This Row],[Pclass]]=2, Table24[[#This Row],[Pclass]]=3), 0, IF(Table24[[#This Row],[Pclass]]=1, 1, ""))</f>
        <v>0</v>
      </c>
      <c r="R538" s="3">
        <f>IF(OR(Table24[[#This Row],[Pclass]]=1, Table24[[#This Row],[Pclass]]=3), 0, IF(Table24[[#This Row],[Pclass]]=2, 1, ""))</f>
        <v>1</v>
      </c>
      <c r="S538" s="3">
        <f>IF(OR(Table24[[#This Row],[Embarked]]="C", Table24[[#This Row],[Embarked]]="Q"), 0, IF(Table24[[#This Row],[Embarked]]="S", 1, ""))</f>
        <v>1</v>
      </c>
      <c r="T538" s="3">
        <f>IF(OR(Table24[[#This Row],[Embarked]]="S", Table24[[#This Row],[Embarked]]="Q"), 0, IF(Table24[[#This Row],[Embarked]]="C", 1, ""))</f>
        <v>0</v>
      </c>
      <c r="U538" s="3">
        <f>IF(Table24[[#This Row],[Sex]]="male", 1, 0)</f>
        <v>0</v>
      </c>
      <c r="V538" s="3">
        <v>1</v>
      </c>
      <c r="AI538">
        <f>SUMPRODUCT(Table24[[#This Row],[SibSp_1]:[Const]],$X$4:$AG$4)</f>
        <v>-2.2622946124439807</v>
      </c>
      <c r="AJ538">
        <f>SUMPRODUCT(Table24[[#This Row],[SibSp_1]:[Const]],$X$5:$AG$5)</f>
        <v>0.95787884038461724</v>
      </c>
      <c r="AK538">
        <f t="shared" si="222"/>
        <v>0</v>
      </c>
      <c r="AL538">
        <f t="shared" si="223"/>
        <v>0.95787884038461724</v>
      </c>
      <c r="AM538">
        <f t="shared" si="224"/>
        <v>0.95787884038461724</v>
      </c>
      <c r="AN538">
        <f>(AM538-Table24[[#This Row],[Survived]])^2</f>
        <v>1.7741920873445519E-3</v>
      </c>
    </row>
    <row r="539" spans="1:40" x14ac:dyDescent="0.25">
      <c r="A539">
        <v>537</v>
      </c>
      <c r="B539">
        <v>0</v>
      </c>
      <c r="C539">
        <v>1</v>
      </c>
      <c r="D539" t="s">
        <v>768</v>
      </c>
      <c r="E539" t="s">
        <v>13</v>
      </c>
      <c r="F539">
        <v>45</v>
      </c>
      <c r="G539">
        <v>0</v>
      </c>
      <c r="H539">
        <v>0</v>
      </c>
      <c r="I539">
        <v>113050</v>
      </c>
      <c r="J539">
        <v>26.55</v>
      </c>
      <c r="K539" t="s">
        <v>769</v>
      </c>
      <c r="L539" t="s">
        <v>15</v>
      </c>
      <c r="M539">
        <f>Table24[[#This Row],[SibSp]]</f>
        <v>0</v>
      </c>
      <c r="N539">
        <f>Table24[[#This Row],[Parch]]</f>
        <v>0</v>
      </c>
      <c r="O539" s="5">
        <f>Table24[[#This Row],[Age]]/80</f>
        <v>0.5625</v>
      </c>
      <c r="P539" s="5">
        <f>LOG10(Table24[[#This Row],[Fare]]+1)</f>
        <v>1.4401216031878039</v>
      </c>
      <c r="Q539" s="3">
        <f>IF(OR(Table24[[#This Row],[Pclass]]=2, Table24[[#This Row],[Pclass]]=3), 0, IF(Table24[[#This Row],[Pclass]]=1, 1, ""))</f>
        <v>1</v>
      </c>
      <c r="R539" s="3">
        <f>IF(OR(Table24[[#This Row],[Pclass]]=1, Table24[[#This Row],[Pclass]]=3), 0, IF(Table24[[#This Row],[Pclass]]=2, 1, ""))</f>
        <v>0</v>
      </c>
      <c r="S539" s="3">
        <f>IF(OR(Table24[[#This Row],[Embarked]]="C", Table24[[#This Row],[Embarked]]="Q"), 0, IF(Table24[[#This Row],[Embarked]]="S", 1, ""))</f>
        <v>1</v>
      </c>
      <c r="T539" s="3">
        <f>IF(OR(Table24[[#This Row],[Embarked]]="S", Table24[[#This Row],[Embarked]]="Q"), 0, IF(Table24[[#This Row],[Embarked]]="C", 1, ""))</f>
        <v>0</v>
      </c>
      <c r="U539" s="3">
        <f>IF(Table24[[#This Row],[Sex]]="male", 1, 0)</f>
        <v>1</v>
      </c>
      <c r="V539" s="3">
        <v>1</v>
      </c>
      <c r="AI539">
        <f>SUMPRODUCT(Table24[[#This Row],[SibSp_1]:[Const]],$X$4:$AG$4)</f>
        <v>-1.3936164407362375</v>
      </c>
      <c r="AJ539">
        <f>SUMPRODUCT(Table24[[#This Row],[SibSp_1]:[Const]],$X$5:$AG$5)</f>
        <v>0.36318458423797639</v>
      </c>
      <c r="AK539">
        <f t="shared" si="222"/>
        <v>0</v>
      </c>
      <c r="AL539">
        <f t="shared" si="223"/>
        <v>0.36318458423797639</v>
      </c>
      <c r="AM539">
        <f t="shared" si="224"/>
        <v>0.36318458423797639</v>
      </c>
      <c r="AN539">
        <f>(AM539-Table24[[#This Row],[Survived]])^2</f>
        <v>0.13190304222811178</v>
      </c>
    </row>
    <row r="540" spans="1:40" x14ac:dyDescent="0.25">
      <c r="A540">
        <v>538</v>
      </c>
      <c r="B540">
        <v>1</v>
      </c>
      <c r="C540">
        <v>1</v>
      </c>
      <c r="D540" t="s">
        <v>770</v>
      </c>
      <c r="E540" t="s">
        <v>17</v>
      </c>
      <c r="F540">
        <v>30</v>
      </c>
      <c r="G540">
        <v>0</v>
      </c>
      <c r="H540">
        <v>0</v>
      </c>
      <c r="I540" t="s">
        <v>771</v>
      </c>
      <c r="J540">
        <v>106.425</v>
      </c>
      <c r="L540" t="s">
        <v>20</v>
      </c>
      <c r="M540">
        <f>Table24[[#This Row],[SibSp]]</f>
        <v>0</v>
      </c>
      <c r="N540">
        <f>Table24[[#This Row],[Parch]]</f>
        <v>0</v>
      </c>
      <c r="O540" s="5">
        <f>Table24[[#This Row],[Age]]/80</f>
        <v>0.375</v>
      </c>
      <c r="P540" s="5">
        <f>LOG10(Table24[[#This Row],[Fare]]+1)</f>
        <v>2.031105362355941</v>
      </c>
      <c r="Q540" s="3">
        <f>IF(OR(Table24[[#This Row],[Pclass]]=2, Table24[[#This Row],[Pclass]]=3), 0, IF(Table24[[#This Row],[Pclass]]=1, 1, ""))</f>
        <v>1</v>
      </c>
      <c r="R540" s="3">
        <f>IF(OR(Table24[[#This Row],[Pclass]]=1, Table24[[#This Row],[Pclass]]=3), 0, IF(Table24[[#This Row],[Pclass]]=2, 1, ""))</f>
        <v>0</v>
      </c>
      <c r="S540" s="3">
        <f>IF(OR(Table24[[#This Row],[Embarked]]="C", Table24[[#This Row],[Embarked]]="Q"), 0, IF(Table24[[#This Row],[Embarked]]="S", 1, ""))</f>
        <v>0</v>
      </c>
      <c r="T540" s="3">
        <f>IF(OR(Table24[[#This Row],[Embarked]]="S", Table24[[#This Row],[Embarked]]="Q"), 0, IF(Table24[[#This Row],[Embarked]]="C", 1, ""))</f>
        <v>1</v>
      </c>
      <c r="U540" s="3">
        <f>IF(Table24[[#This Row],[Sex]]="male", 1, 0)</f>
        <v>0</v>
      </c>
      <c r="V540" s="3">
        <v>1</v>
      </c>
      <c r="AI540">
        <f>SUMPRODUCT(Table24[[#This Row],[SibSp_1]:[Const]],$X$4:$AG$4)</f>
        <v>-0.3301576852908566</v>
      </c>
      <c r="AJ540">
        <f>SUMPRODUCT(Table24[[#This Row],[SibSp_1]:[Const]],$X$5:$AG$5)</f>
        <v>1.0218732188427264</v>
      </c>
      <c r="AK540">
        <f t="shared" si="222"/>
        <v>0</v>
      </c>
      <c r="AL540">
        <f t="shared" si="223"/>
        <v>1.0218732188427264</v>
      </c>
      <c r="AM540">
        <f t="shared" si="224"/>
        <v>1.0218732188427264</v>
      </c>
      <c r="AN540">
        <f>(AM540-Table24[[#This Row],[Survived]])^2</f>
        <v>4.7843770254180193E-4</v>
      </c>
    </row>
    <row r="541" spans="1:40" hidden="1" x14ac:dyDescent="0.25">
      <c r="A541">
        <v>539</v>
      </c>
      <c r="B541">
        <v>0</v>
      </c>
      <c r="C541">
        <v>3</v>
      </c>
      <c r="D541" t="s">
        <v>772</v>
      </c>
      <c r="E541" t="s">
        <v>13</v>
      </c>
      <c r="G541">
        <v>0</v>
      </c>
      <c r="H541">
        <v>0</v>
      </c>
      <c r="I541">
        <v>364498</v>
      </c>
      <c r="J541">
        <v>14.5</v>
      </c>
      <c r="L541" t="s">
        <v>15</v>
      </c>
      <c r="M541">
        <f>Table24[[#This Row],[SibSp]]</f>
        <v>0</v>
      </c>
      <c r="N541">
        <f>Table24[[#This Row],[Parch]]</f>
        <v>0</v>
      </c>
      <c r="O541">
        <f>Table24[[#This Row],[Age]]/80</f>
        <v>0</v>
      </c>
      <c r="P541" s="3">
        <f>LOG10(Table24[[#This Row],[Fare]]+1)</f>
        <v>1.1903316981702914</v>
      </c>
      <c r="Q541" s="3">
        <f>IF(OR(Table24[[#This Row],[Pclass]]=2, Table24[[#This Row],[Pclass]]=3), 0, IF(Table24[[#This Row],[Pclass]]=1, 1, ""))</f>
        <v>0</v>
      </c>
      <c r="R541" s="3">
        <f>IF(OR(Table24[[#This Row],[Pclass]]=1, Table24[[#This Row],[Pclass]]=3), 0, IF(Table24[[#This Row],[Pclass]]=2, 1, ""))</f>
        <v>0</v>
      </c>
      <c r="S541" s="3">
        <f>IF(OR(Table24[[#This Row],[Embarked]]="C", Table24[[#This Row],[Embarked]]="Q"), 0, IF(Table24[[#This Row],[Embarked]]="S", 1, ""))</f>
        <v>1</v>
      </c>
      <c r="T541" s="3">
        <f>IF(OR(Table24[[#This Row],[Embarked]]="S", Table24[[#This Row],[Embarked]]="Q"), 0, IF(Table24[[#This Row],[Embarked]]="C", 1, ""))</f>
        <v>0</v>
      </c>
      <c r="U541" s="3">
        <f>IF(Table24[[#This Row],[Sex]]="male", 1, 0)</f>
        <v>1</v>
      </c>
      <c r="V541" s="3"/>
      <c r="AI541">
        <f>SUMPRODUCT(Table24[[#This Row],[SibSp_1]:[Const]],$X$4:$AG$4)</f>
        <v>-1.3541913224952769</v>
      </c>
      <c r="AN541">
        <f>(AI541-Table24[[#This Row],[Survived]])^2</f>
        <v>1.8338341379215068</v>
      </c>
    </row>
    <row r="542" spans="1:40" x14ac:dyDescent="0.25">
      <c r="A542">
        <v>540</v>
      </c>
      <c r="B542">
        <v>1</v>
      </c>
      <c r="C542">
        <v>1</v>
      </c>
      <c r="D542" t="s">
        <v>773</v>
      </c>
      <c r="E542" t="s">
        <v>17</v>
      </c>
      <c r="F542">
        <v>22</v>
      </c>
      <c r="G542">
        <v>0</v>
      </c>
      <c r="H542">
        <v>2</v>
      </c>
      <c r="I542">
        <v>13568</v>
      </c>
      <c r="J542">
        <v>49.5</v>
      </c>
      <c r="K542" t="s">
        <v>774</v>
      </c>
      <c r="L542" t="s">
        <v>20</v>
      </c>
      <c r="M542">
        <f>Table24[[#This Row],[SibSp]]</f>
        <v>0</v>
      </c>
      <c r="N542">
        <f>Table24[[#This Row],[Parch]]</f>
        <v>2</v>
      </c>
      <c r="O542" s="5">
        <f>Table24[[#This Row],[Age]]/80</f>
        <v>0.27500000000000002</v>
      </c>
      <c r="P542" s="5">
        <f>LOG10(Table24[[#This Row],[Fare]]+1)</f>
        <v>1.7032913781186614</v>
      </c>
      <c r="Q542" s="3">
        <f>IF(OR(Table24[[#This Row],[Pclass]]=2, Table24[[#This Row],[Pclass]]=3), 0, IF(Table24[[#This Row],[Pclass]]=1, 1, ""))</f>
        <v>1</v>
      </c>
      <c r="R542" s="3">
        <f>IF(OR(Table24[[#This Row],[Pclass]]=1, Table24[[#This Row],[Pclass]]=3), 0, IF(Table24[[#This Row],[Pclass]]=2, 1, ""))</f>
        <v>0</v>
      </c>
      <c r="S542" s="3">
        <f>IF(OR(Table24[[#This Row],[Embarked]]="C", Table24[[#This Row],[Embarked]]="Q"), 0, IF(Table24[[#This Row],[Embarked]]="S", 1, ""))</f>
        <v>0</v>
      </c>
      <c r="T542" s="3">
        <f>IF(OR(Table24[[#This Row],[Embarked]]="S", Table24[[#This Row],[Embarked]]="Q"), 0, IF(Table24[[#This Row],[Embarked]]="C", 1, ""))</f>
        <v>1</v>
      </c>
      <c r="U542" s="3">
        <f>IF(Table24[[#This Row],[Sex]]="male", 1, 0)</f>
        <v>0</v>
      </c>
      <c r="V542" s="3">
        <v>1</v>
      </c>
      <c r="AI542">
        <f>SUMPRODUCT(Table24[[#This Row],[SibSp_1]:[Const]],$X$4:$AG$4)</f>
        <v>-0.37384020685943026</v>
      </c>
      <c r="AJ542">
        <f>SUMPRODUCT(Table24[[#This Row],[SibSp_1]:[Const]],$X$5:$AG$5)</f>
        <v>1.0217116051882851</v>
      </c>
      <c r="AK542">
        <f t="shared" ref="AK542:AK549" si="225">IF(AI542&lt;0,0,AI542)</f>
        <v>0</v>
      </c>
      <c r="AL542">
        <f t="shared" ref="AL542:AL549" si="226">IF(AJ542&lt;0,0,AJ542)</f>
        <v>1.0217116051882851</v>
      </c>
      <c r="AM542">
        <f t="shared" ref="AM542:AM549" si="227">AK542+AL542</f>
        <v>1.0217116051882851</v>
      </c>
      <c r="AN542">
        <f>(AM542-Table24[[#This Row],[Survived]])^2</f>
        <v>4.7139379985196745E-4</v>
      </c>
    </row>
    <row r="543" spans="1:40" x14ac:dyDescent="0.25">
      <c r="A543">
        <v>541</v>
      </c>
      <c r="B543">
        <v>1</v>
      </c>
      <c r="C543">
        <v>1</v>
      </c>
      <c r="D543" t="s">
        <v>775</v>
      </c>
      <c r="E543" t="s">
        <v>17</v>
      </c>
      <c r="F543">
        <v>36</v>
      </c>
      <c r="G543">
        <v>0</v>
      </c>
      <c r="H543">
        <v>2</v>
      </c>
      <c r="I543" t="s">
        <v>776</v>
      </c>
      <c r="J543">
        <v>71</v>
      </c>
      <c r="K543" t="s">
        <v>777</v>
      </c>
      <c r="L543" t="s">
        <v>15</v>
      </c>
      <c r="M543">
        <f>Table24[[#This Row],[SibSp]]</f>
        <v>0</v>
      </c>
      <c r="N543">
        <f>Table24[[#This Row],[Parch]]</f>
        <v>2</v>
      </c>
      <c r="O543" s="5">
        <f>Table24[[#This Row],[Age]]/80</f>
        <v>0.45</v>
      </c>
      <c r="P543" s="5">
        <f>LOG10(Table24[[#This Row],[Fare]]+1)</f>
        <v>1.8573324964312685</v>
      </c>
      <c r="Q543" s="3">
        <f>IF(OR(Table24[[#This Row],[Pclass]]=2, Table24[[#This Row],[Pclass]]=3), 0, IF(Table24[[#This Row],[Pclass]]=1, 1, ""))</f>
        <v>1</v>
      </c>
      <c r="R543" s="3">
        <f>IF(OR(Table24[[#This Row],[Pclass]]=1, Table24[[#This Row],[Pclass]]=3), 0, IF(Table24[[#This Row],[Pclass]]=2, 1, ""))</f>
        <v>0</v>
      </c>
      <c r="S543" s="3">
        <f>IF(OR(Table24[[#This Row],[Embarked]]="C", Table24[[#This Row],[Embarked]]="Q"), 0, IF(Table24[[#This Row],[Embarked]]="S", 1, ""))</f>
        <v>1</v>
      </c>
      <c r="T543" s="3">
        <f>IF(OR(Table24[[#This Row],[Embarked]]="S", Table24[[#This Row],[Embarked]]="Q"), 0, IF(Table24[[#This Row],[Embarked]]="C", 1, ""))</f>
        <v>0</v>
      </c>
      <c r="U543" s="3">
        <f>IF(Table24[[#This Row],[Sex]]="male", 1, 0)</f>
        <v>0</v>
      </c>
      <c r="V543" s="3">
        <v>1</v>
      </c>
      <c r="AI543">
        <f>SUMPRODUCT(Table24[[#This Row],[SibSp_1]:[Const]],$X$4:$AG$4)</f>
        <v>-2.0103523975146578</v>
      </c>
      <c r="AJ543">
        <f>SUMPRODUCT(Table24[[#This Row],[SibSp_1]:[Const]],$X$5:$AG$5)</f>
        <v>0.93652245968965442</v>
      </c>
      <c r="AK543">
        <f t="shared" si="225"/>
        <v>0</v>
      </c>
      <c r="AL543">
        <f t="shared" si="226"/>
        <v>0.93652245968965442</v>
      </c>
      <c r="AM543">
        <f t="shared" si="227"/>
        <v>0.93652245968965442</v>
      </c>
      <c r="AN543">
        <f>(AM543-Table24[[#This Row],[Survived]])^2</f>
        <v>4.0293981238515479E-3</v>
      </c>
    </row>
    <row r="544" spans="1:40" x14ac:dyDescent="0.25">
      <c r="A544">
        <v>542</v>
      </c>
      <c r="B544">
        <v>0</v>
      </c>
      <c r="C544">
        <v>3</v>
      </c>
      <c r="D544" t="s">
        <v>778</v>
      </c>
      <c r="E544" t="s">
        <v>17</v>
      </c>
      <c r="F544">
        <v>9</v>
      </c>
      <c r="G544">
        <v>4</v>
      </c>
      <c r="H544">
        <v>2</v>
      </c>
      <c r="I544">
        <v>347082</v>
      </c>
      <c r="J544">
        <v>31.274999999999999</v>
      </c>
      <c r="L544" t="s">
        <v>15</v>
      </c>
      <c r="M544">
        <f>Table24[[#This Row],[SibSp]]</f>
        <v>4</v>
      </c>
      <c r="N544">
        <f>Table24[[#This Row],[Parch]]</f>
        <v>2</v>
      </c>
      <c r="O544" s="5">
        <f>Table24[[#This Row],[Age]]/80</f>
        <v>0.1125</v>
      </c>
      <c r="P544" s="5">
        <f>LOG10(Table24[[#This Row],[Fare]]+1)</f>
        <v>1.5088662509384578</v>
      </c>
      <c r="Q544" s="3">
        <f>IF(OR(Table24[[#This Row],[Pclass]]=2, Table24[[#This Row],[Pclass]]=3), 0, IF(Table24[[#This Row],[Pclass]]=1, 1, ""))</f>
        <v>0</v>
      </c>
      <c r="R544" s="3">
        <f>IF(OR(Table24[[#This Row],[Pclass]]=1, Table24[[#This Row],[Pclass]]=3), 0, IF(Table24[[#This Row],[Pclass]]=2, 1, ""))</f>
        <v>0</v>
      </c>
      <c r="S544" s="3">
        <f>IF(OR(Table24[[#This Row],[Embarked]]="C", Table24[[#This Row],[Embarked]]="Q"), 0, IF(Table24[[#This Row],[Embarked]]="S", 1, ""))</f>
        <v>1</v>
      </c>
      <c r="T544" s="3">
        <f>IF(OR(Table24[[#This Row],[Embarked]]="S", Table24[[#This Row],[Embarked]]="Q"), 0, IF(Table24[[#This Row],[Embarked]]="C", 1, ""))</f>
        <v>0</v>
      </c>
      <c r="U544" s="3">
        <f>IF(Table24[[#This Row],[Sex]]="male", 1, 0)</f>
        <v>0</v>
      </c>
      <c r="V544" s="3">
        <v>1</v>
      </c>
      <c r="AI544">
        <f>SUMPRODUCT(Table24[[#This Row],[SibSp_1]:[Const]],$X$4:$AG$4)</f>
        <v>-0.83454828653123458</v>
      </c>
      <c r="AJ544">
        <f>SUMPRODUCT(Table24[[#This Row],[SibSp_1]:[Const]],$X$5:$AG$5)</f>
        <v>0.42211039069515571</v>
      </c>
      <c r="AK544">
        <f t="shared" si="225"/>
        <v>0</v>
      </c>
      <c r="AL544">
        <f t="shared" si="226"/>
        <v>0.42211039069515571</v>
      </c>
      <c r="AM544">
        <f t="shared" si="227"/>
        <v>0.42211039069515571</v>
      </c>
      <c r="AN544">
        <f>(AM544-Table24[[#This Row],[Survived]])^2</f>
        <v>0.17817718193281701</v>
      </c>
    </row>
    <row r="545" spans="1:40" x14ac:dyDescent="0.25">
      <c r="A545">
        <v>543</v>
      </c>
      <c r="B545">
        <v>0</v>
      </c>
      <c r="C545">
        <v>3</v>
      </c>
      <c r="D545" t="s">
        <v>779</v>
      </c>
      <c r="E545" t="s">
        <v>17</v>
      </c>
      <c r="F545">
        <v>11</v>
      </c>
      <c r="G545">
        <v>4</v>
      </c>
      <c r="H545">
        <v>2</v>
      </c>
      <c r="I545">
        <v>347082</v>
      </c>
      <c r="J545">
        <v>31.274999999999999</v>
      </c>
      <c r="L545" t="s">
        <v>15</v>
      </c>
      <c r="M545">
        <f>Table24[[#This Row],[SibSp]]</f>
        <v>4</v>
      </c>
      <c r="N545">
        <f>Table24[[#This Row],[Parch]]</f>
        <v>2</v>
      </c>
      <c r="O545" s="5">
        <f>Table24[[#This Row],[Age]]/80</f>
        <v>0.13750000000000001</v>
      </c>
      <c r="P545" s="5">
        <f>LOG10(Table24[[#This Row],[Fare]]+1)</f>
        <v>1.5088662509384578</v>
      </c>
      <c r="Q545" s="3">
        <f>IF(OR(Table24[[#This Row],[Pclass]]=2, Table24[[#This Row],[Pclass]]=3), 0, IF(Table24[[#This Row],[Pclass]]=1, 1, ""))</f>
        <v>0</v>
      </c>
      <c r="R545" s="3">
        <f>IF(OR(Table24[[#This Row],[Pclass]]=1, Table24[[#This Row],[Pclass]]=3), 0, IF(Table24[[#This Row],[Pclass]]=2, 1, ""))</f>
        <v>0</v>
      </c>
      <c r="S545" s="3">
        <f>IF(OR(Table24[[#This Row],[Embarked]]="C", Table24[[#This Row],[Embarked]]="Q"), 0, IF(Table24[[#This Row],[Embarked]]="S", 1, ""))</f>
        <v>1</v>
      </c>
      <c r="T545" s="3">
        <f>IF(OR(Table24[[#This Row],[Embarked]]="S", Table24[[#This Row],[Embarked]]="Q"), 0, IF(Table24[[#This Row],[Embarked]]="C", 1, ""))</f>
        <v>0</v>
      </c>
      <c r="U545" s="3">
        <f>IF(Table24[[#This Row],[Sex]]="male", 1, 0)</f>
        <v>0</v>
      </c>
      <c r="V545" s="3">
        <v>1</v>
      </c>
      <c r="AI545">
        <f>SUMPRODUCT(Table24[[#This Row],[SibSp_1]:[Const]],$X$4:$AG$4)</f>
        <v>-0.8325036243639945</v>
      </c>
      <c r="AJ545">
        <f>SUMPRODUCT(Table24[[#This Row],[SibSp_1]:[Const]],$X$5:$AG$5)</f>
        <v>0.40750916622405126</v>
      </c>
      <c r="AK545">
        <f t="shared" si="225"/>
        <v>0</v>
      </c>
      <c r="AL545">
        <f t="shared" si="226"/>
        <v>0.40750916622405126</v>
      </c>
      <c r="AM545">
        <f t="shared" si="227"/>
        <v>0.40750916622405126</v>
      </c>
      <c r="AN545">
        <f>(AM545-Table24[[#This Row],[Survived]])^2</f>
        <v>0.16606372055662144</v>
      </c>
    </row>
    <row r="546" spans="1:40" x14ac:dyDescent="0.25">
      <c r="A546">
        <v>544</v>
      </c>
      <c r="B546">
        <v>1</v>
      </c>
      <c r="C546">
        <v>2</v>
      </c>
      <c r="D546" t="s">
        <v>780</v>
      </c>
      <c r="E546" t="s">
        <v>13</v>
      </c>
      <c r="F546">
        <v>32</v>
      </c>
      <c r="G546">
        <v>1</v>
      </c>
      <c r="H546">
        <v>0</v>
      </c>
      <c r="I546">
        <v>2908</v>
      </c>
      <c r="J546">
        <v>26</v>
      </c>
      <c r="L546" t="s">
        <v>15</v>
      </c>
      <c r="M546">
        <f>Table24[[#This Row],[SibSp]]</f>
        <v>1</v>
      </c>
      <c r="N546">
        <f>Table24[[#This Row],[Parch]]</f>
        <v>0</v>
      </c>
      <c r="O546" s="5">
        <f>Table24[[#This Row],[Age]]/80</f>
        <v>0.4</v>
      </c>
      <c r="P546" s="5">
        <f>LOG10(Table24[[#This Row],[Fare]]+1)</f>
        <v>1.4313637641589874</v>
      </c>
      <c r="Q546" s="3">
        <f>IF(OR(Table24[[#This Row],[Pclass]]=2, Table24[[#This Row],[Pclass]]=3), 0, IF(Table24[[#This Row],[Pclass]]=1, 1, ""))</f>
        <v>0</v>
      </c>
      <c r="R546" s="3">
        <f>IF(OR(Table24[[#This Row],[Pclass]]=1, Table24[[#This Row],[Pclass]]=3), 0, IF(Table24[[#This Row],[Pclass]]=2, 1, ""))</f>
        <v>1</v>
      </c>
      <c r="S546" s="3">
        <f>IF(OR(Table24[[#This Row],[Embarked]]="C", Table24[[#This Row],[Embarked]]="Q"), 0, IF(Table24[[#This Row],[Embarked]]="S", 1, ""))</f>
        <v>1</v>
      </c>
      <c r="T546" s="3">
        <f>IF(OR(Table24[[#This Row],[Embarked]]="S", Table24[[#This Row],[Embarked]]="Q"), 0, IF(Table24[[#This Row],[Embarked]]="C", 1, ""))</f>
        <v>0</v>
      </c>
      <c r="U546" s="3">
        <f>IF(Table24[[#This Row],[Sex]]="male", 1, 0)</f>
        <v>1</v>
      </c>
      <c r="V546" s="3">
        <v>1</v>
      </c>
      <c r="AI546">
        <f>SUMPRODUCT(Table24[[#This Row],[SibSp_1]:[Const]],$X$4:$AG$4)</f>
        <v>-1.5471365712870304</v>
      </c>
      <c r="AJ546">
        <f>SUMPRODUCT(Table24[[#This Row],[SibSp_1]:[Const]],$X$5:$AG$5)</f>
        <v>0.22425508138354633</v>
      </c>
      <c r="AK546">
        <f t="shared" si="225"/>
        <v>0</v>
      </c>
      <c r="AL546">
        <f t="shared" si="226"/>
        <v>0.22425508138354633</v>
      </c>
      <c r="AM546">
        <f t="shared" si="227"/>
        <v>0.22425508138354633</v>
      </c>
      <c r="AN546">
        <f>(AM546-Table24[[#This Row],[Survived]])^2</f>
        <v>0.60178017875924839</v>
      </c>
    </row>
    <row r="547" spans="1:40" x14ac:dyDescent="0.25">
      <c r="A547">
        <v>545</v>
      </c>
      <c r="B547">
        <v>0</v>
      </c>
      <c r="C547">
        <v>1</v>
      </c>
      <c r="D547" t="s">
        <v>781</v>
      </c>
      <c r="E547" t="s">
        <v>13</v>
      </c>
      <c r="F547">
        <v>50</v>
      </c>
      <c r="G547">
        <v>1</v>
      </c>
      <c r="H547">
        <v>0</v>
      </c>
      <c r="I547" t="s">
        <v>771</v>
      </c>
      <c r="J547">
        <v>106.425</v>
      </c>
      <c r="K547" t="s">
        <v>782</v>
      </c>
      <c r="L547" t="s">
        <v>20</v>
      </c>
      <c r="M547">
        <f>Table24[[#This Row],[SibSp]]</f>
        <v>1</v>
      </c>
      <c r="N547">
        <f>Table24[[#This Row],[Parch]]</f>
        <v>0</v>
      </c>
      <c r="O547" s="5">
        <f>Table24[[#This Row],[Age]]/80</f>
        <v>0.625</v>
      </c>
      <c r="P547" s="5">
        <f>LOG10(Table24[[#This Row],[Fare]]+1)</f>
        <v>2.031105362355941</v>
      </c>
      <c r="Q547" s="3">
        <f>IF(OR(Table24[[#This Row],[Pclass]]=2, Table24[[#This Row],[Pclass]]=3), 0, IF(Table24[[#This Row],[Pclass]]=1, 1, ""))</f>
        <v>1</v>
      </c>
      <c r="R547" s="3">
        <f>IF(OR(Table24[[#This Row],[Pclass]]=1, Table24[[#This Row],[Pclass]]=3), 0, IF(Table24[[#This Row],[Pclass]]=2, 1, ""))</f>
        <v>0</v>
      </c>
      <c r="S547" s="3">
        <f>IF(OR(Table24[[#This Row],[Embarked]]="C", Table24[[#This Row],[Embarked]]="Q"), 0, IF(Table24[[#This Row],[Embarked]]="S", 1, ""))</f>
        <v>0</v>
      </c>
      <c r="T547" s="3">
        <f>IF(OR(Table24[[#This Row],[Embarked]]="S", Table24[[#This Row],[Embarked]]="Q"), 0, IF(Table24[[#This Row],[Embarked]]="C", 1, ""))</f>
        <v>1</v>
      </c>
      <c r="U547" s="3">
        <f>IF(Table24[[#This Row],[Sex]]="male", 1, 0)</f>
        <v>1</v>
      </c>
      <c r="V547" s="3">
        <v>1</v>
      </c>
      <c r="AI547">
        <f>SUMPRODUCT(Table24[[#This Row],[SibSp_1]:[Const]],$X$4:$AG$4)</f>
        <v>0.13412638015435269</v>
      </c>
      <c r="AJ547">
        <f>SUMPRODUCT(Table24[[#This Row],[SibSp_1]:[Const]],$X$5:$AG$5)</f>
        <v>0.29644034600535535</v>
      </c>
      <c r="AK547">
        <f t="shared" si="225"/>
        <v>0.13412638015435269</v>
      </c>
      <c r="AL547">
        <f t="shared" si="226"/>
        <v>0.29644034600535535</v>
      </c>
      <c r="AM547">
        <f t="shared" si="227"/>
        <v>0.43056672615970804</v>
      </c>
      <c r="AN547">
        <f>(AM547-Table24[[#This Row],[Survived]])^2</f>
        <v>0.185387705675889</v>
      </c>
    </row>
    <row r="548" spans="1:40" x14ac:dyDescent="0.25">
      <c r="A548">
        <v>546</v>
      </c>
      <c r="B548">
        <v>0</v>
      </c>
      <c r="C548">
        <v>1</v>
      </c>
      <c r="D548" t="s">
        <v>783</v>
      </c>
      <c r="E548" t="s">
        <v>13</v>
      </c>
      <c r="F548">
        <v>64</v>
      </c>
      <c r="G548">
        <v>0</v>
      </c>
      <c r="H548">
        <v>0</v>
      </c>
      <c r="I548">
        <v>693</v>
      </c>
      <c r="J548">
        <v>26</v>
      </c>
      <c r="L548" t="s">
        <v>15</v>
      </c>
      <c r="M548">
        <f>Table24[[#This Row],[SibSp]]</f>
        <v>0</v>
      </c>
      <c r="N548">
        <f>Table24[[#This Row],[Parch]]</f>
        <v>0</v>
      </c>
      <c r="O548" s="5">
        <f>Table24[[#This Row],[Age]]/80</f>
        <v>0.8</v>
      </c>
      <c r="P548" s="5">
        <f>LOG10(Table24[[#This Row],[Fare]]+1)</f>
        <v>1.4313637641589874</v>
      </c>
      <c r="Q548" s="3">
        <f>IF(OR(Table24[[#This Row],[Pclass]]=2, Table24[[#This Row],[Pclass]]=3), 0, IF(Table24[[#This Row],[Pclass]]=1, 1, ""))</f>
        <v>1</v>
      </c>
      <c r="R548" s="3">
        <f>IF(OR(Table24[[#This Row],[Pclass]]=1, Table24[[#This Row],[Pclass]]=3), 0, IF(Table24[[#This Row],[Pclass]]=2, 1, ""))</f>
        <v>0</v>
      </c>
      <c r="S548" s="3">
        <f>IF(OR(Table24[[#This Row],[Embarked]]="C", Table24[[#This Row],[Embarked]]="Q"), 0, IF(Table24[[#This Row],[Embarked]]="S", 1, ""))</f>
        <v>1</v>
      </c>
      <c r="T548" s="3">
        <f>IF(OR(Table24[[#This Row],[Embarked]]="S", Table24[[#This Row],[Embarked]]="Q"), 0, IF(Table24[[#This Row],[Embarked]]="C", 1, ""))</f>
        <v>0</v>
      </c>
      <c r="U548" s="3">
        <f>IF(Table24[[#This Row],[Sex]]="male", 1, 0)</f>
        <v>1</v>
      </c>
      <c r="V548" s="3">
        <v>1</v>
      </c>
      <c r="AI548">
        <f>SUMPRODUCT(Table24[[#This Row],[SibSp_1]:[Const]],$X$4:$AG$4)</f>
        <v>-1.3686426721115257</v>
      </c>
      <c r="AJ548">
        <f>SUMPRODUCT(Table24[[#This Row],[SibSp_1]:[Const]],$X$5:$AG$5)</f>
        <v>0.22367443080831101</v>
      </c>
      <c r="AK548">
        <f t="shared" si="225"/>
        <v>0</v>
      </c>
      <c r="AL548">
        <f t="shared" si="226"/>
        <v>0.22367443080831101</v>
      </c>
      <c r="AM548">
        <f t="shared" si="227"/>
        <v>0.22367443080831101</v>
      </c>
      <c r="AN548">
        <f>(AM548-Table24[[#This Row],[Survived]])^2</f>
        <v>5.0030250997421907E-2</v>
      </c>
    </row>
    <row r="549" spans="1:40" x14ac:dyDescent="0.25">
      <c r="A549">
        <v>547</v>
      </c>
      <c r="B549">
        <v>1</v>
      </c>
      <c r="C549">
        <v>2</v>
      </c>
      <c r="D549" t="s">
        <v>784</v>
      </c>
      <c r="E549" t="s">
        <v>17</v>
      </c>
      <c r="F549">
        <v>19</v>
      </c>
      <c r="G549">
        <v>1</v>
      </c>
      <c r="H549">
        <v>0</v>
      </c>
      <c r="I549">
        <v>2908</v>
      </c>
      <c r="J549">
        <v>26</v>
      </c>
      <c r="L549" t="s">
        <v>15</v>
      </c>
      <c r="M549">
        <f>Table24[[#This Row],[SibSp]]</f>
        <v>1</v>
      </c>
      <c r="N549">
        <f>Table24[[#This Row],[Parch]]</f>
        <v>0</v>
      </c>
      <c r="O549" s="5">
        <f>Table24[[#This Row],[Age]]/80</f>
        <v>0.23749999999999999</v>
      </c>
      <c r="P549" s="5">
        <f>LOG10(Table24[[#This Row],[Fare]]+1)</f>
        <v>1.4313637641589874</v>
      </c>
      <c r="Q549" s="3">
        <f>IF(OR(Table24[[#This Row],[Pclass]]=2, Table24[[#This Row],[Pclass]]=3), 0, IF(Table24[[#This Row],[Pclass]]=1, 1, ""))</f>
        <v>0</v>
      </c>
      <c r="R549" s="3">
        <f>IF(OR(Table24[[#This Row],[Pclass]]=1, Table24[[#This Row],[Pclass]]=3), 0, IF(Table24[[#This Row],[Pclass]]=2, 1, ""))</f>
        <v>1</v>
      </c>
      <c r="S549" s="3">
        <f>IF(OR(Table24[[#This Row],[Embarked]]="C", Table24[[#This Row],[Embarked]]="Q"), 0, IF(Table24[[#This Row],[Embarked]]="S", 1, ""))</f>
        <v>1</v>
      </c>
      <c r="T549" s="3">
        <f>IF(OR(Table24[[#This Row],[Embarked]]="S", Table24[[#This Row],[Embarked]]="Q"), 0, IF(Table24[[#This Row],[Embarked]]="C", 1, ""))</f>
        <v>0</v>
      </c>
      <c r="U549" s="3">
        <f>IF(Table24[[#This Row],[Sex]]="male", 1, 0)</f>
        <v>0</v>
      </c>
      <c r="V549" s="3">
        <v>1</v>
      </c>
      <c r="AI549">
        <f>SUMPRODUCT(Table24[[#This Row],[SibSp_1]:[Const]],$X$4:$AG$4)</f>
        <v>-1.6603667272864859</v>
      </c>
      <c r="AJ549">
        <f>SUMPRODUCT(Table24[[#This Row],[SibSp_1]:[Const]],$X$5:$AG$5)</f>
        <v>0.81743214901488259</v>
      </c>
      <c r="AK549">
        <f t="shared" si="225"/>
        <v>0</v>
      </c>
      <c r="AL549">
        <f t="shared" si="226"/>
        <v>0.81743214901488259</v>
      </c>
      <c r="AM549">
        <f t="shared" si="227"/>
        <v>0.81743214901488259</v>
      </c>
      <c r="AN549">
        <f>(AM549-Table24[[#This Row],[Survived]])^2</f>
        <v>3.3331020213324035E-2</v>
      </c>
    </row>
    <row r="550" spans="1:40" hidden="1" x14ac:dyDescent="0.25">
      <c r="A550">
        <v>548</v>
      </c>
      <c r="B550">
        <v>1</v>
      </c>
      <c r="C550">
        <v>2</v>
      </c>
      <c r="D550" t="s">
        <v>785</v>
      </c>
      <c r="E550" t="s">
        <v>13</v>
      </c>
      <c r="G550">
        <v>0</v>
      </c>
      <c r="H550">
        <v>0</v>
      </c>
      <c r="I550" t="s">
        <v>786</v>
      </c>
      <c r="J550">
        <v>13.862500000000001</v>
      </c>
      <c r="L550" t="s">
        <v>20</v>
      </c>
      <c r="M550">
        <f>Table24[[#This Row],[SibSp]]</f>
        <v>0</v>
      </c>
      <c r="N550">
        <f>Table24[[#This Row],[Parch]]</f>
        <v>0</v>
      </c>
      <c r="O550">
        <f>Table24[[#This Row],[Age]]/80</f>
        <v>0</v>
      </c>
      <c r="P550" s="3">
        <f>LOG10(Table24[[#This Row],[Fare]]+1)</f>
        <v>1.172091867626748</v>
      </c>
      <c r="Q550" s="3">
        <f>IF(OR(Table24[[#This Row],[Pclass]]=2, Table24[[#This Row],[Pclass]]=3), 0, IF(Table24[[#This Row],[Pclass]]=1, 1, ""))</f>
        <v>0</v>
      </c>
      <c r="R550" s="3">
        <f>IF(OR(Table24[[#This Row],[Pclass]]=1, Table24[[#This Row],[Pclass]]=3), 0, IF(Table24[[#This Row],[Pclass]]=2, 1, ""))</f>
        <v>1</v>
      </c>
      <c r="S550" s="3">
        <f>IF(OR(Table24[[#This Row],[Embarked]]="C", Table24[[#This Row],[Embarked]]="Q"), 0, IF(Table24[[#This Row],[Embarked]]="S", 1, ""))</f>
        <v>0</v>
      </c>
      <c r="T550" s="3">
        <f>IF(OR(Table24[[#This Row],[Embarked]]="S", Table24[[#This Row],[Embarked]]="Q"), 0, IF(Table24[[#This Row],[Embarked]]="C", 1, ""))</f>
        <v>1</v>
      </c>
      <c r="U550" s="3">
        <f>IF(Table24[[#This Row],[Sex]]="male", 1, 0)</f>
        <v>1</v>
      </c>
      <c r="V550" s="3"/>
      <c r="AI550">
        <f>SUMPRODUCT(Table24[[#This Row],[SibSp_1]:[Const]],$X$4:$AG$4)</f>
        <v>0.11389685542049802</v>
      </c>
      <c r="AN550">
        <f>(AI550-Table24[[#This Row],[Survived]])^2</f>
        <v>0.78517878283368181</v>
      </c>
    </row>
    <row r="551" spans="1:40" x14ac:dyDescent="0.25">
      <c r="A551">
        <v>549</v>
      </c>
      <c r="B551">
        <v>0</v>
      </c>
      <c r="C551">
        <v>3</v>
      </c>
      <c r="D551" t="s">
        <v>787</v>
      </c>
      <c r="E551" t="s">
        <v>13</v>
      </c>
      <c r="F551">
        <v>33</v>
      </c>
      <c r="G551">
        <v>1</v>
      </c>
      <c r="H551">
        <v>1</v>
      </c>
      <c r="I551">
        <v>363291</v>
      </c>
      <c r="J551">
        <v>20.524999999999999</v>
      </c>
      <c r="L551" t="s">
        <v>15</v>
      </c>
      <c r="M551">
        <f>Table24[[#This Row],[SibSp]]</f>
        <v>1</v>
      </c>
      <c r="N551">
        <f>Table24[[#This Row],[Parch]]</f>
        <v>1</v>
      </c>
      <c r="O551" s="5">
        <f>Table24[[#This Row],[Age]]/80</f>
        <v>0.41249999999999998</v>
      </c>
      <c r="P551" s="5">
        <f>LOG10(Table24[[#This Row],[Fare]]+1)</f>
        <v>1.3329431601256923</v>
      </c>
      <c r="Q551" s="3">
        <f>IF(OR(Table24[[#This Row],[Pclass]]=2, Table24[[#This Row],[Pclass]]=3), 0, IF(Table24[[#This Row],[Pclass]]=1, 1, ""))</f>
        <v>0</v>
      </c>
      <c r="R551" s="3">
        <f>IF(OR(Table24[[#This Row],[Pclass]]=1, Table24[[#This Row],[Pclass]]=3), 0, IF(Table24[[#This Row],[Pclass]]=2, 1, ""))</f>
        <v>0</v>
      </c>
      <c r="S551" s="3">
        <f>IF(OR(Table24[[#This Row],[Embarked]]="C", Table24[[#This Row],[Embarked]]="Q"), 0, IF(Table24[[#This Row],[Embarked]]="S", 1, ""))</f>
        <v>1</v>
      </c>
      <c r="T551" s="3">
        <f>IF(OR(Table24[[#This Row],[Embarked]]="S", Table24[[#This Row],[Embarked]]="Q"), 0, IF(Table24[[#This Row],[Embarked]]="C", 1, ""))</f>
        <v>0</v>
      </c>
      <c r="U551" s="3">
        <f>IF(Table24[[#This Row],[Sex]]="male", 1, 0)</f>
        <v>1</v>
      </c>
      <c r="V551" s="3">
        <v>1</v>
      </c>
      <c r="AI551">
        <f>SUMPRODUCT(Table24[[#This Row],[SibSp_1]:[Const]],$X$4:$AG$4)</f>
        <v>-1.5086771500663396</v>
      </c>
      <c r="AJ551">
        <f>SUMPRODUCT(Table24[[#This Row],[SibSp_1]:[Const]],$X$5:$AG$5)</f>
        <v>-9.6205742235089264E-3</v>
      </c>
      <c r="AK551">
        <f t="shared" ref="AK551:AK554" si="228">IF(AI551&lt;0,0,AI551)</f>
        <v>0</v>
      </c>
      <c r="AL551">
        <f t="shared" ref="AL551:AL554" si="229">IF(AJ551&lt;0,0,AJ551)</f>
        <v>0</v>
      </c>
      <c r="AM551">
        <f t="shared" ref="AM551:AM554" si="230">AK551+AL551</f>
        <v>0</v>
      </c>
      <c r="AN551">
        <f>(AM551-Table24[[#This Row],[Survived]])^2</f>
        <v>0</v>
      </c>
    </row>
    <row r="552" spans="1:40" x14ac:dyDescent="0.25">
      <c r="A552">
        <v>550</v>
      </c>
      <c r="B552">
        <v>1</v>
      </c>
      <c r="C552">
        <v>2</v>
      </c>
      <c r="D552" t="s">
        <v>788</v>
      </c>
      <c r="E552" t="s">
        <v>13</v>
      </c>
      <c r="F552">
        <v>8</v>
      </c>
      <c r="G552">
        <v>1</v>
      </c>
      <c r="H552">
        <v>1</v>
      </c>
      <c r="I552" t="s">
        <v>227</v>
      </c>
      <c r="J552">
        <v>36.75</v>
      </c>
      <c r="L552" t="s">
        <v>15</v>
      </c>
      <c r="M552">
        <f>Table24[[#This Row],[SibSp]]</f>
        <v>1</v>
      </c>
      <c r="N552">
        <f>Table24[[#This Row],[Parch]]</f>
        <v>1</v>
      </c>
      <c r="O552" s="5">
        <f>Table24[[#This Row],[Age]]/80</f>
        <v>0.1</v>
      </c>
      <c r="P552" s="5">
        <f>LOG10(Table24[[#This Row],[Fare]]+1)</f>
        <v>1.576916955965207</v>
      </c>
      <c r="Q552" s="3">
        <f>IF(OR(Table24[[#This Row],[Pclass]]=2, Table24[[#This Row],[Pclass]]=3), 0, IF(Table24[[#This Row],[Pclass]]=1, 1, ""))</f>
        <v>0</v>
      </c>
      <c r="R552" s="3">
        <f>IF(OR(Table24[[#This Row],[Pclass]]=1, Table24[[#This Row],[Pclass]]=3), 0, IF(Table24[[#This Row],[Pclass]]=2, 1, ""))</f>
        <v>1</v>
      </c>
      <c r="S552" s="3">
        <f>IF(OR(Table24[[#This Row],[Embarked]]="C", Table24[[#This Row],[Embarked]]="Q"), 0, IF(Table24[[#This Row],[Embarked]]="S", 1, ""))</f>
        <v>1</v>
      </c>
      <c r="T552" s="3">
        <f>IF(OR(Table24[[#This Row],[Embarked]]="S", Table24[[#This Row],[Embarked]]="Q"), 0, IF(Table24[[#This Row],[Embarked]]="C", 1, ""))</f>
        <v>0</v>
      </c>
      <c r="U552" s="3">
        <f>IF(Table24[[#This Row],[Sex]]="male", 1, 0)</f>
        <v>1</v>
      </c>
      <c r="V552" s="3">
        <v>1</v>
      </c>
      <c r="AI552">
        <f>SUMPRODUCT(Table24[[#This Row],[SibSp_1]:[Const]],$X$4:$AG$4)</f>
        <v>-1.7855164906075287</v>
      </c>
      <c r="AJ552">
        <f>SUMPRODUCT(Table24[[#This Row],[SibSp_1]:[Const]],$X$5:$AG$5)</f>
        <v>0.39840243423602273</v>
      </c>
      <c r="AK552">
        <f t="shared" si="228"/>
        <v>0</v>
      </c>
      <c r="AL552">
        <f t="shared" si="229"/>
        <v>0.39840243423602273</v>
      </c>
      <c r="AM552">
        <f t="shared" si="230"/>
        <v>0.39840243423602273</v>
      </c>
      <c r="AN552">
        <f>(AM552-Table24[[#This Row],[Survived]])^2</f>
        <v>0.36191963113314296</v>
      </c>
    </row>
    <row r="553" spans="1:40" x14ac:dyDescent="0.25">
      <c r="A553">
        <v>551</v>
      </c>
      <c r="B553">
        <v>1</v>
      </c>
      <c r="C553">
        <v>1</v>
      </c>
      <c r="D553" t="s">
        <v>789</v>
      </c>
      <c r="E553" t="s">
        <v>13</v>
      </c>
      <c r="F553">
        <v>17</v>
      </c>
      <c r="G553">
        <v>0</v>
      </c>
      <c r="H553">
        <v>2</v>
      </c>
      <c r="I553">
        <v>17421</v>
      </c>
      <c r="J553">
        <v>110.88330000000001</v>
      </c>
      <c r="K553" t="s">
        <v>790</v>
      </c>
      <c r="L553" t="s">
        <v>20</v>
      </c>
      <c r="M553">
        <f>Table24[[#This Row],[SibSp]]</f>
        <v>0</v>
      </c>
      <c r="N553">
        <f>Table24[[#This Row],[Parch]]</f>
        <v>2</v>
      </c>
      <c r="O553" s="5">
        <f>Table24[[#This Row],[Age]]/80</f>
        <v>0.21249999999999999</v>
      </c>
      <c r="P553" s="5">
        <f>LOG10(Table24[[#This Row],[Fare]]+1)</f>
        <v>2.048765267412167</v>
      </c>
      <c r="Q553" s="3">
        <f>IF(OR(Table24[[#This Row],[Pclass]]=2, Table24[[#This Row],[Pclass]]=3), 0, IF(Table24[[#This Row],[Pclass]]=1, 1, ""))</f>
        <v>1</v>
      </c>
      <c r="R553" s="3">
        <f>IF(OR(Table24[[#This Row],[Pclass]]=1, Table24[[#This Row],[Pclass]]=3), 0, IF(Table24[[#This Row],[Pclass]]=2, 1, ""))</f>
        <v>0</v>
      </c>
      <c r="S553" s="3">
        <f>IF(OR(Table24[[#This Row],[Embarked]]="C", Table24[[#This Row],[Embarked]]="Q"), 0, IF(Table24[[#This Row],[Embarked]]="S", 1, ""))</f>
        <v>0</v>
      </c>
      <c r="T553" s="3">
        <f>IF(OR(Table24[[#This Row],[Embarked]]="S", Table24[[#This Row],[Embarked]]="Q"), 0, IF(Table24[[#This Row],[Embarked]]="C", 1, ""))</f>
        <v>1</v>
      </c>
      <c r="U553" s="3">
        <f>IF(Table24[[#This Row],[Sex]]="male", 1, 0)</f>
        <v>1</v>
      </c>
      <c r="V553" s="3">
        <v>1</v>
      </c>
      <c r="AI553">
        <f>SUMPRODUCT(Table24[[#This Row],[SibSp_1]:[Const]],$X$4:$AG$4)</f>
        <v>-0.49792443320294821</v>
      </c>
      <c r="AJ553">
        <f>SUMPRODUCT(Table24[[#This Row],[SibSp_1]:[Const]],$X$5:$AG$5)</f>
        <v>0.59144512507744773</v>
      </c>
      <c r="AK553">
        <f t="shared" si="228"/>
        <v>0</v>
      </c>
      <c r="AL553">
        <f t="shared" si="229"/>
        <v>0.59144512507744773</v>
      </c>
      <c r="AM553">
        <f t="shared" si="230"/>
        <v>0.59144512507744773</v>
      </c>
      <c r="AN553">
        <f>(AM553-Table24[[#This Row],[Survived]])^2</f>
        <v>0.16691708582298234</v>
      </c>
    </row>
    <row r="554" spans="1:40" x14ac:dyDescent="0.25">
      <c r="A554">
        <v>552</v>
      </c>
      <c r="B554">
        <v>0</v>
      </c>
      <c r="C554">
        <v>2</v>
      </c>
      <c r="D554" t="s">
        <v>791</v>
      </c>
      <c r="E554" t="s">
        <v>13</v>
      </c>
      <c r="F554">
        <v>27</v>
      </c>
      <c r="G554">
        <v>0</v>
      </c>
      <c r="H554">
        <v>0</v>
      </c>
      <c r="I554">
        <v>244358</v>
      </c>
      <c r="J554">
        <v>26</v>
      </c>
      <c r="L554" t="s">
        <v>15</v>
      </c>
      <c r="M554">
        <f>Table24[[#This Row],[SibSp]]</f>
        <v>0</v>
      </c>
      <c r="N554">
        <f>Table24[[#This Row],[Parch]]</f>
        <v>0</v>
      </c>
      <c r="O554" s="5">
        <f>Table24[[#This Row],[Age]]/80</f>
        <v>0.33750000000000002</v>
      </c>
      <c r="P554" s="5">
        <f>LOG10(Table24[[#This Row],[Fare]]+1)</f>
        <v>1.4313637641589874</v>
      </c>
      <c r="Q554" s="3">
        <f>IF(OR(Table24[[#This Row],[Pclass]]=2, Table24[[#This Row],[Pclass]]=3), 0, IF(Table24[[#This Row],[Pclass]]=1, 1, ""))</f>
        <v>0</v>
      </c>
      <c r="R554" s="3">
        <f>IF(OR(Table24[[#This Row],[Pclass]]=1, Table24[[#This Row],[Pclass]]=3), 0, IF(Table24[[#This Row],[Pclass]]=2, 1, ""))</f>
        <v>1</v>
      </c>
      <c r="S554" s="3">
        <f>IF(OR(Table24[[#This Row],[Embarked]]="C", Table24[[#This Row],[Embarked]]="Q"), 0, IF(Table24[[#This Row],[Embarked]]="S", 1, ""))</f>
        <v>1</v>
      </c>
      <c r="T554" s="3">
        <f>IF(OR(Table24[[#This Row],[Embarked]]="S", Table24[[#This Row],[Embarked]]="Q"), 0, IF(Table24[[#This Row],[Embarked]]="C", 1, ""))</f>
        <v>0</v>
      </c>
      <c r="U554" s="3">
        <f>IF(Table24[[#This Row],[Sex]]="male", 1, 0)</f>
        <v>1</v>
      </c>
      <c r="V554" s="3">
        <v>1</v>
      </c>
      <c r="AI554">
        <f>SUMPRODUCT(Table24[[#This Row],[SibSp_1]:[Const]],$X$4:$AG$4)</f>
        <v>-1.8961458185655442</v>
      </c>
      <c r="AJ554">
        <f>SUMPRODUCT(Table24[[#This Row],[SibSp_1]:[Const]],$X$5:$AG$5)</f>
        <v>0.34190966211847662</v>
      </c>
      <c r="AK554">
        <f t="shared" si="228"/>
        <v>0</v>
      </c>
      <c r="AL554">
        <f t="shared" si="229"/>
        <v>0.34190966211847662</v>
      </c>
      <c r="AM554">
        <f t="shared" si="230"/>
        <v>0.34190966211847662</v>
      </c>
      <c r="AN554">
        <f>(AM554-Table24[[#This Row],[Survived]])^2</f>
        <v>0.11690221704997085</v>
      </c>
    </row>
    <row r="555" spans="1:40" hidden="1" x14ac:dyDescent="0.25">
      <c r="A555">
        <v>553</v>
      </c>
      <c r="B555">
        <v>0</v>
      </c>
      <c r="C555">
        <v>3</v>
      </c>
      <c r="D555" t="s">
        <v>792</v>
      </c>
      <c r="E555" t="s">
        <v>13</v>
      </c>
      <c r="G555">
        <v>0</v>
      </c>
      <c r="H555">
        <v>0</v>
      </c>
      <c r="I555">
        <v>330979</v>
      </c>
      <c r="J555">
        <v>7.8292000000000002</v>
      </c>
      <c r="L555" t="s">
        <v>27</v>
      </c>
      <c r="M555">
        <f>Table24[[#This Row],[SibSp]]</f>
        <v>0</v>
      </c>
      <c r="N555">
        <f>Table24[[#This Row],[Parch]]</f>
        <v>0</v>
      </c>
      <c r="O555">
        <f>Table24[[#This Row],[Age]]/80</f>
        <v>0</v>
      </c>
      <c r="P555" s="3">
        <f>LOG10(Table24[[#This Row],[Fare]]+1)</f>
        <v>0.94592135461660087</v>
      </c>
      <c r="Q555" s="3">
        <f>IF(OR(Table24[[#This Row],[Pclass]]=2, Table24[[#This Row],[Pclass]]=3), 0, IF(Table24[[#This Row],[Pclass]]=1, 1, ""))</f>
        <v>0</v>
      </c>
      <c r="R555" s="3">
        <f>IF(OR(Table24[[#This Row],[Pclass]]=1, Table24[[#This Row],[Pclass]]=3), 0, IF(Table24[[#This Row],[Pclass]]=2, 1, ""))</f>
        <v>0</v>
      </c>
      <c r="S555" s="3">
        <f>IF(OR(Table24[[#This Row],[Embarked]]="C", Table24[[#This Row],[Embarked]]="Q"), 0, IF(Table24[[#This Row],[Embarked]]="S", 1, ""))</f>
        <v>0</v>
      </c>
      <c r="T555" s="3">
        <f>IF(OR(Table24[[#This Row],[Embarked]]="S", Table24[[#This Row],[Embarked]]="Q"), 0, IF(Table24[[#This Row],[Embarked]]="C", 1, ""))</f>
        <v>0</v>
      </c>
      <c r="U555" s="3">
        <f>IF(Table24[[#This Row],[Sex]]="male", 1, 0)</f>
        <v>1</v>
      </c>
      <c r="V555" s="3"/>
      <c r="AI555">
        <f>SUMPRODUCT(Table24[[#This Row],[SibSp_1]:[Const]],$X$4:$AG$4)</f>
        <v>-0.49945113528091223</v>
      </c>
      <c r="AN555">
        <f>(AI555-Table24[[#This Row],[Survived]])^2</f>
        <v>0.24945143653339208</v>
      </c>
    </row>
    <row r="556" spans="1:40" x14ac:dyDescent="0.25">
      <c r="A556">
        <v>554</v>
      </c>
      <c r="B556">
        <v>1</v>
      </c>
      <c r="C556">
        <v>3</v>
      </c>
      <c r="D556" t="s">
        <v>793</v>
      </c>
      <c r="E556" t="s">
        <v>13</v>
      </c>
      <c r="F556">
        <v>22</v>
      </c>
      <c r="G556">
        <v>0</v>
      </c>
      <c r="H556">
        <v>0</v>
      </c>
      <c r="I556">
        <v>2620</v>
      </c>
      <c r="J556">
        <v>7.2249999999999996</v>
      </c>
      <c r="L556" t="s">
        <v>20</v>
      </c>
      <c r="M556">
        <f>Table24[[#This Row],[SibSp]]</f>
        <v>0</v>
      </c>
      <c r="N556">
        <f>Table24[[#This Row],[Parch]]</f>
        <v>0</v>
      </c>
      <c r="O556" s="5">
        <f>Table24[[#This Row],[Age]]/80</f>
        <v>0.27500000000000002</v>
      </c>
      <c r="P556" s="5">
        <f>LOG10(Table24[[#This Row],[Fare]]+1)</f>
        <v>0.91513590662201194</v>
      </c>
      <c r="Q556" s="3">
        <f>IF(OR(Table24[[#This Row],[Pclass]]=2, Table24[[#This Row],[Pclass]]=3), 0, IF(Table24[[#This Row],[Pclass]]=1, 1, ""))</f>
        <v>0</v>
      </c>
      <c r="R556" s="3">
        <f>IF(OR(Table24[[#This Row],[Pclass]]=1, Table24[[#This Row],[Pclass]]=3), 0, IF(Table24[[#This Row],[Pclass]]=2, 1, ""))</f>
        <v>0</v>
      </c>
      <c r="S556" s="3">
        <f>IF(OR(Table24[[#This Row],[Embarked]]="C", Table24[[#This Row],[Embarked]]="Q"), 0, IF(Table24[[#This Row],[Embarked]]="S", 1, ""))</f>
        <v>0</v>
      </c>
      <c r="T556" s="3">
        <f>IF(OR(Table24[[#This Row],[Embarked]]="S", Table24[[#This Row],[Embarked]]="Q"), 0, IF(Table24[[#This Row],[Embarked]]="C", 1, ""))</f>
        <v>1</v>
      </c>
      <c r="U556" s="3">
        <f>IF(Table24[[#This Row],[Sex]]="male", 1, 0)</f>
        <v>1</v>
      </c>
      <c r="V556" s="3">
        <v>1</v>
      </c>
      <c r="AI556">
        <f>SUMPRODUCT(Table24[[#This Row],[SibSp_1]:[Const]],$X$4:$AG$4)</f>
        <v>7.5755036745844995E-2</v>
      </c>
      <c r="AJ556">
        <f>SUMPRODUCT(Table24[[#This Row],[SibSp_1]:[Const]],$X$5:$AG$5)</f>
        <v>0.12510719262457926</v>
      </c>
      <c r="AK556">
        <f t="shared" ref="AK556:AK559" si="231">IF(AI556&lt;0,0,AI556)</f>
        <v>7.5755036745844995E-2</v>
      </c>
      <c r="AL556">
        <f t="shared" ref="AL556:AL559" si="232">IF(AJ556&lt;0,0,AJ556)</f>
        <v>0.12510719262457926</v>
      </c>
      <c r="AM556">
        <f t="shared" ref="AM556:AM559" si="233">AK556+AL556</f>
        <v>0.20086222937042425</v>
      </c>
      <c r="AN556">
        <f>(AM556-Table24[[#This Row],[Survived]])^2</f>
        <v>0.63862117644680838</v>
      </c>
    </row>
    <row r="557" spans="1:40" x14ac:dyDescent="0.25">
      <c r="A557">
        <v>555</v>
      </c>
      <c r="B557">
        <v>1</v>
      </c>
      <c r="C557">
        <v>3</v>
      </c>
      <c r="D557" t="s">
        <v>794</v>
      </c>
      <c r="E557" t="s">
        <v>17</v>
      </c>
      <c r="F557">
        <v>22</v>
      </c>
      <c r="G557">
        <v>0</v>
      </c>
      <c r="H557">
        <v>0</v>
      </c>
      <c r="I557">
        <v>347085</v>
      </c>
      <c r="J557">
        <v>7.7750000000000004</v>
      </c>
      <c r="L557" t="s">
        <v>15</v>
      </c>
      <c r="M557">
        <f>Table24[[#This Row],[SibSp]]</f>
        <v>0</v>
      </c>
      <c r="N557">
        <f>Table24[[#This Row],[Parch]]</f>
        <v>0</v>
      </c>
      <c r="O557" s="5">
        <f>Table24[[#This Row],[Age]]/80</f>
        <v>0.27500000000000002</v>
      </c>
      <c r="P557" s="5">
        <f>LOG10(Table24[[#This Row],[Fare]]+1)</f>
        <v>0.94324712513786169</v>
      </c>
      <c r="Q557" s="3">
        <f>IF(OR(Table24[[#This Row],[Pclass]]=2, Table24[[#This Row],[Pclass]]=3), 0, IF(Table24[[#This Row],[Pclass]]=1, 1, ""))</f>
        <v>0</v>
      </c>
      <c r="R557" s="3">
        <f>IF(OR(Table24[[#This Row],[Pclass]]=1, Table24[[#This Row],[Pclass]]=3), 0, IF(Table24[[#This Row],[Pclass]]=2, 1, ""))</f>
        <v>0</v>
      </c>
      <c r="S557" s="3">
        <f>IF(OR(Table24[[#This Row],[Embarked]]="C", Table24[[#This Row],[Embarked]]="Q"), 0, IF(Table24[[#This Row],[Embarked]]="S", 1, ""))</f>
        <v>1</v>
      </c>
      <c r="T557" s="3">
        <f>IF(OR(Table24[[#This Row],[Embarked]]="S", Table24[[#This Row],[Embarked]]="Q"), 0, IF(Table24[[#This Row],[Embarked]]="C", 1, ""))</f>
        <v>0</v>
      </c>
      <c r="U557" s="3">
        <f>IF(Table24[[#This Row],[Sex]]="male", 1, 0)</f>
        <v>0</v>
      </c>
      <c r="V557" s="3">
        <v>1</v>
      </c>
      <c r="AI557">
        <f>SUMPRODUCT(Table24[[#This Row],[SibSp_1]:[Const]],$X$4:$AG$4)</f>
        <v>-1.5952131054898566</v>
      </c>
      <c r="AJ557">
        <f>SUMPRODUCT(Table24[[#This Row],[SibSp_1]:[Const]],$X$5:$AG$5)</f>
        <v>0.6289137091784256</v>
      </c>
      <c r="AK557">
        <f t="shared" si="231"/>
        <v>0</v>
      </c>
      <c r="AL557">
        <f t="shared" si="232"/>
        <v>0.6289137091784256</v>
      </c>
      <c r="AM557">
        <f t="shared" si="233"/>
        <v>0.6289137091784256</v>
      </c>
      <c r="AN557">
        <f>(AM557-Table24[[#This Row],[Survived]])^2</f>
        <v>0.13770503523571409</v>
      </c>
    </row>
    <row r="558" spans="1:40" x14ac:dyDescent="0.25">
      <c r="A558">
        <v>556</v>
      </c>
      <c r="B558">
        <v>0</v>
      </c>
      <c r="C558">
        <v>1</v>
      </c>
      <c r="D558" t="s">
        <v>795</v>
      </c>
      <c r="E558" t="s">
        <v>13</v>
      </c>
      <c r="F558">
        <v>62</v>
      </c>
      <c r="G558">
        <v>0</v>
      </c>
      <c r="H558">
        <v>0</v>
      </c>
      <c r="I558">
        <v>113807</v>
      </c>
      <c r="J558">
        <v>26.55</v>
      </c>
      <c r="L558" t="s">
        <v>15</v>
      </c>
      <c r="M558">
        <f>Table24[[#This Row],[SibSp]]</f>
        <v>0</v>
      </c>
      <c r="N558">
        <f>Table24[[#This Row],[Parch]]</f>
        <v>0</v>
      </c>
      <c r="O558" s="5">
        <f>Table24[[#This Row],[Age]]/80</f>
        <v>0.77500000000000002</v>
      </c>
      <c r="P558" s="5">
        <f>LOG10(Table24[[#This Row],[Fare]]+1)</f>
        <v>1.4401216031878039</v>
      </c>
      <c r="Q558" s="3">
        <f>IF(OR(Table24[[#This Row],[Pclass]]=2, Table24[[#This Row],[Pclass]]=3), 0, IF(Table24[[#This Row],[Pclass]]=1, 1, ""))</f>
        <v>1</v>
      </c>
      <c r="R558" s="3">
        <f>IF(OR(Table24[[#This Row],[Pclass]]=1, Table24[[#This Row],[Pclass]]=3), 0, IF(Table24[[#This Row],[Pclass]]=2, 1, ""))</f>
        <v>0</v>
      </c>
      <c r="S558" s="3">
        <f>IF(OR(Table24[[#This Row],[Embarked]]="C", Table24[[#This Row],[Embarked]]="Q"), 0, IF(Table24[[#This Row],[Embarked]]="S", 1, ""))</f>
        <v>1</v>
      </c>
      <c r="T558" s="3">
        <f>IF(OR(Table24[[#This Row],[Embarked]]="S", Table24[[#This Row],[Embarked]]="Q"), 0, IF(Table24[[#This Row],[Embarked]]="C", 1, ""))</f>
        <v>0</v>
      </c>
      <c r="U558" s="3">
        <f>IF(Table24[[#This Row],[Sex]]="male", 1, 0)</f>
        <v>1</v>
      </c>
      <c r="V558" s="3">
        <v>1</v>
      </c>
      <c r="AI558">
        <f>SUMPRODUCT(Table24[[#This Row],[SibSp_1]:[Const]],$X$4:$AG$4)</f>
        <v>-1.3762368123146962</v>
      </c>
      <c r="AJ558">
        <f>SUMPRODUCT(Table24[[#This Row],[SibSp_1]:[Const]],$X$5:$AG$5)</f>
        <v>0.23907417623358845</v>
      </c>
      <c r="AK558">
        <f t="shared" si="231"/>
        <v>0</v>
      </c>
      <c r="AL558">
        <f t="shared" si="232"/>
        <v>0.23907417623358845</v>
      </c>
      <c r="AM558">
        <f t="shared" si="233"/>
        <v>0.23907417623358845</v>
      </c>
      <c r="AN558">
        <f>(AM558-Table24[[#This Row],[Survived]])^2</f>
        <v>5.7156461741768909E-2</v>
      </c>
    </row>
    <row r="559" spans="1:40" x14ac:dyDescent="0.25">
      <c r="A559">
        <v>557</v>
      </c>
      <c r="B559">
        <v>1</v>
      </c>
      <c r="C559">
        <v>1</v>
      </c>
      <c r="D559" t="s">
        <v>796</v>
      </c>
      <c r="E559" t="s">
        <v>17</v>
      </c>
      <c r="F559">
        <v>48</v>
      </c>
      <c r="G559">
        <v>1</v>
      </c>
      <c r="H559">
        <v>0</v>
      </c>
      <c r="I559">
        <v>11755</v>
      </c>
      <c r="J559">
        <v>39.6</v>
      </c>
      <c r="K559" t="s">
        <v>797</v>
      </c>
      <c r="L559" t="s">
        <v>20</v>
      </c>
      <c r="M559">
        <f>Table24[[#This Row],[SibSp]]</f>
        <v>1</v>
      </c>
      <c r="N559">
        <f>Table24[[#This Row],[Parch]]</f>
        <v>0</v>
      </c>
      <c r="O559" s="5">
        <f>Table24[[#This Row],[Age]]/80</f>
        <v>0.6</v>
      </c>
      <c r="P559" s="5">
        <f>LOG10(Table24[[#This Row],[Fare]]+1)</f>
        <v>1.608526033577194</v>
      </c>
      <c r="Q559" s="3">
        <f>IF(OR(Table24[[#This Row],[Pclass]]=2, Table24[[#This Row],[Pclass]]=3), 0, IF(Table24[[#This Row],[Pclass]]=1, 1, ""))</f>
        <v>1</v>
      </c>
      <c r="R559" s="3">
        <f>IF(OR(Table24[[#This Row],[Pclass]]=1, Table24[[#This Row],[Pclass]]=3), 0, IF(Table24[[#This Row],[Pclass]]=2, 1, ""))</f>
        <v>0</v>
      </c>
      <c r="S559" s="3">
        <f>IF(OR(Table24[[#This Row],[Embarked]]="C", Table24[[#This Row],[Embarked]]="Q"), 0, IF(Table24[[#This Row],[Embarked]]="S", 1, ""))</f>
        <v>0</v>
      </c>
      <c r="T559" s="3">
        <f>IF(OR(Table24[[#This Row],[Embarked]]="S", Table24[[#This Row],[Embarked]]="Q"), 0, IF(Table24[[#This Row],[Embarked]]="C", 1, ""))</f>
        <v>1</v>
      </c>
      <c r="U559" s="3">
        <f>IF(Table24[[#This Row],[Sex]]="male", 1, 0)</f>
        <v>0</v>
      </c>
      <c r="V559" s="3">
        <v>1</v>
      </c>
      <c r="AI559">
        <f>SUMPRODUCT(Table24[[#This Row],[SibSp_1]:[Const]],$X$4:$AG$4)</f>
        <v>0.2999127962984483</v>
      </c>
      <c r="AJ559">
        <f>SUMPRODUCT(Table24[[#This Row],[SibSp_1]:[Const]],$X$5:$AG$5)</f>
        <v>0.77078080338566313</v>
      </c>
      <c r="AK559">
        <f t="shared" si="231"/>
        <v>0.2999127962984483</v>
      </c>
      <c r="AL559">
        <f t="shared" si="232"/>
        <v>0.77078080338566313</v>
      </c>
      <c r="AM559">
        <f t="shared" si="233"/>
        <v>1.0706935996841114</v>
      </c>
      <c r="AN559">
        <f>(AM559-Table24[[#This Row],[Survived]])^2</f>
        <v>4.9975850362973919E-3</v>
      </c>
    </row>
    <row r="560" spans="1:40" hidden="1" x14ac:dyDescent="0.25">
      <c r="A560">
        <v>558</v>
      </c>
      <c r="B560">
        <v>0</v>
      </c>
      <c r="C560">
        <v>1</v>
      </c>
      <c r="D560" t="s">
        <v>798</v>
      </c>
      <c r="E560" t="s">
        <v>13</v>
      </c>
      <c r="G560">
        <v>0</v>
      </c>
      <c r="H560">
        <v>0</v>
      </c>
      <c r="I560" t="s">
        <v>564</v>
      </c>
      <c r="J560">
        <v>227.52500000000001</v>
      </c>
      <c r="L560" t="s">
        <v>20</v>
      </c>
      <c r="M560">
        <f>Table24[[#This Row],[SibSp]]</f>
        <v>0</v>
      </c>
      <c r="N560">
        <f>Table24[[#This Row],[Parch]]</f>
        <v>0</v>
      </c>
      <c r="O560">
        <f>Table24[[#This Row],[Age]]/80</f>
        <v>0</v>
      </c>
      <c r="P560" s="3">
        <f>LOG10(Table24[[#This Row],[Fare]]+1)</f>
        <v>2.3589337176143736</v>
      </c>
      <c r="Q560" s="3">
        <f>IF(OR(Table24[[#This Row],[Pclass]]=2, Table24[[#This Row],[Pclass]]=3), 0, IF(Table24[[#This Row],[Pclass]]=1, 1, ""))</f>
        <v>1</v>
      </c>
      <c r="R560" s="3">
        <f>IF(OR(Table24[[#This Row],[Pclass]]=1, Table24[[#This Row],[Pclass]]=3), 0, IF(Table24[[#This Row],[Pclass]]=2, 1, ""))</f>
        <v>0</v>
      </c>
      <c r="S560" s="3">
        <f>IF(OR(Table24[[#This Row],[Embarked]]="C", Table24[[#This Row],[Embarked]]="Q"), 0, IF(Table24[[#This Row],[Embarked]]="S", 1, ""))</f>
        <v>0</v>
      </c>
      <c r="T560" s="3">
        <f>IF(OR(Table24[[#This Row],[Embarked]]="S", Table24[[#This Row],[Embarked]]="Q"), 0, IF(Table24[[#This Row],[Embarked]]="C", 1, ""))</f>
        <v>1</v>
      </c>
      <c r="U560" s="3">
        <f>IF(Table24[[#This Row],[Sex]]="male", 1, 0)</f>
        <v>1</v>
      </c>
      <c r="V560" s="3"/>
      <c r="AI560">
        <f>SUMPRODUCT(Table24[[#This Row],[SibSp_1]:[Const]],$X$4:$AG$4)</f>
        <v>-0.14847852469514819</v>
      </c>
      <c r="AN560">
        <f>(AI560-Table24[[#This Row],[Survived]])^2</f>
        <v>2.204587229564773E-2</v>
      </c>
    </row>
    <row r="561" spans="1:40" x14ac:dyDescent="0.25">
      <c r="A561">
        <v>559</v>
      </c>
      <c r="B561">
        <v>1</v>
      </c>
      <c r="C561">
        <v>1</v>
      </c>
      <c r="D561" t="s">
        <v>799</v>
      </c>
      <c r="E561" t="s">
        <v>17</v>
      </c>
      <c r="F561">
        <v>39</v>
      </c>
      <c r="G561">
        <v>1</v>
      </c>
      <c r="H561">
        <v>1</v>
      </c>
      <c r="I561">
        <v>110413</v>
      </c>
      <c r="J561">
        <v>79.650000000000006</v>
      </c>
      <c r="K561" t="s">
        <v>396</v>
      </c>
      <c r="L561" t="s">
        <v>15</v>
      </c>
      <c r="M561">
        <f>Table24[[#This Row],[SibSp]]</f>
        <v>1</v>
      </c>
      <c r="N561">
        <f>Table24[[#This Row],[Parch]]</f>
        <v>1</v>
      </c>
      <c r="O561" s="5">
        <f>Table24[[#This Row],[Age]]/80</f>
        <v>0.48749999999999999</v>
      </c>
      <c r="P561" s="5">
        <f>LOG10(Table24[[#This Row],[Fare]]+1)</f>
        <v>1.9066043717249803</v>
      </c>
      <c r="Q561" s="3">
        <f>IF(OR(Table24[[#This Row],[Pclass]]=2, Table24[[#This Row],[Pclass]]=3), 0, IF(Table24[[#This Row],[Pclass]]=1, 1, ""))</f>
        <v>1</v>
      </c>
      <c r="R561" s="3">
        <f>IF(OR(Table24[[#This Row],[Pclass]]=1, Table24[[#This Row],[Pclass]]=3), 0, IF(Table24[[#This Row],[Pclass]]=2, 1, ""))</f>
        <v>0</v>
      </c>
      <c r="S561" s="3">
        <f>IF(OR(Table24[[#This Row],[Embarked]]="C", Table24[[#This Row],[Embarked]]="Q"), 0, IF(Table24[[#This Row],[Embarked]]="S", 1, ""))</f>
        <v>1</v>
      </c>
      <c r="T561" s="3">
        <f>IF(OR(Table24[[#This Row],[Embarked]]="S", Table24[[#This Row],[Embarked]]="Q"), 0, IF(Table24[[#This Row],[Embarked]]="C", 1, ""))</f>
        <v>0</v>
      </c>
      <c r="U561" s="3">
        <f>IF(Table24[[#This Row],[Sex]]="male", 1, 0)</f>
        <v>0</v>
      </c>
      <c r="V561" s="3">
        <v>1</v>
      </c>
      <c r="AI561">
        <f>SUMPRODUCT(Table24[[#This Row],[SibSp_1]:[Const]],$X$4:$AG$4)</f>
        <v>-1.5729963742599475</v>
      </c>
      <c r="AJ561">
        <f>SUMPRODUCT(Table24[[#This Row],[SibSp_1]:[Const]],$X$5:$AG$5)</f>
        <v>0.85230017543536252</v>
      </c>
      <c r="AK561">
        <f t="shared" ref="AK561:AK562" si="234">IF(AI561&lt;0,0,AI561)</f>
        <v>0</v>
      </c>
      <c r="AL561">
        <f t="shared" ref="AL561:AL562" si="235">IF(AJ561&lt;0,0,AJ561)</f>
        <v>0.85230017543536252</v>
      </c>
      <c r="AM561">
        <f t="shared" ref="AM561:AM562" si="236">AK561+AL561</f>
        <v>0.85230017543536252</v>
      </c>
      <c r="AN561">
        <f>(AM561-Table24[[#This Row],[Survived]])^2</f>
        <v>2.1815238176424692E-2</v>
      </c>
    </row>
    <row r="562" spans="1:40" x14ac:dyDescent="0.25">
      <c r="A562">
        <v>560</v>
      </c>
      <c r="B562">
        <v>1</v>
      </c>
      <c r="C562">
        <v>3</v>
      </c>
      <c r="D562" t="s">
        <v>800</v>
      </c>
      <c r="E562" t="s">
        <v>17</v>
      </c>
      <c r="F562">
        <v>36</v>
      </c>
      <c r="G562">
        <v>1</v>
      </c>
      <c r="H562">
        <v>0</v>
      </c>
      <c r="I562">
        <v>345572</v>
      </c>
      <c r="J562">
        <v>17.399999999999999</v>
      </c>
      <c r="L562" t="s">
        <v>15</v>
      </c>
      <c r="M562">
        <f>Table24[[#This Row],[SibSp]]</f>
        <v>1</v>
      </c>
      <c r="N562">
        <f>Table24[[#This Row],[Parch]]</f>
        <v>0</v>
      </c>
      <c r="O562" s="5">
        <f>Table24[[#This Row],[Age]]/80</f>
        <v>0.45</v>
      </c>
      <c r="P562" s="5">
        <f>LOG10(Table24[[#This Row],[Fare]]+1)</f>
        <v>1.2648178230095364</v>
      </c>
      <c r="Q562" s="3">
        <f>IF(OR(Table24[[#This Row],[Pclass]]=2, Table24[[#This Row],[Pclass]]=3), 0, IF(Table24[[#This Row],[Pclass]]=1, 1, ""))</f>
        <v>0</v>
      </c>
      <c r="R562" s="3">
        <f>IF(OR(Table24[[#This Row],[Pclass]]=1, Table24[[#This Row],[Pclass]]=3), 0, IF(Table24[[#This Row],[Pclass]]=2, 1, ""))</f>
        <v>0</v>
      </c>
      <c r="S562" s="3">
        <f>IF(OR(Table24[[#This Row],[Embarked]]="C", Table24[[#This Row],[Embarked]]="Q"), 0, IF(Table24[[#This Row],[Embarked]]="S", 1, ""))</f>
        <v>1</v>
      </c>
      <c r="T562" s="3">
        <f>IF(OR(Table24[[#This Row],[Embarked]]="S", Table24[[#This Row],[Embarked]]="Q"), 0, IF(Table24[[#This Row],[Embarked]]="C", 1, ""))</f>
        <v>0</v>
      </c>
      <c r="U562" s="3">
        <f>IF(Table24[[#This Row],[Sex]]="male", 1, 0)</f>
        <v>0</v>
      </c>
      <c r="V562" s="3">
        <v>1</v>
      </c>
      <c r="AI562">
        <f>SUMPRODUCT(Table24[[#This Row],[SibSp_1]:[Const]],$X$4:$AG$4)</f>
        <v>-1.4407688438945117</v>
      </c>
      <c r="AJ562">
        <f>SUMPRODUCT(Table24[[#This Row],[SibSp_1]:[Const]],$X$5:$AG$5)</f>
        <v>0.47487374394511572</v>
      </c>
      <c r="AK562">
        <f t="shared" si="234"/>
        <v>0</v>
      </c>
      <c r="AL562">
        <f t="shared" si="235"/>
        <v>0.47487374394511572</v>
      </c>
      <c r="AM562">
        <f t="shared" si="236"/>
        <v>0.47487374394511572</v>
      </c>
      <c r="AN562">
        <f>(AM562-Table24[[#This Row],[Survived]])^2</f>
        <v>0.27575758479821988</v>
      </c>
    </row>
    <row r="563" spans="1:40" hidden="1" x14ac:dyDescent="0.25">
      <c r="A563">
        <v>561</v>
      </c>
      <c r="B563">
        <v>0</v>
      </c>
      <c r="C563">
        <v>3</v>
      </c>
      <c r="D563" t="s">
        <v>801</v>
      </c>
      <c r="E563" t="s">
        <v>13</v>
      </c>
      <c r="G563">
        <v>0</v>
      </c>
      <c r="H563">
        <v>0</v>
      </c>
      <c r="I563">
        <v>372622</v>
      </c>
      <c r="J563">
        <v>7.75</v>
      </c>
      <c r="L563" t="s">
        <v>27</v>
      </c>
      <c r="M563">
        <f>Table24[[#This Row],[SibSp]]</f>
        <v>0</v>
      </c>
      <c r="N563">
        <f>Table24[[#This Row],[Parch]]</f>
        <v>0</v>
      </c>
      <c r="O563">
        <f>Table24[[#This Row],[Age]]/80</f>
        <v>0</v>
      </c>
      <c r="P563" s="3">
        <f>LOG10(Table24[[#This Row],[Fare]]+1)</f>
        <v>0.94200805302231327</v>
      </c>
      <c r="Q563" s="3">
        <f>IF(OR(Table24[[#This Row],[Pclass]]=2, Table24[[#This Row],[Pclass]]=3), 0, IF(Table24[[#This Row],[Pclass]]=1, 1, ""))</f>
        <v>0</v>
      </c>
      <c r="R563" s="3">
        <f>IF(OR(Table24[[#This Row],[Pclass]]=1, Table24[[#This Row],[Pclass]]=3), 0, IF(Table24[[#This Row],[Pclass]]=2, 1, ""))</f>
        <v>0</v>
      </c>
      <c r="S563" s="3">
        <f>IF(OR(Table24[[#This Row],[Embarked]]="C", Table24[[#This Row],[Embarked]]="Q"), 0, IF(Table24[[#This Row],[Embarked]]="S", 1, ""))</f>
        <v>0</v>
      </c>
      <c r="T563" s="3">
        <f>IF(OR(Table24[[#This Row],[Embarked]]="S", Table24[[#This Row],[Embarked]]="Q"), 0, IF(Table24[[#This Row],[Embarked]]="C", 1, ""))</f>
        <v>0</v>
      </c>
      <c r="U563" s="3">
        <f>IF(Table24[[#This Row],[Sex]]="male", 1, 0)</f>
        <v>1</v>
      </c>
      <c r="V563" s="3"/>
      <c r="AI563">
        <f>SUMPRODUCT(Table24[[#This Row],[SibSp_1]:[Const]],$X$4:$AG$4)</f>
        <v>-0.49697143895696583</v>
      </c>
      <c r="AN563">
        <f>(AI563-Table24[[#This Row],[Survived]])^2</f>
        <v>0.24698061113895722</v>
      </c>
    </row>
    <row r="564" spans="1:40" x14ac:dyDescent="0.25">
      <c r="A564">
        <v>562</v>
      </c>
      <c r="B564">
        <v>0</v>
      </c>
      <c r="C564">
        <v>3</v>
      </c>
      <c r="D564" t="s">
        <v>802</v>
      </c>
      <c r="E564" t="s">
        <v>13</v>
      </c>
      <c r="F564">
        <v>40</v>
      </c>
      <c r="G564">
        <v>0</v>
      </c>
      <c r="H564">
        <v>0</v>
      </c>
      <c r="I564">
        <v>349251</v>
      </c>
      <c r="J564">
        <v>7.8958000000000004</v>
      </c>
      <c r="L564" t="s">
        <v>15</v>
      </c>
      <c r="M564">
        <f>Table24[[#This Row],[SibSp]]</f>
        <v>0</v>
      </c>
      <c r="N564">
        <f>Table24[[#This Row],[Parch]]</f>
        <v>0</v>
      </c>
      <c r="O564" s="5">
        <f>Table24[[#This Row],[Age]]/80</f>
        <v>0.5</v>
      </c>
      <c r="P564" s="5">
        <f>LOG10(Table24[[#This Row],[Fare]]+1)</f>
        <v>0.94918501031343461</v>
      </c>
      <c r="Q564" s="3">
        <f>IF(OR(Table24[[#This Row],[Pclass]]=2, Table24[[#This Row],[Pclass]]=3), 0, IF(Table24[[#This Row],[Pclass]]=1, 1, ""))</f>
        <v>0</v>
      </c>
      <c r="R564" s="3">
        <f>IF(OR(Table24[[#This Row],[Pclass]]=1, Table24[[#This Row],[Pclass]]=3), 0, IF(Table24[[#This Row],[Pclass]]=2, 1, ""))</f>
        <v>0</v>
      </c>
      <c r="S564" s="3">
        <f>IF(OR(Table24[[#This Row],[Embarked]]="C", Table24[[#This Row],[Embarked]]="Q"), 0, IF(Table24[[#This Row],[Embarked]]="S", 1, ""))</f>
        <v>1</v>
      </c>
      <c r="T564" s="3">
        <f>IF(OR(Table24[[#This Row],[Embarked]]="S", Table24[[#This Row],[Embarked]]="Q"), 0, IF(Table24[[#This Row],[Embarked]]="C", 1, ""))</f>
        <v>0</v>
      </c>
      <c r="U564" s="3">
        <f>IF(Table24[[#This Row],[Sex]]="male", 1, 0)</f>
        <v>1</v>
      </c>
      <c r="V564" s="3">
        <v>1</v>
      </c>
      <c r="AI564">
        <f>SUMPRODUCT(Table24[[#This Row],[SibSp_1]:[Const]],$X$4:$AG$4)</f>
        <v>-1.480633884735739</v>
      </c>
      <c r="AJ564">
        <f>SUMPRODUCT(Table24[[#This Row],[SibSp_1]:[Const]],$X$5:$AG$5)</f>
        <v>-2.2501601265978444E-4</v>
      </c>
      <c r="AK564">
        <f t="shared" ref="AK564:AK565" si="237">IF(AI564&lt;0,0,AI564)</f>
        <v>0</v>
      </c>
      <c r="AL564">
        <f t="shared" ref="AL564:AL565" si="238">IF(AJ564&lt;0,0,AJ564)</f>
        <v>0</v>
      </c>
      <c r="AM564">
        <f t="shared" ref="AM564:AM565" si="239">AK564+AL564</f>
        <v>0</v>
      </c>
      <c r="AN564">
        <f>(AM564-Table24[[#This Row],[Survived]])^2</f>
        <v>0</v>
      </c>
    </row>
    <row r="565" spans="1:40" x14ac:dyDescent="0.25">
      <c r="A565">
        <v>563</v>
      </c>
      <c r="B565">
        <v>0</v>
      </c>
      <c r="C565">
        <v>2</v>
      </c>
      <c r="D565" t="s">
        <v>803</v>
      </c>
      <c r="E565" t="s">
        <v>13</v>
      </c>
      <c r="F565">
        <v>28</v>
      </c>
      <c r="G565">
        <v>0</v>
      </c>
      <c r="H565">
        <v>0</v>
      </c>
      <c r="I565">
        <v>218629</v>
      </c>
      <c r="J565">
        <v>13.5</v>
      </c>
      <c r="L565" t="s">
        <v>15</v>
      </c>
      <c r="M565">
        <f>Table24[[#This Row],[SibSp]]</f>
        <v>0</v>
      </c>
      <c r="N565">
        <f>Table24[[#This Row],[Parch]]</f>
        <v>0</v>
      </c>
      <c r="O565" s="5">
        <f>Table24[[#This Row],[Age]]/80</f>
        <v>0.35</v>
      </c>
      <c r="P565" s="5">
        <f>LOG10(Table24[[#This Row],[Fare]]+1)</f>
        <v>1.1613680022349748</v>
      </c>
      <c r="Q565" s="3">
        <f>IF(OR(Table24[[#This Row],[Pclass]]=2, Table24[[#This Row],[Pclass]]=3), 0, IF(Table24[[#This Row],[Pclass]]=1, 1, ""))</f>
        <v>0</v>
      </c>
      <c r="R565" s="3">
        <f>IF(OR(Table24[[#This Row],[Pclass]]=1, Table24[[#This Row],[Pclass]]=3), 0, IF(Table24[[#This Row],[Pclass]]=2, 1, ""))</f>
        <v>1</v>
      </c>
      <c r="S565" s="3">
        <f>IF(OR(Table24[[#This Row],[Embarked]]="C", Table24[[#This Row],[Embarked]]="Q"), 0, IF(Table24[[#This Row],[Embarked]]="S", 1, ""))</f>
        <v>1</v>
      </c>
      <c r="T565" s="3">
        <f>IF(OR(Table24[[#This Row],[Embarked]]="S", Table24[[#This Row],[Embarked]]="Q"), 0, IF(Table24[[#This Row],[Embarked]]="C", 1, ""))</f>
        <v>0</v>
      </c>
      <c r="U565" s="3">
        <f>IF(Table24[[#This Row],[Sex]]="male", 1, 0)</f>
        <v>1</v>
      </c>
      <c r="V565" s="3">
        <v>1</v>
      </c>
      <c r="AI565">
        <f>SUMPRODUCT(Table24[[#This Row],[SibSp_1]:[Const]],$X$4:$AG$4)</f>
        <v>-1.7240384120812986</v>
      </c>
      <c r="AJ565">
        <f>SUMPRODUCT(Table24[[#This Row],[SibSp_1]:[Const]],$X$5:$AG$5)</f>
        <v>0.30999141615788844</v>
      </c>
      <c r="AK565">
        <f t="shared" si="237"/>
        <v>0</v>
      </c>
      <c r="AL565">
        <f t="shared" si="238"/>
        <v>0.30999141615788844</v>
      </c>
      <c r="AM565">
        <f t="shared" si="239"/>
        <v>0.30999141615788844</v>
      </c>
      <c r="AN565">
        <f>(AM565-Table24[[#This Row],[Survived]])^2</f>
        <v>9.6094678091573182E-2</v>
      </c>
    </row>
    <row r="566" spans="1:40" hidden="1" x14ac:dyDescent="0.25">
      <c r="A566">
        <v>564</v>
      </c>
      <c r="B566">
        <v>0</v>
      </c>
      <c r="C566">
        <v>3</v>
      </c>
      <c r="D566" t="s">
        <v>804</v>
      </c>
      <c r="E566" t="s">
        <v>13</v>
      </c>
      <c r="G566">
        <v>0</v>
      </c>
      <c r="H566">
        <v>0</v>
      </c>
      <c r="I566" t="s">
        <v>805</v>
      </c>
      <c r="J566">
        <v>8.0500000000000007</v>
      </c>
      <c r="L566" t="s">
        <v>15</v>
      </c>
      <c r="M566">
        <f>Table24[[#This Row],[SibSp]]</f>
        <v>0</v>
      </c>
      <c r="N566">
        <f>Table24[[#This Row],[Parch]]</f>
        <v>0</v>
      </c>
      <c r="O566">
        <f>Table24[[#This Row],[Age]]/80</f>
        <v>0</v>
      </c>
      <c r="P566" s="3">
        <f>LOG10(Table24[[#This Row],[Fare]]+1)</f>
        <v>0.9566485792052033</v>
      </c>
      <c r="Q566" s="3">
        <f>IF(OR(Table24[[#This Row],[Pclass]]=2, Table24[[#This Row],[Pclass]]=3), 0, IF(Table24[[#This Row],[Pclass]]=1, 1, ""))</f>
        <v>0</v>
      </c>
      <c r="R566" s="3">
        <f>IF(OR(Table24[[#This Row],[Pclass]]=1, Table24[[#This Row],[Pclass]]=3), 0, IF(Table24[[#This Row],[Pclass]]=2, 1, ""))</f>
        <v>0</v>
      </c>
      <c r="S566" s="3">
        <f>IF(OR(Table24[[#This Row],[Embarked]]="C", Table24[[#This Row],[Embarked]]="Q"), 0, IF(Table24[[#This Row],[Embarked]]="S", 1, ""))</f>
        <v>1</v>
      </c>
      <c r="T566" s="3">
        <f>IF(OR(Table24[[#This Row],[Embarked]]="S", Table24[[#This Row],[Embarked]]="Q"), 0, IF(Table24[[#This Row],[Embarked]]="C", 1, ""))</f>
        <v>0</v>
      </c>
      <c r="U566" s="3">
        <f>IF(Table24[[#This Row],[Sex]]="male", 1, 0)</f>
        <v>1</v>
      </c>
      <c r="V566" s="3"/>
      <c r="AI566">
        <f>SUMPRODUCT(Table24[[#This Row],[SibSp_1]:[Const]],$X$4:$AG$4)</f>
        <v>-1.2061160573759404</v>
      </c>
      <c r="AN566">
        <f>(AI566-Table24[[#This Row],[Survived]])^2</f>
        <v>1.4547159438600827</v>
      </c>
    </row>
    <row r="567" spans="1:40" hidden="1" x14ac:dyDescent="0.25">
      <c r="A567">
        <v>565</v>
      </c>
      <c r="B567">
        <v>0</v>
      </c>
      <c r="C567">
        <v>3</v>
      </c>
      <c r="D567" t="s">
        <v>806</v>
      </c>
      <c r="E567" t="s">
        <v>17</v>
      </c>
      <c r="G567">
        <v>0</v>
      </c>
      <c r="H567">
        <v>0</v>
      </c>
      <c r="I567" t="s">
        <v>807</v>
      </c>
      <c r="J567">
        <v>8.0500000000000007</v>
      </c>
      <c r="L567" t="s">
        <v>15</v>
      </c>
      <c r="M567">
        <f>Table24[[#This Row],[SibSp]]</f>
        <v>0</v>
      </c>
      <c r="N567">
        <f>Table24[[#This Row],[Parch]]</f>
        <v>0</v>
      </c>
      <c r="O567">
        <f>Table24[[#This Row],[Age]]/80</f>
        <v>0</v>
      </c>
      <c r="P567" s="3">
        <f>LOG10(Table24[[#This Row],[Fare]]+1)</f>
        <v>0.9566485792052033</v>
      </c>
      <c r="Q567" s="3">
        <f>IF(OR(Table24[[#This Row],[Pclass]]=2, Table24[[#This Row],[Pclass]]=3), 0, IF(Table24[[#This Row],[Pclass]]=1, 1, ""))</f>
        <v>0</v>
      </c>
      <c r="R567" s="3">
        <f>IF(OR(Table24[[#This Row],[Pclass]]=1, Table24[[#This Row],[Pclass]]=3), 0, IF(Table24[[#This Row],[Pclass]]=2, 1, ""))</f>
        <v>0</v>
      </c>
      <c r="S567" s="3">
        <f>IF(OR(Table24[[#This Row],[Embarked]]="C", Table24[[#This Row],[Embarked]]="Q"), 0, IF(Table24[[#This Row],[Embarked]]="S", 1, ""))</f>
        <v>1</v>
      </c>
      <c r="T567" s="3">
        <f>IF(OR(Table24[[#This Row],[Embarked]]="S", Table24[[#This Row],[Embarked]]="Q"), 0, IF(Table24[[#This Row],[Embarked]]="C", 1, ""))</f>
        <v>0</v>
      </c>
      <c r="U567" s="3">
        <f>IF(Table24[[#This Row],[Sex]]="male", 1, 0)</f>
        <v>0</v>
      </c>
      <c r="V567" s="3"/>
      <c r="AI567">
        <f>SUMPRODUCT(Table24[[#This Row],[SibSp_1]:[Const]],$X$4:$AG$4)</f>
        <v>-1.3060559092883348</v>
      </c>
      <c r="AN567">
        <f>(AI567-Table24[[#This Row],[Survived]])^2</f>
        <v>1.705782038186979</v>
      </c>
    </row>
    <row r="568" spans="1:40" x14ac:dyDescent="0.25">
      <c r="A568">
        <v>566</v>
      </c>
      <c r="B568">
        <v>0</v>
      </c>
      <c r="C568">
        <v>3</v>
      </c>
      <c r="D568" t="s">
        <v>808</v>
      </c>
      <c r="E568" t="s">
        <v>13</v>
      </c>
      <c r="F568">
        <v>24</v>
      </c>
      <c r="G568">
        <v>2</v>
      </c>
      <c r="H568">
        <v>0</v>
      </c>
      <c r="I568" t="s">
        <v>809</v>
      </c>
      <c r="J568">
        <v>24.15</v>
      </c>
      <c r="L568" t="s">
        <v>15</v>
      </c>
      <c r="M568">
        <f>Table24[[#This Row],[SibSp]]</f>
        <v>2</v>
      </c>
      <c r="N568">
        <f>Table24[[#This Row],[Parch]]</f>
        <v>0</v>
      </c>
      <c r="O568" s="5">
        <f>Table24[[#This Row],[Age]]/80</f>
        <v>0.3</v>
      </c>
      <c r="P568" s="5">
        <f>LOG10(Table24[[#This Row],[Fare]]+1)</f>
        <v>1.4005379893919461</v>
      </c>
      <c r="Q568" s="3">
        <f>IF(OR(Table24[[#This Row],[Pclass]]=2, Table24[[#This Row],[Pclass]]=3), 0, IF(Table24[[#This Row],[Pclass]]=1, 1, ""))</f>
        <v>0</v>
      </c>
      <c r="R568" s="3">
        <f>IF(OR(Table24[[#This Row],[Pclass]]=1, Table24[[#This Row],[Pclass]]=3), 0, IF(Table24[[#This Row],[Pclass]]=2, 1, ""))</f>
        <v>0</v>
      </c>
      <c r="S568" s="3">
        <f>IF(OR(Table24[[#This Row],[Embarked]]="C", Table24[[#This Row],[Embarked]]="Q"), 0, IF(Table24[[#This Row],[Embarked]]="S", 1, ""))</f>
        <v>1</v>
      </c>
      <c r="T568" s="3">
        <f>IF(OR(Table24[[#This Row],[Embarked]]="S", Table24[[#This Row],[Embarked]]="Q"), 0, IF(Table24[[#This Row],[Embarked]]="C", 1, ""))</f>
        <v>0</v>
      </c>
      <c r="U568" s="3">
        <f>IF(Table24[[#This Row],[Sex]]="male", 1, 0)</f>
        <v>1</v>
      </c>
      <c r="V568" s="3">
        <v>1</v>
      </c>
      <c r="AI568">
        <f>SUMPRODUCT(Table24[[#This Row],[SibSp_1]:[Const]],$X$4:$AG$4)</f>
        <v>-1.0951995930302814</v>
      </c>
      <c r="AJ568">
        <f>SUMPRODUCT(Table24[[#This Row],[SibSp_1]:[Const]],$X$5:$AG$5)</f>
        <v>-4.5648640586252176E-3</v>
      </c>
      <c r="AK568">
        <f t="shared" ref="AK568:AK570" si="240">IF(AI568&lt;0,0,AI568)</f>
        <v>0</v>
      </c>
      <c r="AL568">
        <f t="shared" ref="AL568:AL570" si="241">IF(AJ568&lt;0,0,AJ568)</f>
        <v>0</v>
      </c>
      <c r="AM568">
        <f t="shared" ref="AM568:AM570" si="242">AK568+AL568</f>
        <v>0</v>
      </c>
      <c r="AN568">
        <f>(AM568-Table24[[#This Row],[Survived]])^2</f>
        <v>0</v>
      </c>
    </row>
    <row r="569" spans="1:40" x14ac:dyDescent="0.25">
      <c r="A569">
        <v>567</v>
      </c>
      <c r="B569">
        <v>0</v>
      </c>
      <c r="C569">
        <v>3</v>
      </c>
      <c r="D569" t="s">
        <v>810</v>
      </c>
      <c r="E569" t="s">
        <v>13</v>
      </c>
      <c r="F569">
        <v>19</v>
      </c>
      <c r="G569">
        <v>0</v>
      </c>
      <c r="H569">
        <v>0</v>
      </c>
      <c r="I569">
        <v>349205</v>
      </c>
      <c r="J569">
        <v>7.8958000000000004</v>
      </c>
      <c r="L569" t="s">
        <v>15</v>
      </c>
      <c r="M569">
        <f>Table24[[#This Row],[SibSp]]</f>
        <v>0</v>
      </c>
      <c r="N569">
        <f>Table24[[#This Row],[Parch]]</f>
        <v>0</v>
      </c>
      <c r="O569" s="5">
        <f>Table24[[#This Row],[Age]]/80</f>
        <v>0.23749999999999999</v>
      </c>
      <c r="P569" s="5">
        <f>LOG10(Table24[[#This Row],[Fare]]+1)</f>
        <v>0.94918501031343461</v>
      </c>
      <c r="Q569" s="3">
        <f>IF(OR(Table24[[#This Row],[Pclass]]=2, Table24[[#This Row],[Pclass]]=3), 0, IF(Table24[[#This Row],[Pclass]]=1, 1, ""))</f>
        <v>0</v>
      </c>
      <c r="R569" s="3">
        <f>IF(OR(Table24[[#This Row],[Pclass]]=1, Table24[[#This Row],[Pclass]]=3), 0, IF(Table24[[#This Row],[Pclass]]=2, 1, ""))</f>
        <v>0</v>
      </c>
      <c r="S569" s="3">
        <f>IF(OR(Table24[[#This Row],[Embarked]]="C", Table24[[#This Row],[Embarked]]="Q"), 0, IF(Table24[[#This Row],[Embarked]]="S", 1, ""))</f>
        <v>1</v>
      </c>
      <c r="T569" s="3">
        <f>IF(OR(Table24[[#This Row],[Embarked]]="S", Table24[[#This Row],[Embarked]]="Q"), 0, IF(Table24[[#This Row],[Embarked]]="C", 1, ""))</f>
        <v>0</v>
      </c>
      <c r="U569" s="3">
        <f>IF(Table24[[#This Row],[Sex]]="male", 1, 0)</f>
        <v>1</v>
      </c>
      <c r="V569" s="3">
        <v>1</v>
      </c>
      <c r="AI569">
        <f>SUMPRODUCT(Table24[[#This Row],[SibSp_1]:[Const]],$X$4:$AG$4)</f>
        <v>-1.5021028374917604</v>
      </c>
      <c r="AJ569">
        <f>SUMPRODUCT(Table24[[#This Row],[SibSp_1]:[Const]],$X$5:$AG$5)</f>
        <v>0.15308784093393712</v>
      </c>
      <c r="AK569">
        <f t="shared" si="240"/>
        <v>0</v>
      </c>
      <c r="AL569">
        <f t="shared" si="241"/>
        <v>0.15308784093393712</v>
      </c>
      <c r="AM569">
        <f t="shared" si="242"/>
        <v>0.15308784093393712</v>
      </c>
      <c r="AN569">
        <f>(AM569-Table24[[#This Row],[Survived]])^2</f>
        <v>2.3435887041814436E-2</v>
      </c>
    </row>
    <row r="570" spans="1:40" x14ac:dyDescent="0.25">
      <c r="A570">
        <v>568</v>
      </c>
      <c r="B570">
        <v>0</v>
      </c>
      <c r="C570">
        <v>3</v>
      </c>
      <c r="D570" t="s">
        <v>811</v>
      </c>
      <c r="E570" t="s">
        <v>17</v>
      </c>
      <c r="F570">
        <v>29</v>
      </c>
      <c r="G570">
        <v>0</v>
      </c>
      <c r="H570">
        <v>4</v>
      </c>
      <c r="I570">
        <v>349909</v>
      </c>
      <c r="J570">
        <v>21.074999999999999</v>
      </c>
      <c r="L570" t="s">
        <v>15</v>
      </c>
      <c r="M570">
        <f>Table24[[#This Row],[SibSp]]</f>
        <v>0</v>
      </c>
      <c r="N570">
        <f>Table24[[#This Row],[Parch]]</f>
        <v>4</v>
      </c>
      <c r="O570" s="5">
        <f>Table24[[#This Row],[Age]]/80</f>
        <v>0.36249999999999999</v>
      </c>
      <c r="P570" s="5">
        <f>LOG10(Table24[[#This Row],[Fare]]+1)</f>
        <v>1.3439007122496063</v>
      </c>
      <c r="Q570" s="3">
        <f>IF(OR(Table24[[#This Row],[Pclass]]=2, Table24[[#This Row],[Pclass]]=3), 0, IF(Table24[[#This Row],[Pclass]]=1, 1, ""))</f>
        <v>0</v>
      </c>
      <c r="R570" s="3">
        <f>IF(OR(Table24[[#This Row],[Pclass]]=1, Table24[[#This Row],[Pclass]]=3), 0, IF(Table24[[#This Row],[Pclass]]=2, 1, ""))</f>
        <v>0</v>
      </c>
      <c r="S570" s="3">
        <f>IF(OR(Table24[[#This Row],[Embarked]]="C", Table24[[#This Row],[Embarked]]="Q"), 0, IF(Table24[[#This Row],[Embarked]]="S", 1, ""))</f>
        <v>1</v>
      </c>
      <c r="T570" s="3">
        <f>IF(OR(Table24[[#This Row],[Embarked]]="S", Table24[[#This Row],[Embarked]]="Q"), 0, IF(Table24[[#This Row],[Embarked]]="C", 1, ""))</f>
        <v>0</v>
      </c>
      <c r="U570" s="3">
        <f>IF(Table24[[#This Row],[Sex]]="male", 1, 0)</f>
        <v>0</v>
      </c>
      <c r="V570" s="3">
        <v>1</v>
      </c>
      <c r="AI570">
        <f>SUMPRODUCT(Table24[[#This Row],[SibSp_1]:[Const]],$X$4:$AG$4)</f>
        <v>-2.3283861863622484</v>
      </c>
      <c r="AJ570">
        <f>SUMPRODUCT(Table24[[#This Row],[SibSp_1]:[Const]],$X$5:$AG$5)</f>
        <v>0.55698588420312078</v>
      </c>
      <c r="AK570">
        <f t="shared" si="240"/>
        <v>0</v>
      </c>
      <c r="AL570">
        <f t="shared" si="241"/>
        <v>0.55698588420312078</v>
      </c>
      <c r="AM570">
        <f t="shared" si="242"/>
        <v>0.55698588420312078</v>
      </c>
      <c r="AN570">
        <f>(AM570-Table24[[#This Row],[Survived]])^2</f>
        <v>0.31023327520153227</v>
      </c>
    </row>
    <row r="571" spans="1:40" hidden="1" x14ac:dyDescent="0.25">
      <c r="A571">
        <v>569</v>
      </c>
      <c r="B571">
        <v>0</v>
      </c>
      <c r="C571">
        <v>3</v>
      </c>
      <c r="D571" t="s">
        <v>812</v>
      </c>
      <c r="E571" t="s">
        <v>13</v>
      </c>
      <c r="G571">
        <v>0</v>
      </c>
      <c r="H571">
        <v>0</v>
      </c>
      <c r="I571">
        <v>2686</v>
      </c>
      <c r="J571">
        <v>7.2291999999999996</v>
      </c>
      <c r="L571" t="s">
        <v>20</v>
      </c>
      <c r="M571">
        <f>Table24[[#This Row],[SibSp]]</f>
        <v>0</v>
      </c>
      <c r="N571">
        <f>Table24[[#This Row],[Parch]]</f>
        <v>0</v>
      </c>
      <c r="O571">
        <f>Table24[[#This Row],[Age]]/80</f>
        <v>0</v>
      </c>
      <c r="P571" s="3">
        <f>LOG10(Table24[[#This Row],[Fare]]+1)</f>
        <v>0.91535761741483168</v>
      </c>
      <c r="Q571" s="3">
        <f>IF(OR(Table24[[#This Row],[Pclass]]=2, Table24[[#This Row],[Pclass]]=3), 0, IF(Table24[[#This Row],[Pclass]]=1, 1, ""))</f>
        <v>0</v>
      </c>
      <c r="R571" s="3">
        <f>IF(OR(Table24[[#This Row],[Pclass]]=1, Table24[[#This Row],[Pclass]]=3), 0, IF(Table24[[#This Row],[Pclass]]=2, 1, ""))</f>
        <v>0</v>
      </c>
      <c r="S571" s="3">
        <f>IF(OR(Table24[[#This Row],[Embarked]]="C", Table24[[#This Row],[Embarked]]="Q"), 0, IF(Table24[[#This Row],[Embarked]]="S", 1, ""))</f>
        <v>0</v>
      </c>
      <c r="T571" s="3">
        <f>IF(OR(Table24[[#This Row],[Embarked]]="S", Table24[[#This Row],[Embarked]]="Q"), 0, IF(Table24[[#This Row],[Embarked]]="C", 1, ""))</f>
        <v>1</v>
      </c>
      <c r="U571" s="3">
        <f>IF(Table24[[#This Row],[Sex]]="male", 1, 0)</f>
        <v>1</v>
      </c>
      <c r="V571" s="3"/>
      <c r="AI571">
        <f>SUMPRODUCT(Table24[[#This Row],[SibSp_1]:[Const]],$X$4:$AG$4)</f>
        <v>0.37326368763618911</v>
      </c>
      <c r="AN571">
        <f>(AI571-Table24[[#This Row],[Survived]])^2</f>
        <v>0.13932578050776656</v>
      </c>
    </row>
    <row r="572" spans="1:40" x14ac:dyDescent="0.25">
      <c r="A572">
        <v>570</v>
      </c>
      <c r="B572">
        <v>1</v>
      </c>
      <c r="C572">
        <v>3</v>
      </c>
      <c r="D572" t="s">
        <v>813</v>
      </c>
      <c r="E572" t="s">
        <v>13</v>
      </c>
      <c r="F572">
        <v>32</v>
      </c>
      <c r="G572">
        <v>0</v>
      </c>
      <c r="H572">
        <v>0</v>
      </c>
      <c r="I572">
        <v>350417</v>
      </c>
      <c r="J572">
        <v>7.8541999999999996</v>
      </c>
      <c r="L572" t="s">
        <v>15</v>
      </c>
      <c r="M572">
        <f>Table24[[#This Row],[SibSp]]</f>
        <v>0</v>
      </c>
      <c r="N572">
        <f>Table24[[#This Row],[Parch]]</f>
        <v>0</v>
      </c>
      <c r="O572" s="5">
        <f>Table24[[#This Row],[Age]]/80</f>
        <v>0.4</v>
      </c>
      <c r="P572" s="5">
        <f>LOG10(Table24[[#This Row],[Fare]]+1)</f>
        <v>0.94714932766263737</v>
      </c>
      <c r="Q572" s="3">
        <f>IF(OR(Table24[[#This Row],[Pclass]]=2, Table24[[#This Row],[Pclass]]=3), 0, IF(Table24[[#This Row],[Pclass]]=1, 1, ""))</f>
        <v>0</v>
      </c>
      <c r="R572" s="3">
        <f>IF(OR(Table24[[#This Row],[Pclass]]=1, Table24[[#This Row],[Pclass]]=3), 0, IF(Table24[[#This Row],[Pclass]]=2, 1, ""))</f>
        <v>0</v>
      </c>
      <c r="S572" s="3">
        <f>IF(OR(Table24[[#This Row],[Embarked]]="C", Table24[[#This Row],[Embarked]]="Q"), 0, IF(Table24[[#This Row],[Embarked]]="S", 1, ""))</f>
        <v>1</v>
      </c>
      <c r="T572" s="3">
        <f>IF(OR(Table24[[#This Row],[Embarked]]="S", Table24[[#This Row],[Embarked]]="Q"), 0, IF(Table24[[#This Row],[Embarked]]="C", 1, ""))</f>
        <v>0</v>
      </c>
      <c r="U572" s="3">
        <f>IF(Table24[[#This Row],[Sex]]="male", 1, 0)</f>
        <v>1</v>
      </c>
      <c r="V572" s="3">
        <v>1</v>
      </c>
      <c r="AI572">
        <f>SUMPRODUCT(Table24[[#This Row],[SibSp_1]:[Const]],$X$4:$AG$4)</f>
        <v>-1.4875226060468716</v>
      </c>
      <c r="AJ572">
        <f>SUMPRODUCT(Table24[[#This Row],[SibSp_1]:[Const]],$X$5:$AG$5)</f>
        <v>5.7994272699522842E-2</v>
      </c>
      <c r="AK572">
        <f t="shared" ref="AK572:AK575" si="243">IF(AI572&lt;0,0,AI572)</f>
        <v>0</v>
      </c>
      <c r="AL572">
        <f t="shared" ref="AL572:AL575" si="244">IF(AJ572&lt;0,0,AJ572)</f>
        <v>5.7994272699522842E-2</v>
      </c>
      <c r="AM572">
        <f t="shared" ref="AM572:AM575" si="245">AK572+AL572</f>
        <v>5.7994272699522842E-2</v>
      </c>
      <c r="AN572">
        <f>(AM572-Table24[[#This Row],[Survived]])^2</f>
        <v>0.88737479026690091</v>
      </c>
    </row>
    <row r="573" spans="1:40" x14ac:dyDescent="0.25">
      <c r="A573">
        <v>571</v>
      </c>
      <c r="B573">
        <v>1</v>
      </c>
      <c r="C573">
        <v>2</v>
      </c>
      <c r="D573" t="s">
        <v>814</v>
      </c>
      <c r="E573" t="s">
        <v>13</v>
      </c>
      <c r="F573">
        <v>62</v>
      </c>
      <c r="G573">
        <v>0</v>
      </c>
      <c r="H573">
        <v>0</v>
      </c>
      <c r="I573" t="s">
        <v>815</v>
      </c>
      <c r="J573">
        <v>10.5</v>
      </c>
      <c r="L573" t="s">
        <v>15</v>
      </c>
      <c r="M573">
        <f>Table24[[#This Row],[SibSp]]</f>
        <v>0</v>
      </c>
      <c r="N573">
        <f>Table24[[#This Row],[Parch]]</f>
        <v>0</v>
      </c>
      <c r="O573" s="5">
        <f>Table24[[#This Row],[Age]]/80</f>
        <v>0.77500000000000002</v>
      </c>
      <c r="P573" s="5">
        <f>LOG10(Table24[[#This Row],[Fare]]+1)</f>
        <v>1.0606978403536116</v>
      </c>
      <c r="Q573" s="3">
        <f>IF(OR(Table24[[#This Row],[Pclass]]=2, Table24[[#This Row],[Pclass]]=3), 0, IF(Table24[[#This Row],[Pclass]]=1, 1, ""))</f>
        <v>0</v>
      </c>
      <c r="R573" s="3">
        <f>IF(OR(Table24[[#This Row],[Pclass]]=1, Table24[[#This Row],[Pclass]]=3), 0, IF(Table24[[#This Row],[Pclass]]=2, 1, ""))</f>
        <v>1</v>
      </c>
      <c r="S573" s="3">
        <f>IF(OR(Table24[[#This Row],[Embarked]]="C", Table24[[#This Row],[Embarked]]="Q"), 0, IF(Table24[[#This Row],[Embarked]]="S", 1, ""))</f>
        <v>1</v>
      </c>
      <c r="T573" s="3">
        <f>IF(OR(Table24[[#This Row],[Embarked]]="S", Table24[[#This Row],[Embarked]]="Q"), 0, IF(Table24[[#This Row],[Embarked]]="C", 1, ""))</f>
        <v>0</v>
      </c>
      <c r="U573" s="3">
        <f>IF(Table24[[#This Row],[Sex]]="male", 1, 0)</f>
        <v>1</v>
      </c>
      <c r="V573" s="3">
        <v>1</v>
      </c>
      <c r="AI573">
        <f>SUMPRODUCT(Table24[[#This Row],[SibSp_1]:[Const]],$X$4:$AG$4)</f>
        <v>-1.6254886641826065</v>
      </c>
      <c r="AJ573">
        <f>SUMPRODUCT(Table24[[#This Row],[SibSp_1]:[Const]],$X$5:$AG$5)</f>
        <v>5.2591710989611906E-2</v>
      </c>
      <c r="AK573">
        <f t="shared" si="243"/>
        <v>0</v>
      </c>
      <c r="AL573">
        <f t="shared" si="244"/>
        <v>5.2591710989611906E-2</v>
      </c>
      <c r="AM573">
        <f t="shared" si="245"/>
        <v>5.2591710989611906E-2</v>
      </c>
      <c r="AN573">
        <f>(AM573-Table24[[#This Row],[Survived]])^2</f>
        <v>0.897582466085591</v>
      </c>
    </row>
    <row r="574" spans="1:40" x14ac:dyDescent="0.25">
      <c r="A574">
        <v>572</v>
      </c>
      <c r="B574">
        <v>1</v>
      </c>
      <c r="C574">
        <v>1</v>
      </c>
      <c r="D574" t="s">
        <v>816</v>
      </c>
      <c r="E574" t="s">
        <v>17</v>
      </c>
      <c r="F574">
        <v>53</v>
      </c>
      <c r="G574">
        <v>2</v>
      </c>
      <c r="H574">
        <v>0</v>
      </c>
      <c r="I574">
        <v>11769</v>
      </c>
      <c r="J574">
        <v>51.479199999999999</v>
      </c>
      <c r="K574" t="s">
        <v>817</v>
      </c>
      <c r="L574" t="s">
        <v>15</v>
      </c>
      <c r="M574">
        <f>Table24[[#This Row],[SibSp]]</f>
        <v>2</v>
      </c>
      <c r="N574">
        <f>Table24[[#This Row],[Parch]]</f>
        <v>0</v>
      </c>
      <c r="O574" s="5">
        <f>Table24[[#This Row],[Age]]/80</f>
        <v>0.66249999999999998</v>
      </c>
      <c r="P574" s="5">
        <f>LOG10(Table24[[#This Row],[Fare]]+1)</f>
        <v>1.7199872059744314</v>
      </c>
      <c r="Q574" s="3">
        <f>IF(OR(Table24[[#This Row],[Pclass]]=2, Table24[[#This Row],[Pclass]]=3), 0, IF(Table24[[#This Row],[Pclass]]=1, 1, ""))</f>
        <v>1</v>
      </c>
      <c r="R574" s="3">
        <f>IF(OR(Table24[[#This Row],[Pclass]]=1, Table24[[#This Row],[Pclass]]=3), 0, IF(Table24[[#This Row],[Pclass]]=2, 1, ""))</f>
        <v>0</v>
      </c>
      <c r="S574" s="3">
        <f>IF(OR(Table24[[#This Row],[Embarked]]="C", Table24[[#This Row],[Embarked]]="Q"), 0, IF(Table24[[#This Row],[Embarked]]="S", 1, ""))</f>
        <v>1</v>
      </c>
      <c r="T574" s="3">
        <f>IF(OR(Table24[[#This Row],[Embarked]]="S", Table24[[#This Row],[Embarked]]="Q"), 0, IF(Table24[[#This Row],[Embarked]]="C", 1, ""))</f>
        <v>0</v>
      </c>
      <c r="U574" s="3">
        <f>IF(Table24[[#This Row],[Sex]]="male", 1, 0)</f>
        <v>0</v>
      </c>
      <c r="V574" s="3">
        <v>1</v>
      </c>
      <c r="AI574">
        <f>SUMPRODUCT(Table24[[#This Row],[SibSp_1]:[Const]],$X$4:$AG$4)</f>
        <v>-0.9749216429689318</v>
      </c>
      <c r="AJ574">
        <f>SUMPRODUCT(Table24[[#This Row],[SibSp_1]:[Const]],$X$5:$AG$5)</f>
        <v>0.66626330042663939</v>
      </c>
      <c r="AK574">
        <f t="shared" si="243"/>
        <v>0</v>
      </c>
      <c r="AL574">
        <f t="shared" si="244"/>
        <v>0.66626330042663939</v>
      </c>
      <c r="AM574">
        <f t="shared" si="245"/>
        <v>0.66626330042663939</v>
      </c>
      <c r="AN574">
        <f>(AM574-Table24[[#This Row],[Survived]])^2</f>
        <v>0.11138018464211956</v>
      </c>
    </row>
    <row r="575" spans="1:40" x14ac:dyDescent="0.25">
      <c r="A575">
        <v>573</v>
      </c>
      <c r="B575">
        <v>1</v>
      </c>
      <c r="C575">
        <v>1</v>
      </c>
      <c r="D575" t="s">
        <v>818</v>
      </c>
      <c r="E575" t="s">
        <v>13</v>
      </c>
      <c r="F575">
        <v>36</v>
      </c>
      <c r="G575">
        <v>0</v>
      </c>
      <c r="H575">
        <v>0</v>
      </c>
      <c r="I575" t="s">
        <v>819</v>
      </c>
      <c r="J575">
        <v>26.387499999999999</v>
      </c>
      <c r="K575" t="s">
        <v>737</v>
      </c>
      <c r="L575" t="s">
        <v>15</v>
      </c>
      <c r="M575">
        <f>Table24[[#This Row],[SibSp]]</f>
        <v>0</v>
      </c>
      <c r="N575">
        <f>Table24[[#This Row],[Parch]]</f>
        <v>0</v>
      </c>
      <c r="O575" s="5">
        <f>Table24[[#This Row],[Age]]/80</f>
        <v>0.45</v>
      </c>
      <c r="P575" s="5">
        <f>LOG10(Table24[[#This Row],[Fare]]+1)</f>
        <v>1.4375523905687617</v>
      </c>
      <c r="Q575" s="3">
        <f>IF(OR(Table24[[#This Row],[Pclass]]=2, Table24[[#This Row],[Pclass]]=3), 0, IF(Table24[[#This Row],[Pclass]]=1, 1, ""))</f>
        <v>1</v>
      </c>
      <c r="R575" s="3">
        <f>IF(OR(Table24[[#This Row],[Pclass]]=1, Table24[[#This Row],[Pclass]]=3), 0, IF(Table24[[#This Row],[Pclass]]=2, 1, ""))</f>
        <v>0</v>
      </c>
      <c r="S575" s="3">
        <f>IF(OR(Table24[[#This Row],[Embarked]]="C", Table24[[#This Row],[Embarked]]="Q"), 0, IF(Table24[[#This Row],[Embarked]]="S", 1, ""))</f>
        <v>1</v>
      </c>
      <c r="T575" s="3">
        <f>IF(OR(Table24[[#This Row],[Embarked]]="S", Table24[[#This Row],[Embarked]]="Q"), 0, IF(Table24[[#This Row],[Embarked]]="C", 1, ""))</f>
        <v>0</v>
      </c>
      <c r="U575" s="3">
        <f>IF(Table24[[#This Row],[Sex]]="male", 1, 0)</f>
        <v>1</v>
      </c>
      <c r="V575" s="3">
        <v>1</v>
      </c>
      <c r="AI575">
        <f>SUMPRODUCT(Table24[[#This Row],[SibSp_1]:[Const]],$X$4:$AG$4)</f>
        <v>-1.4011894173990038</v>
      </c>
      <c r="AJ575">
        <f>SUMPRODUCT(Table24[[#This Row],[SibSp_1]:[Const]],$X$5:$AG$5)</f>
        <v>0.4286558390690241</v>
      </c>
      <c r="AK575">
        <f t="shared" si="243"/>
        <v>0</v>
      </c>
      <c r="AL575">
        <f t="shared" si="244"/>
        <v>0.4286558390690241</v>
      </c>
      <c r="AM575">
        <f t="shared" si="245"/>
        <v>0.4286558390690241</v>
      </c>
      <c r="AN575">
        <f>(AM575-Table24[[#This Row],[Survived]])^2</f>
        <v>0.32643415022992095</v>
      </c>
    </row>
    <row r="576" spans="1:40" hidden="1" x14ac:dyDescent="0.25">
      <c r="A576">
        <v>574</v>
      </c>
      <c r="B576">
        <v>1</v>
      </c>
      <c r="C576">
        <v>3</v>
      </c>
      <c r="D576" t="s">
        <v>820</v>
      </c>
      <c r="E576" t="s">
        <v>17</v>
      </c>
      <c r="G576">
        <v>0</v>
      </c>
      <c r="H576">
        <v>0</v>
      </c>
      <c r="I576">
        <v>14312</v>
      </c>
      <c r="J576">
        <v>7.75</v>
      </c>
      <c r="L576" t="s">
        <v>27</v>
      </c>
      <c r="M576">
        <f>Table24[[#This Row],[SibSp]]</f>
        <v>0</v>
      </c>
      <c r="N576">
        <f>Table24[[#This Row],[Parch]]</f>
        <v>0</v>
      </c>
      <c r="O576">
        <f>Table24[[#This Row],[Age]]/80</f>
        <v>0</v>
      </c>
      <c r="P576" s="3">
        <f>LOG10(Table24[[#This Row],[Fare]]+1)</f>
        <v>0.94200805302231327</v>
      </c>
      <c r="Q576" s="3">
        <f>IF(OR(Table24[[#This Row],[Pclass]]=2, Table24[[#This Row],[Pclass]]=3), 0, IF(Table24[[#This Row],[Pclass]]=1, 1, ""))</f>
        <v>0</v>
      </c>
      <c r="R576" s="3">
        <f>IF(OR(Table24[[#This Row],[Pclass]]=1, Table24[[#This Row],[Pclass]]=3), 0, IF(Table24[[#This Row],[Pclass]]=2, 1, ""))</f>
        <v>0</v>
      </c>
      <c r="S576" s="3">
        <f>IF(OR(Table24[[#This Row],[Embarked]]="C", Table24[[#This Row],[Embarked]]="Q"), 0, IF(Table24[[#This Row],[Embarked]]="S", 1, ""))</f>
        <v>0</v>
      </c>
      <c r="T576" s="3">
        <f>IF(OR(Table24[[#This Row],[Embarked]]="S", Table24[[#This Row],[Embarked]]="Q"), 0, IF(Table24[[#This Row],[Embarked]]="C", 1, ""))</f>
        <v>0</v>
      </c>
      <c r="U576" s="3">
        <f>IF(Table24[[#This Row],[Sex]]="male", 1, 0)</f>
        <v>0</v>
      </c>
      <c r="V576" s="3"/>
      <c r="AI576">
        <f>SUMPRODUCT(Table24[[#This Row],[SibSp_1]:[Const]],$X$4:$AG$4)</f>
        <v>-0.59691129086936023</v>
      </c>
      <c r="AN576">
        <f>(AI576-Table24[[#This Row],[Survived]])^2</f>
        <v>2.5501256709060462</v>
      </c>
    </row>
    <row r="577" spans="1:40" x14ac:dyDescent="0.25">
      <c r="A577">
        <v>575</v>
      </c>
      <c r="B577">
        <v>0</v>
      </c>
      <c r="C577">
        <v>3</v>
      </c>
      <c r="D577" t="s">
        <v>821</v>
      </c>
      <c r="E577" t="s">
        <v>13</v>
      </c>
      <c r="F577">
        <v>16</v>
      </c>
      <c r="G577">
        <v>0</v>
      </c>
      <c r="H577">
        <v>0</v>
      </c>
      <c r="I577" t="s">
        <v>822</v>
      </c>
      <c r="J577">
        <v>8.0500000000000007</v>
      </c>
      <c r="L577" t="s">
        <v>15</v>
      </c>
      <c r="M577">
        <f>Table24[[#This Row],[SibSp]]</f>
        <v>0</v>
      </c>
      <c r="N577">
        <f>Table24[[#This Row],[Parch]]</f>
        <v>0</v>
      </c>
      <c r="O577" s="5">
        <f>Table24[[#This Row],[Age]]/80</f>
        <v>0.2</v>
      </c>
      <c r="P577" s="5">
        <f>LOG10(Table24[[#This Row],[Fare]]+1)</f>
        <v>0.9566485792052033</v>
      </c>
      <c r="Q577" s="3">
        <f>IF(OR(Table24[[#This Row],[Pclass]]=2, Table24[[#This Row],[Pclass]]=3), 0, IF(Table24[[#This Row],[Pclass]]=1, 1, ""))</f>
        <v>0</v>
      </c>
      <c r="R577" s="3">
        <f>IF(OR(Table24[[#This Row],[Pclass]]=1, Table24[[#This Row],[Pclass]]=3), 0, IF(Table24[[#This Row],[Pclass]]=2, 1, ""))</f>
        <v>0</v>
      </c>
      <c r="S577" s="3">
        <f>IF(OR(Table24[[#This Row],[Embarked]]="C", Table24[[#This Row],[Embarked]]="Q"), 0, IF(Table24[[#This Row],[Embarked]]="S", 1, ""))</f>
        <v>1</v>
      </c>
      <c r="T577" s="3">
        <f>IF(OR(Table24[[#This Row],[Embarked]]="S", Table24[[#This Row],[Embarked]]="Q"), 0, IF(Table24[[#This Row],[Embarked]]="C", 1, ""))</f>
        <v>0</v>
      </c>
      <c r="U577" s="3">
        <f>IF(Table24[[#This Row],[Sex]]="male", 1, 0)</f>
        <v>1</v>
      </c>
      <c r="V577" s="3">
        <v>1</v>
      </c>
      <c r="AI577">
        <f>SUMPRODUCT(Table24[[#This Row],[SibSp_1]:[Const]],$X$4:$AG$4)</f>
        <v>-1.5098991836684099</v>
      </c>
      <c r="AJ577">
        <f>SUMPRODUCT(Table24[[#This Row],[SibSp_1]:[Const]],$X$5:$AG$5)</f>
        <v>0.17567018982326588</v>
      </c>
      <c r="AK577">
        <f t="shared" ref="AK577:AK580" si="246">IF(AI577&lt;0,0,AI577)</f>
        <v>0</v>
      </c>
      <c r="AL577">
        <f t="shared" ref="AL577:AL580" si="247">IF(AJ577&lt;0,0,AJ577)</f>
        <v>0.17567018982326588</v>
      </c>
      <c r="AM577">
        <f t="shared" ref="AM577:AM580" si="248">AK577+AL577</f>
        <v>0.17567018982326588</v>
      </c>
      <c r="AN577">
        <f>(AM577-Table24[[#This Row],[Survived]])^2</f>
        <v>3.0860015592542266E-2</v>
      </c>
    </row>
    <row r="578" spans="1:40" x14ac:dyDescent="0.25">
      <c r="A578">
        <v>576</v>
      </c>
      <c r="B578">
        <v>0</v>
      </c>
      <c r="C578">
        <v>3</v>
      </c>
      <c r="D578" t="s">
        <v>823</v>
      </c>
      <c r="E578" t="s">
        <v>13</v>
      </c>
      <c r="F578">
        <v>19</v>
      </c>
      <c r="G578">
        <v>0</v>
      </c>
      <c r="H578">
        <v>0</v>
      </c>
      <c r="I578">
        <v>358585</v>
      </c>
      <c r="J578">
        <v>14.5</v>
      </c>
      <c r="L578" t="s">
        <v>15</v>
      </c>
      <c r="M578">
        <f>Table24[[#This Row],[SibSp]]</f>
        <v>0</v>
      </c>
      <c r="N578">
        <f>Table24[[#This Row],[Parch]]</f>
        <v>0</v>
      </c>
      <c r="O578" s="5">
        <f>Table24[[#This Row],[Age]]/80</f>
        <v>0.23749999999999999</v>
      </c>
      <c r="P578" s="5">
        <f>LOG10(Table24[[#This Row],[Fare]]+1)</f>
        <v>1.1903316981702914</v>
      </c>
      <c r="Q578" s="3">
        <f>IF(OR(Table24[[#This Row],[Pclass]]=2, Table24[[#This Row],[Pclass]]=3), 0, IF(Table24[[#This Row],[Pclass]]=1, 1, ""))</f>
        <v>0</v>
      </c>
      <c r="R578" s="3">
        <f>IF(OR(Table24[[#This Row],[Pclass]]=1, Table24[[#This Row],[Pclass]]=3), 0, IF(Table24[[#This Row],[Pclass]]=2, 1, ""))</f>
        <v>0</v>
      </c>
      <c r="S578" s="3">
        <f>IF(OR(Table24[[#This Row],[Embarked]]="C", Table24[[#This Row],[Embarked]]="Q"), 0, IF(Table24[[#This Row],[Embarked]]="S", 1, ""))</f>
        <v>1</v>
      </c>
      <c r="T578" s="3">
        <f>IF(OR(Table24[[#This Row],[Embarked]]="S", Table24[[#This Row],[Embarked]]="Q"), 0, IF(Table24[[#This Row],[Embarked]]="C", 1, ""))</f>
        <v>0</v>
      </c>
      <c r="U578" s="3">
        <f>IF(Table24[[#This Row],[Sex]]="male", 1, 0)</f>
        <v>1</v>
      </c>
      <c r="V578" s="3">
        <v>1</v>
      </c>
      <c r="AI578">
        <f>SUMPRODUCT(Table24[[#This Row],[SibSp_1]:[Const]],$X$4:$AG$4)</f>
        <v>-1.6549074555368861</v>
      </c>
      <c r="AJ578">
        <f>SUMPRODUCT(Table24[[#This Row],[SibSp_1]:[Const]],$X$5:$AG$5)</f>
        <v>0.17507507804226041</v>
      </c>
      <c r="AK578">
        <f t="shared" si="246"/>
        <v>0</v>
      </c>
      <c r="AL578">
        <f t="shared" si="247"/>
        <v>0.17507507804226041</v>
      </c>
      <c r="AM578">
        <f t="shared" si="248"/>
        <v>0.17507507804226041</v>
      </c>
      <c r="AN578">
        <f>(AM578-Table24[[#This Row],[Survived]])^2</f>
        <v>3.0651282951503572E-2</v>
      </c>
    </row>
    <row r="579" spans="1:40" x14ac:dyDescent="0.25">
      <c r="A579">
        <v>577</v>
      </c>
      <c r="B579">
        <v>1</v>
      </c>
      <c r="C579">
        <v>2</v>
      </c>
      <c r="D579" t="s">
        <v>824</v>
      </c>
      <c r="E579" t="s">
        <v>17</v>
      </c>
      <c r="F579">
        <v>34</v>
      </c>
      <c r="G579">
        <v>0</v>
      </c>
      <c r="H579">
        <v>0</v>
      </c>
      <c r="I579">
        <v>243880</v>
      </c>
      <c r="J579">
        <v>13</v>
      </c>
      <c r="L579" t="s">
        <v>15</v>
      </c>
      <c r="M579">
        <f>Table24[[#This Row],[SibSp]]</f>
        <v>0</v>
      </c>
      <c r="N579">
        <f>Table24[[#This Row],[Parch]]</f>
        <v>0</v>
      </c>
      <c r="O579" s="5">
        <f>Table24[[#This Row],[Age]]/80</f>
        <v>0.42499999999999999</v>
      </c>
      <c r="P579" s="5">
        <f>LOG10(Table24[[#This Row],[Fare]]+1)</f>
        <v>1.146128035678238</v>
      </c>
      <c r="Q579" s="3">
        <f>IF(OR(Table24[[#This Row],[Pclass]]=2, Table24[[#This Row],[Pclass]]=3), 0, IF(Table24[[#This Row],[Pclass]]=1, 1, ""))</f>
        <v>0</v>
      </c>
      <c r="R579" s="3">
        <f>IF(OR(Table24[[#This Row],[Pclass]]=1, Table24[[#This Row],[Pclass]]=3), 0, IF(Table24[[#This Row],[Pclass]]=2, 1, ""))</f>
        <v>1</v>
      </c>
      <c r="S579" s="3">
        <f>IF(OR(Table24[[#This Row],[Embarked]]="C", Table24[[#This Row],[Embarked]]="Q"), 0, IF(Table24[[#This Row],[Embarked]]="S", 1, ""))</f>
        <v>1</v>
      </c>
      <c r="T579" s="3">
        <f>IF(OR(Table24[[#This Row],[Embarked]]="S", Table24[[#This Row],[Embarked]]="Q"), 0, IF(Table24[[#This Row],[Embarked]]="C", 1, ""))</f>
        <v>0</v>
      </c>
      <c r="U579" s="3">
        <f>IF(Table24[[#This Row],[Sex]]="male", 1, 0)</f>
        <v>0</v>
      </c>
      <c r="V579" s="3">
        <v>1</v>
      </c>
      <c r="AI579">
        <f>SUMPRODUCT(Table24[[#This Row],[SibSp_1]:[Const]],$X$4:$AG$4)</f>
        <v>-1.8081873450687291</v>
      </c>
      <c r="AJ579">
        <f>SUMPRODUCT(Table24[[#This Row],[SibSp_1]:[Const]],$X$5:$AG$5)</f>
        <v>0.76306730389268373</v>
      </c>
      <c r="AK579">
        <f t="shared" si="246"/>
        <v>0</v>
      </c>
      <c r="AL579">
        <f t="shared" si="247"/>
        <v>0.76306730389268373</v>
      </c>
      <c r="AM579">
        <f t="shared" si="248"/>
        <v>0.76306730389268373</v>
      </c>
      <c r="AN579">
        <f>(AM579-Table24[[#This Row],[Survived]])^2</f>
        <v>5.6137102484681879E-2</v>
      </c>
    </row>
    <row r="580" spans="1:40" x14ac:dyDescent="0.25">
      <c r="A580">
        <v>578</v>
      </c>
      <c r="B580">
        <v>1</v>
      </c>
      <c r="C580">
        <v>1</v>
      </c>
      <c r="D580" t="s">
        <v>825</v>
      </c>
      <c r="E580" t="s">
        <v>17</v>
      </c>
      <c r="F580">
        <v>39</v>
      </c>
      <c r="G580">
        <v>1</v>
      </c>
      <c r="H580">
        <v>0</v>
      </c>
      <c r="I580">
        <v>13507</v>
      </c>
      <c r="J580">
        <v>55.9</v>
      </c>
      <c r="K580" t="s">
        <v>630</v>
      </c>
      <c r="L580" t="s">
        <v>15</v>
      </c>
      <c r="M580">
        <f>Table24[[#This Row],[SibSp]]</f>
        <v>1</v>
      </c>
      <c r="N580">
        <f>Table24[[#This Row],[Parch]]</f>
        <v>0</v>
      </c>
      <c r="O580" s="5">
        <f>Table24[[#This Row],[Age]]/80</f>
        <v>0.48749999999999999</v>
      </c>
      <c r="P580" s="5">
        <f>LOG10(Table24[[#This Row],[Fare]]+1)</f>
        <v>1.7551122663950711</v>
      </c>
      <c r="Q580" s="3">
        <f>IF(OR(Table24[[#This Row],[Pclass]]=2, Table24[[#This Row],[Pclass]]=3), 0, IF(Table24[[#This Row],[Pclass]]=1, 1, ""))</f>
        <v>1</v>
      </c>
      <c r="R580" s="3">
        <f>IF(OR(Table24[[#This Row],[Pclass]]=1, Table24[[#This Row],[Pclass]]=3), 0, IF(Table24[[#This Row],[Pclass]]=2, 1, ""))</f>
        <v>0</v>
      </c>
      <c r="S580" s="3">
        <f>IF(OR(Table24[[#This Row],[Embarked]]="C", Table24[[#This Row],[Embarked]]="Q"), 0, IF(Table24[[#This Row],[Embarked]]="S", 1, ""))</f>
        <v>1</v>
      </c>
      <c r="T580" s="3">
        <f>IF(OR(Table24[[#This Row],[Embarked]]="S", Table24[[#This Row],[Embarked]]="Q"), 0, IF(Table24[[#This Row],[Embarked]]="C", 1, ""))</f>
        <v>0</v>
      </c>
      <c r="U580" s="3">
        <f>IF(Table24[[#This Row],[Sex]]="male", 1, 0)</f>
        <v>0</v>
      </c>
      <c r="V580" s="3">
        <v>1</v>
      </c>
      <c r="AI580">
        <f>SUMPRODUCT(Table24[[#This Row],[SibSp_1]:[Const]],$X$4:$AG$4)</f>
        <v>-1.3553891586614977</v>
      </c>
      <c r="AJ580">
        <f>SUMPRODUCT(Table24[[#This Row],[SibSp_1]:[Const]],$X$5:$AG$5)</f>
        <v>0.85282601885555487</v>
      </c>
      <c r="AK580">
        <f t="shared" si="246"/>
        <v>0</v>
      </c>
      <c r="AL580">
        <f t="shared" si="247"/>
        <v>0.85282601885555487</v>
      </c>
      <c r="AM580">
        <f t="shared" si="248"/>
        <v>0.85282601885555487</v>
      </c>
      <c r="AN580">
        <f>(AM580-Table24[[#This Row],[Survived]])^2</f>
        <v>2.166018072590549E-2</v>
      </c>
    </row>
    <row r="581" spans="1:40" hidden="1" x14ac:dyDescent="0.25">
      <c r="A581">
        <v>579</v>
      </c>
      <c r="B581">
        <v>0</v>
      </c>
      <c r="C581">
        <v>3</v>
      </c>
      <c r="D581" t="s">
        <v>826</v>
      </c>
      <c r="E581" t="s">
        <v>17</v>
      </c>
      <c r="G581">
        <v>1</v>
      </c>
      <c r="H581">
        <v>0</v>
      </c>
      <c r="I581">
        <v>2689</v>
      </c>
      <c r="J581">
        <v>14.458299999999999</v>
      </c>
      <c r="L581" t="s">
        <v>20</v>
      </c>
      <c r="M581">
        <f>Table24[[#This Row],[SibSp]]</f>
        <v>1</v>
      </c>
      <c r="N581">
        <f>Table24[[#This Row],[Parch]]</f>
        <v>0</v>
      </c>
      <c r="O581">
        <f>Table24[[#This Row],[Age]]/80</f>
        <v>0</v>
      </c>
      <c r="P581" s="3">
        <f>LOG10(Table24[[#This Row],[Fare]]+1)</f>
        <v>1.1891617314183722</v>
      </c>
      <c r="Q581" s="3">
        <f>IF(OR(Table24[[#This Row],[Pclass]]=2, Table24[[#This Row],[Pclass]]=3), 0, IF(Table24[[#This Row],[Pclass]]=1, 1, ""))</f>
        <v>0</v>
      </c>
      <c r="R581" s="3">
        <f>IF(OR(Table24[[#This Row],[Pclass]]=1, Table24[[#This Row],[Pclass]]=3), 0, IF(Table24[[#This Row],[Pclass]]=2, 1, ""))</f>
        <v>0</v>
      </c>
      <c r="S581" s="3">
        <f>IF(OR(Table24[[#This Row],[Embarked]]="C", Table24[[#This Row],[Embarked]]="Q"), 0, IF(Table24[[#This Row],[Embarked]]="S", 1, ""))</f>
        <v>0</v>
      </c>
      <c r="T581" s="3">
        <f>IF(OR(Table24[[#This Row],[Embarked]]="S", Table24[[#This Row],[Embarked]]="Q"), 0, IF(Table24[[#This Row],[Embarked]]="C", 1, ""))</f>
        <v>1</v>
      </c>
      <c r="U581" s="3">
        <f>IF(Table24[[#This Row],[Sex]]="male", 1, 0)</f>
        <v>0</v>
      </c>
      <c r="V581" s="3"/>
      <c r="AI581">
        <f>SUMPRODUCT(Table24[[#This Row],[SibSp_1]:[Const]],$X$4:$AG$4)</f>
        <v>0.443723157998477</v>
      </c>
      <c r="AN581">
        <f>(AI581-Table24[[#This Row],[Survived]])^2</f>
        <v>0.1968902409441414</v>
      </c>
    </row>
    <row r="582" spans="1:40" x14ac:dyDescent="0.25">
      <c r="A582">
        <v>580</v>
      </c>
      <c r="B582">
        <v>1</v>
      </c>
      <c r="C582">
        <v>3</v>
      </c>
      <c r="D582" t="s">
        <v>827</v>
      </c>
      <c r="E582" t="s">
        <v>13</v>
      </c>
      <c r="F582">
        <v>32</v>
      </c>
      <c r="G582">
        <v>0</v>
      </c>
      <c r="H582">
        <v>0</v>
      </c>
      <c r="I582" t="s">
        <v>828</v>
      </c>
      <c r="J582">
        <v>7.9249999999999998</v>
      </c>
      <c r="L582" t="s">
        <v>15</v>
      </c>
      <c r="M582">
        <f>Table24[[#This Row],[SibSp]]</f>
        <v>0</v>
      </c>
      <c r="N582">
        <f>Table24[[#This Row],[Parch]]</f>
        <v>0</v>
      </c>
      <c r="O582" s="5">
        <f>Table24[[#This Row],[Age]]/80</f>
        <v>0.4</v>
      </c>
      <c r="P582" s="5">
        <f>LOG10(Table24[[#This Row],[Fare]]+1)</f>
        <v>0.95060822478423079</v>
      </c>
      <c r="Q582" s="3">
        <f>IF(OR(Table24[[#This Row],[Pclass]]=2, Table24[[#This Row],[Pclass]]=3), 0, IF(Table24[[#This Row],[Pclass]]=1, 1, ""))</f>
        <v>0</v>
      </c>
      <c r="R582" s="3">
        <f>IF(OR(Table24[[#This Row],[Pclass]]=1, Table24[[#This Row],[Pclass]]=3), 0, IF(Table24[[#This Row],[Pclass]]=2, 1, ""))</f>
        <v>0</v>
      </c>
      <c r="S582" s="3">
        <f>IF(OR(Table24[[#This Row],[Embarked]]="C", Table24[[#This Row],[Embarked]]="Q"), 0, IF(Table24[[#This Row],[Embarked]]="S", 1, ""))</f>
        <v>1</v>
      </c>
      <c r="T582" s="3">
        <f>IF(OR(Table24[[#This Row],[Embarked]]="S", Table24[[#This Row],[Embarked]]="Q"), 0, IF(Table24[[#This Row],[Embarked]]="C", 1, ""))</f>
        <v>0</v>
      </c>
      <c r="U582" s="3">
        <f>IF(Table24[[#This Row],[Sex]]="male", 1, 0)</f>
        <v>1</v>
      </c>
      <c r="V582" s="3">
        <v>1</v>
      </c>
      <c r="AI582">
        <f>SUMPRODUCT(Table24[[#This Row],[SibSp_1]:[Const]],$X$4:$AG$4)</f>
        <v>-1.4897143651716587</v>
      </c>
      <c r="AJ582">
        <f>SUMPRODUCT(Table24[[#This Row],[SibSp_1]:[Const]],$X$5:$AG$5)</f>
        <v>5.8309647510687235E-2</v>
      </c>
      <c r="AK582">
        <f t="shared" ref="AK582:AK586" si="249">IF(AI582&lt;0,0,AI582)</f>
        <v>0</v>
      </c>
      <c r="AL582">
        <f t="shared" ref="AL582:AL586" si="250">IF(AJ582&lt;0,0,AJ582)</f>
        <v>5.8309647510687235E-2</v>
      </c>
      <c r="AM582">
        <f t="shared" ref="AM582:AM586" si="251">AK582+AL582</f>
        <v>5.8309647510687235E-2</v>
      </c>
      <c r="AN582">
        <f>(AM582-Table24[[#This Row],[Survived]])^2</f>
        <v>0.88678071997144614</v>
      </c>
    </row>
    <row r="583" spans="1:40" x14ac:dyDescent="0.25">
      <c r="A583">
        <v>581</v>
      </c>
      <c r="B583">
        <v>1</v>
      </c>
      <c r="C583">
        <v>2</v>
      </c>
      <c r="D583" t="s">
        <v>829</v>
      </c>
      <c r="E583" t="s">
        <v>17</v>
      </c>
      <c r="F583">
        <v>25</v>
      </c>
      <c r="G583">
        <v>1</v>
      </c>
      <c r="H583">
        <v>1</v>
      </c>
      <c r="I583">
        <v>237789</v>
      </c>
      <c r="J583">
        <v>30</v>
      </c>
      <c r="L583" t="s">
        <v>15</v>
      </c>
      <c r="M583">
        <f>Table24[[#This Row],[SibSp]]</f>
        <v>1</v>
      </c>
      <c r="N583">
        <f>Table24[[#This Row],[Parch]]</f>
        <v>1</v>
      </c>
      <c r="O583" s="5">
        <f>Table24[[#This Row],[Age]]/80</f>
        <v>0.3125</v>
      </c>
      <c r="P583" s="5">
        <f>LOG10(Table24[[#This Row],[Fare]]+1)</f>
        <v>1.4913616938342726</v>
      </c>
      <c r="Q583" s="3">
        <f>IF(OR(Table24[[#This Row],[Pclass]]=2, Table24[[#This Row],[Pclass]]=3), 0, IF(Table24[[#This Row],[Pclass]]=1, 1, ""))</f>
        <v>0</v>
      </c>
      <c r="R583" s="3">
        <f>IF(OR(Table24[[#This Row],[Pclass]]=1, Table24[[#This Row],[Pclass]]=3), 0, IF(Table24[[#This Row],[Pclass]]=2, 1, ""))</f>
        <v>1</v>
      </c>
      <c r="S583" s="3">
        <f>IF(OR(Table24[[#This Row],[Embarked]]="C", Table24[[#This Row],[Embarked]]="Q"), 0, IF(Table24[[#This Row],[Embarked]]="S", 1, ""))</f>
        <v>1</v>
      </c>
      <c r="T583" s="3">
        <f>IF(OR(Table24[[#This Row],[Embarked]]="S", Table24[[#This Row],[Embarked]]="Q"), 0, IF(Table24[[#This Row],[Embarked]]="C", 1, ""))</f>
        <v>0</v>
      </c>
      <c r="U583" s="3">
        <f>IF(Table24[[#This Row],[Sex]]="male", 1, 0)</f>
        <v>0</v>
      </c>
      <c r="V583" s="3">
        <v>1</v>
      </c>
      <c r="AI583">
        <f>SUMPRODUCT(Table24[[#This Row],[SibSp_1]:[Const]],$X$4:$AG$4)</f>
        <v>-1.8138639058369299</v>
      </c>
      <c r="AJ583">
        <f>SUMPRODUCT(Table24[[#This Row],[SibSp_1]:[Const]],$X$5:$AG$5)</f>
        <v>0.76476038973953608</v>
      </c>
      <c r="AK583">
        <f t="shared" si="249"/>
        <v>0</v>
      </c>
      <c r="AL583">
        <f t="shared" si="250"/>
        <v>0.76476038973953608</v>
      </c>
      <c r="AM583">
        <f t="shared" si="251"/>
        <v>0.76476038973953608</v>
      </c>
      <c r="AN583">
        <f>(AM583-Table24[[#This Row],[Survived]])^2</f>
        <v>5.533767423549496E-2</v>
      </c>
    </row>
    <row r="584" spans="1:40" x14ac:dyDescent="0.25">
      <c r="A584">
        <v>582</v>
      </c>
      <c r="B584">
        <v>1</v>
      </c>
      <c r="C584">
        <v>1</v>
      </c>
      <c r="D584" t="s">
        <v>830</v>
      </c>
      <c r="E584" t="s">
        <v>17</v>
      </c>
      <c r="F584">
        <v>39</v>
      </c>
      <c r="G584">
        <v>1</v>
      </c>
      <c r="H584">
        <v>1</v>
      </c>
      <c r="I584">
        <v>17421</v>
      </c>
      <c r="J584">
        <v>110.88330000000001</v>
      </c>
      <c r="K584" t="s">
        <v>831</v>
      </c>
      <c r="L584" t="s">
        <v>20</v>
      </c>
      <c r="M584">
        <f>Table24[[#This Row],[SibSp]]</f>
        <v>1</v>
      </c>
      <c r="N584">
        <f>Table24[[#This Row],[Parch]]</f>
        <v>1</v>
      </c>
      <c r="O584" s="5">
        <f>Table24[[#This Row],[Age]]/80</f>
        <v>0.48749999999999999</v>
      </c>
      <c r="P584" s="5">
        <f>LOG10(Table24[[#This Row],[Fare]]+1)</f>
        <v>2.048765267412167</v>
      </c>
      <c r="Q584" s="3">
        <f>IF(OR(Table24[[#This Row],[Pclass]]=2, Table24[[#This Row],[Pclass]]=3), 0, IF(Table24[[#This Row],[Pclass]]=1, 1, ""))</f>
        <v>1</v>
      </c>
      <c r="R584" s="3">
        <f>IF(OR(Table24[[#This Row],[Pclass]]=1, Table24[[#This Row],[Pclass]]=3), 0, IF(Table24[[#This Row],[Pclass]]=2, 1, ""))</f>
        <v>0</v>
      </c>
      <c r="S584" s="3">
        <f>IF(OR(Table24[[#This Row],[Embarked]]="C", Table24[[#This Row],[Embarked]]="Q"), 0, IF(Table24[[#This Row],[Embarked]]="S", 1, ""))</f>
        <v>0</v>
      </c>
      <c r="T584" s="3">
        <f>IF(OR(Table24[[#This Row],[Embarked]]="S", Table24[[#This Row],[Embarked]]="Q"), 0, IF(Table24[[#This Row],[Embarked]]="C", 1, ""))</f>
        <v>1</v>
      </c>
      <c r="U584" s="3">
        <f>IF(Table24[[#This Row],[Sex]]="male", 1, 0)</f>
        <v>0</v>
      </c>
      <c r="V584" s="3">
        <v>1</v>
      </c>
      <c r="AI584">
        <f>SUMPRODUCT(Table24[[#This Row],[SibSp_1]:[Const]],$X$4:$AG$4)</f>
        <v>-0.10986243490519004</v>
      </c>
      <c r="AJ584">
        <f>SUMPRODUCT(Table24[[#This Row],[SibSp_1]:[Const]],$X$5:$AG$5)</f>
        <v>0.86228781314460379</v>
      </c>
      <c r="AK584">
        <f t="shared" si="249"/>
        <v>0</v>
      </c>
      <c r="AL584">
        <f t="shared" si="250"/>
        <v>0.86228781314460379</v>
      </c>
      <c r="AM584">
        <f t="shared" si="251"/>
        <v>0.86228781314460379</v>
      </c>
      <c r="AN584">
        <f>(AM584-Table24[[#This Row],[Survived]])^2</f>
        <v>1.8964646408495562E-2</v>
      </c>
    </row>
    <row r="585" spans="1:40" x14ac:dyDescent="0.25">
      <c r="A585">
        <v>583</v>
      </c>
      <c r="B585">
        <v>0</v>
      </c>
      <c r="C585">
        <v>2</v>
      </c>
      <c r="D585" t="s">
        <v>832</v>
      </c>
      <c r="E585" t="s">
        <v>13</v>
      </c>
      <c r="F585">
        <v>54</v>
      </c>
      <c r="G585">
        <v>0</v>
      </c>
      <c r="H585">
        <v>0</v>
      </c>
      <c r="I585">
        <v>28403</v>
      </c>
      <c r="J585">
        <v>26</v>
      </c>
      <c r="L585" t="s">
        <v>15</v>
      </c>
      <c r="M585">
        <f>Table24[[#This Row],[SibSp]]</f>
        <v>0</v>
      </c>
      <c r="N585">
        <f>Table24[[#This Row],[Parch]]</f>
        <v>0</v>
      </c>
      <c r="O585" s="5">
        <f>Table24[[#This Row],[Age]]/80</f>
        <v>0.67500000000000004</v>
      </c>
      <c r="P585" s="5">
        <f>LOG10(Table24[[#This Row],[Fare]]+1)</f>
        <v>1.4313637641589874</v>
      </c>
      <c r="Q585" s="3">
        <f>IF(OR(Table24[[#This Row],[Pclass]]=2, Table24[[#This Row],[Pclass]]=3), 0, IF(Table24[[#This Row],[Pclass]]=1, 1, ""))</f>
        <v>0</v>
      </c>
      <c r="R585" s="3">
        <f>IF(OR(Table24[[#This Row],[Pclass]]=1, Table24[[#This Row],[Pclass]]=3), 0, IF(Table24[[#This Row],[Pclass]]=2, 1, ""))</f>
        <v>1</v>
      </c>
      <c r="S585" s="3">
        <f>IF(OR(Table24[[#This Row],[Embarked]]="C", Table24[[#This Row],[Embarked]]="Q"), 0, IF(Table24[[#This Row],[Embarked]]="S", 1, ""))</f>
        <v>1</v>
      </c>
      <c r="T585" s="3">
        <f>IF(OR(Table24[[#This Row],[Embarked]]="S", Table24[[#This Row],[Embarked]]="Q"), 0, IF(Table24[[#This Row],[Embarked]]="C", 1, ""))</f>
        <v>0</v>
      </c>
      <c r="U585" s="3">
        <f>IF(Table24[[#This Row],[Sex]]="male", 1, 0)</f>
        <v>1</v>
      </c>
      <c r="V585" s="3">
        <v>1</v>
      </c>
      <c r="AI585">
        <f>SUMPRODUCT(Table24[[#This Row],[SibSp_1]:[Const]],$X$4:$AG$4)</f>
        <v>-1.8685428793078023</v>
      </c>
      <c r="AJ585">
        <f>SUMPRODUCT(Table24[[#This Row],[SibSp_1]:[Const]],$X$5:$AG$5)</f>
        <v>0.14479313175856634</v>
      </c>
      <c r="AK585">
        <f t="shared" si="249"/>
        <v>0</v>
      </c>
      <c r="AL585">
        <f t="shared" si="250"/>
        <v>0.14479313175856634</v>
      </c>
      <c r="AM585">
        <f t="shared" si="251"/>
        <v>0.14479313175856634</v>
      </c>
      <c r="AN585">
        <f>(AM585-Table24[[#This Row],[Survived]])^2</f>
        <v>2.0965051004453554E-2</v>
      </c>
    </row>
    <row r="586" spans="1:40" x14ac:dyDescent="0.25">
      <c r="A586">
        <v>584</v>
      </c>
      <c r="B586">
        <v>0</v>
      </c>
      <c r="C586">
        <v>1</v>
      </c>
      <c r="D586" t="s">
        <v>833</v>
      </c>
      <c r="E586" t="s">
        <v>13</v>
      </c>
      <c r="F586">
        <v>36</v>
      </c>
      <c r="G586">
        <v>0</v>
      </c>
      <c r="H586">
        <v>0</v>
      </c>
      <c r="I586">
        <v>13049</v>
      </c>
      <c r="J586">
        <v>40.125</v>
      </c>
      <c r="K586" t="s">
        <v>834</v>
      </c>
      <c r="L586" t="s">
        <v>20</v>
      </c>
      <c r="M586">
        <f>Table24[[#This Row],[SibSp]]</f>
        <v>0</v>
      </c>
      <c r="N586">
        <f>Table24[[#This Row],[Parch]]</f>
        <v>0</v>
      </c>
      <c r="O586" s="5">
        <f>Table24[[#This Row],[Age]]/80</f>
        <v>0.45</v>
      </c>
      <c r="P586" s="5">
        <f>LOG10(Table24[[#This Row],[Fare]]+1)</f>
        <v>1.6141059109580307</v>
      </c>
      <c r="Q586" s="3">
        <f>IF(OR(Table24[[#This Row],[Pclass]]=2, Table24[[#This Row],[Pclass]]=3), 0, IF(Table24[[#This Row],[Pclass]]=1, 1, ""))</f>
        <v>1</v>
      </c>
      <c r="R586" s="3">
        <f>IF(OR(Table24[[#This Row],[Pclass]]=1, Table24[[#This Row],[Pclass]]=3), 0, IF(Table24[[#This Row],[Pclass]]=2, 1, ""))</f>
        <v>0</v>
      </c>
      <c r="S586" s="3">
        <f>IF(OR(Table24[[#This Row],[Embarked]]="C", Table24[[#This Row],[Embarked]]="Q"), 0, IF(Table24[[#This Row],[Embarked]]="S", 1, ""))</f>
        <v>0</v>
      </c>
      <c r="T586" s="3">
        <f>IF(OR(Table24[[#This Row],[Embarked]]="S", Table24[[#This Row],[Embarked]]="Q"), 0, IF(Table24[[#This Row],[Embarked]]="C", 1, ""))</f>
        <v>1</v>
      </c>
      <c r="U586" s="3">
        <f>IF(Table24[[#This Row],[Sex]]="male", 1, 0)</f>
        <v>1</v>
      </c>
      <c r="V586" s="3">
        <v>1</v>
      </c>
      <c r="AI586">
        <f>SUMPRODUCT(Table24[[#This Row],[SibSp_1]:[Const]],$X$4:$AG$4)</f>
        <v>4.0151347320526776E-2</v>
      </c>
      <c r="AJ586">
        <f>SUMPRODUCT(Table24[[#This Row],[SibSp_1]:[Const]],$X$5:$AG$5)</f>
        <v>0.44177932243645301</v>
      </c>
      <c r="AK586">
        <f t="shared" si="249"/>
        <v>4.0151347320526776E-2</v>
      </c>
      <c r="AL586">
        <f t="shared" si="250"/>
        <v>0.44177932243645301</v>
      </c>
      <c r="AM586">
        <f t="shared" si="251"/>
        <v>0.48193066975697979</v>
      </c>
      <c r="AN586">
        <f>(AM586-Table24[[#This Row],[Survived]])^2</f>
        <v>0.23225717045241112</v>
      </c>
    </row>
    <row r="587" spans="1:40" hidden="1" x14ac:dyDescent="0.25">
      <c r="A587">
        <v>585</v>
      </c>
      <c r="B587">
        <v>0</v>
      </c>
      <c r="C587">
        <v>3</v>
      </c>
      <c r="D587" t="s">
        <v>835</v>
      </c>
      <c r="E587" t="s">
        <v>13</v>
      </c>
      <c r="G587">
        <v>0</v>
      </c>
      <c r="H587">
        <v>0</v>
      </c>
      <c r="I587">
        <v>3411</v>
      </c>
      <c r="J587">
        <v>8.7125000000000004</v>
      </c>
      <c r="L587" t="s">
        <v>20</v>
      </c>
      <c r="M587">
        <f>Table24[[#This Row],[SibSp]]</f>
        <v>0</v>
      </c>
      <c r="N587">
        <f>Table24[[#This Row],[Parch]]</f>
        <v>0</v>
      </c>
      <c r="O587">
        <f>Table24[[#This Row],[Age]]/80</f>
        <v>0</v>
      </c>
      <c r="P587" s="3">
        <f>LOG10(Table24[[#This Row],[Fare]]+1)</f>
        <v>0.98733103180897075</v>
      </c>
      <c r="Q587" s="3">
        <f>IF(OR(Table24[[#This Row],[Pclass]]=2, Table24[[#This Row],[Pclass]]=3), 0, IF(Table24[[#This Row],[Pclass]]=1, 1, ""))</f>
        <v>0</v>
      </c>
      <c r="R587" s="3">
        <f>IF(OR(Table24[[#This Row],[Pclass]]=1, Table24[[#This Row],[Pclass]]=3), 0, IF(Table24[[#This Row],[Pclass]]=2, 1, ""))</f>
        <v>0</v>
      </c>
      <c r="S587" s="3">
        <f>IF(OR(Table24[[#This Row],[Embarked]]="C", Table24[[#This Row],[Embarked]]="Q"), 0, IF(Table24[[#This Row],[Embarked]]="S", 1, ""))</f>
        <v>0</v>
      </c>
      <c r="T587" s="3">
        <f>IF(OR(Table24[[#This Row],[Embarked]]="S", Table24[[#This Row],[Embarked]]="Q"), 0, IF(Table24[[#This Row],[Embarked]]="C", 1, ""))</f>
        <v>1</v>
      </c>
      <c r="U587" s="3">
        <f>IF(Table24[[#This Row],[Sex]]="male", 1, 0)</f>
        <v>1</v>
      </c>
      <c r="V587" s="3"/>
      <c r="AI587">
        <f>SUMPRODUCT(Table24[[#This Row],[SibSp_1]:[Const]],$X$4:$AG$4)</f>
        <v>0.32765713092317195</v>
      </c>
      <c r="AN587">
        <f>(AI587-Table24[[#This Row],[Survived]])^2</f>
        <v>0.10735919544480464</v>
      </c>
    </row>
    <row r="588" spans="1:40" x14ac:dyDescent="0.25">
      <c r="A588">
        <v>586</v>
      </c>
      <c r="B588">
        <v>1</v>
      </c>
      <c r="C588">
        <v>1</v>
      </c>
      <c r="D588" t="s">
        <v>836</v>
      </c>
      <c r="E588" t="s">
        <v>17</v>
      </c>
      <c r="F588">
        <v>18</v>
      </c>
      <c r="G588">
        <v>0</v>
      </c>
      <c r="H588">
        <v>2</v>
      </c>
      <c r="I588">
        <v>110413</v>
      </c>
      <c r="J588">
        <v>79.650000000000006</v>
      </c>
      <c r="K588" t="s">
        <v>837</v>
      </c>
      <c r="L588" t="s">
        <v>15</v>
      </c>
      <c r="M588">
        <f>Table24[[#This Row],[SibSp]]</f>
        <v>0</v>
      </c>
      <c r="N588">
        <f>Table24[[#This Row],[Parch]]</f>
        <v>2</v>
      </c>
      <c r="O588" s="5">
        <f>Table24[[#This Row],[Age]]/80</f>
        <v>0.22500000000000001</v>
      </c>
      <c r="P588" s="5">
        <f>LOG10(Table24[[#This Row],[Fare]]+1)</f>
        <v>1.9066043717249803</v>
      </c>
      <c r="Q588" s="3">
        <f>IF(OR(Table24[[#This Row],[Pclass]]=2, Table24[[#This Row],[Pclass]]=3), 0, IF(Table24[[#This Row],[Pclass]]=1, 1, ""))</f>
        <v>1</v>
      </c>
      <c r="R588" s="3">
        <f>IF(OR(Table24[[#This Row],[Pclass]]=1, Table24[[#This Row],[Pclass]]=3), 0, IF(Table24[[#This Row],[Pclass]]=2, 1, ""))</f>
        <v>0</v>
      </c>
      <c r="S588" s="3">
        <f>IF(OR(Table24[[#This Row],[Embarked]]="C", Table24[[#This Row],[Embarked]]="Q"), 0, IF(Table24[[#This Row],[Embarked]]="S", 1, ""))</f>
        <v>1</v>
      </c>
      <c r="T588" s="3">
        <f>IF(OR(Table24[[#This Row],[Embarked]]="S", Table24[[#This Row],[Embarked]]="Q"), 0, IF(Table24[[#This Row],[Embarked]]="C", 1, ""))</f>
        <v>0</v>
      </c>
      <c r="U588" s="3">
        <f>IF(Table24[[#This Row],[Sex]]="male", 1, 0)</f>
        <v>0</v>
      </c>
      <c r="V588" s="3">
        <v>1</v>
      </c>
      <c r="AI588">
        <f>SUMPRODUCT(Table24[[#This Row],[SibSp_1]:[Const]],$X$4:$AG$4)</f>
        <v>-2.05997589338648</v>
      </c>
      <c r="AJ588">
        <f>SUMPRODUCT(Table24[[#This Row],[SibSp_1]:[Const]],$X$5:$AG$5)</f>
        <v>1.0724259837018115</v>
      </c>
      <c r="AK588">
        <f t="shared" ref="AK588:AK591" si="252">IF(AI588&lt;0,0,AI588)</f>
        <v>0</v>
      </c>
      <c r="AL588">
        <f t="shared" ref="AL588:AL591" si="253">IF(AJ588&lt;0,0,AJ588)</f>
        <v>1.0724259837018115</v>
      </c>
      <c r="AM588">
        <f t="shared" ref="AM588:AM591" si="254">AK588+AL588</f>
        <v>1.0724259837018115</v>
      </c>
      <c r="AN588">
        <f>(AM588-Table24[[#This Row],[Survived]])^2</f>
        <v>5.2455231151750685E-3</v>
      </c>
    </row>
    <row r="589" spans="1:40" x14ac:dyDescent="0.25">
      <c r="A589">
        <v>587</v>
      </c>
      <c r="B589">
        <v>0</v>
      </c>
      <c r="C589">
        <v>2</v>
      </c>
      <c r="D589" t="s">
        <v>838</v>
      </c>
      <c r="E589" t="s">
        <v>13</v>
      </c>
      <c r="F589">
        <v>47</v>
      </c>
      <c r="G589">
        <v>0</v>
      </c>
      <c r="H589">
        <v>0</v>
      </c>
      <c r="I589">
        <v>237565</v>
      </c>
      <c r="J589">
        <v>15</v>
      </c>
      <c r="L589" t="s">
        <v>15</v>
      </c>
      <c r="M589">
        <f>Table24[[#This Row],[SibSp]]</f>
        <v>0</v>
      </c>
      <c r="N589">
        <f>Table24[[#This Row],[Parch]]</f>
        <v>0</v>
      </c>
      <c r="O589" s="5">
        <f>Table24[[#This Row],[Age]]/80</f>
        <v>0.58750000000000002</v>
      </c>
      <c r="P589" s="5">
        <f>LOG10(Table24[[#This Row],[Fare]]+1)</f>
        <v>1.2041199826559248</v>
      </c>
      <c r="Q589" s="3">
        <f>IF(OR(Table24[[#This Row],[Pclass]]=2, Table24[[#This Row],[Pclass]]=3), 0, IF(Table24[[#This Row],[Pclass]]=1, 1, ""))</f>
        <v>0</v>
      </c>
      <c r="R589" s="3">
        <f>IF(OR(Table24[[#This Row],[Pclass]]=1, Table24[[#This Row],[Pclass]]=3), 0, IF(Table24[[#This Row],[Pclass]]=2, 1, ""))</f>
        <v>1</v>
      </c>
      <c r="S589" s="3">
        <f>IF(OR(Table24[[#This Row],[Embarked]]="C", Table24[[#This Row],[Embarked]]="Q"), 0, IF(Table24[[#This Row],[Embarked]]="S", 1, ""))</f>
        <v>1</v>
      </c>
      <c r="T589" s="3">
        <f>IF(OR(Table24[[#This Row],[Embarked]]="S", Table24[[#This Row],[Embarked]]="Q"), 0, IF(Table24[[#This Row],[Embarked]]="C", 1, ""))</f>
        <v>0</v>
      </c>
      <c r="U589" s="3">
        <f>IF(Table24[[#This Row],[Sex]]="male", 1, 0)</f>
        <v>1</v>
      </c>
      <c r="V589" s="3">
        <v>1</v>
      </c>
      <c r="AI589">
        <f>SUMPRODUCT(Table24[[#This Row],[SibSp_1]:[Const]],$X$4:$AG$4)</f>
        <v>-1.7317042718775548</v>
      </c>
      <c r="AJ589">
        <f>SUMPRODUCT(Table24[[#This Row],[SibSp_1]:[Const]],$X$5:$AG$5)</f>
        <v>0.17517781744234473</v>
      </c>
      <c r="AK589">
        <f t="shared" si="252"/>
        <v>0</v>
      </c>
      <c r="AL589">
        <f t="shared" si="253"/>
        <v>0.17517781744234473</v>
      </c>
      <c r="AM589">
        <f t="shared" si="254"/>
        <v>0.17517781744234473</v>
      </c>
      <c r="AN589">
        <f>(AM589-Table24[[#This Row],[Survived]])^2</f>
        <v>3.0687267723863456E-2</v>
      </c>
    </row>
    <row r="590" spans="1:40" x14ac:dyDescent="0.25">
      <c r="A590">
        <v>588</v>
      </c>
      <c r="B590">
        <v>1</v>
      </c>
      <c r="C590">
        <v>1</v>
      </c>
      <c r="D590" t="s">
        <v>839</v>
      </c>
      <c r="E590" t="s">
        <v>13</v>
      </c>
      <c r="F590">
        <v>60</v>
      </c>
      <c r="G590">
        <v>1</v>
      </c>
      <c r="H590">
        <v>1</v>
      </c>
      <c r="I590">
        <v>13567</v>
      </c>
      <c r="J590">
        <v>79.2</v>
      </c>
      <c r="K590" t="s">
        <v>840</v>
      </c>
      <c r="L590" t="s">
        <v>20</v>
      </c>
      <c r="M590">
        <f>Table24[[#This Row],[SibSp]]</f>
        <v>1</v>
      </c>
      <c r="N590">
        <f>Table24[[#This Row],[Parch]]</f>
        <v>1</v>
      </c>
      <c r="O590" s="5">
        <f>Table24[[#This Row],[Age]]/80</f>
        <v>0.75</v>
      </c>
      <c r="P590" s="5">
        <f>LOG10(Table24[[#This Row],[Fare]]+1)</f>
        <v>1.9041743682841634</v>
      </c>
      <c r="Q590" s="3">
        <f>IF(OR(Table24[[#This Row],[Pclass]]=2, Table24[[#This Row],[Pclass]]=3), 0, IF(Table24[[#This Row],[Pclass]]=1, 1, ""))</f>
        <v>1</v>
      </c>
      <c r="R590" s="3">
        <f>IF(OR(Table24[[#This Row],[Pclass]]=1, Table24[[#This Row],[Pclass]]=3), 0, IF(Table24[[#This Row],[Pclass]]=2, 1, ""))</f>
        <v>0</v>
      </c>
      <c r="S590" s="3">
        <f>IF(OR(Table24[[#This Row],[Embarked]]="C", Table24[[#This Row],[Embarked]]="Q"), 0, IF(Table24[[#This Row],[Embarked]]="S", 1, ""))</f>
        <v>0</v>
      </c>
      <c r="T590" s="3">
        <f>IF(OR(Table24[[#This Row],[Embarked]]="S", Table24[[#This Row],[Embarked]]="Q"), 0, IF(Table24[[#This Row],[Embarked]]="C", 1, ""))</f>
        <v>1</v>
      </c>
      <c r="U590" s="3">
        <f>IF(Table24[[#This Row],[Sex]]="male", 1, 0)</f>
        <v>1</v>
      </c>
      <c r="V590" s="3">
        <v>1</v>
      </c>
      <c r="AI590">
        <f>SUMPRODUCT(Table24[[#This Row],[SibSp_1]:[Const]],$X$4:$AG$4)</f>
        <v>0.10316760375326467</v>
      </c>
      <c r="AJ590">
        <f>SUMPRODUCT(Table24[[#This Row],[SibSp_1]:[Const]],$X$5:$AG$5)</f>
        <v>0.19752235997207451</v>
      </c>
      <c r="AK590">
        <f t="shared" si="252"/>
        <v>0.10316760375326467</v>
      </c>
      <c r="AL590">
        <f t="shared" si="253"/>
        <v>0.19752235997207451</v>
      </c>
      <c r="AM590">
        <f t="shared" si="254"/>
        <v>0.30068996372533918</v>
      </c>
      <c r="AN590">
        <f>(AM590-Table24[[#This Row],[Survived]])^2</f>
        <v>0.48903452683446741</v>
      </c>
    </row>
    <row r="591" spans="1:40" x14ac:dyDescent="0.25">
      <c r="A591">
        <v>589</v>
      </c>
      <c r="B591">
        <v>0</v>
      </c>
      <c r="C591">
        <v>3</v>
      </c>
      <c r="D591" t="s">
        <v>841</v>
      </c>
      <c r="E591" t="s">
        <v>13</v>
      </c>
      <c r="F591">
        <v>22</v>
      </c>
      <c r="G591">
        <v>0</v>
      </c>
      <c r="H591">
        <v>0</v>
      </c>
      <c r="I591">
        <v>14973</v>
      </c>
      <c r="J591">
        <v>8.0500000000000007</v>
      </c>
      <c r="L591" t="s">
        <v>15</v>
      </c>
      <c r="M591">
        <f>Table24[[#This Row],[SibSp]]</f>
        <v>0</v>
      </c>
      <c r="N591">
        <f>Table24[[#This Row],[Parch]]</f>
        <v>0</v>
      </c>
      <c r="O591" s="5">
        <f>Table24[[#This Row],[Age]]/80</f>
        <v>0.27500000000000002</v>
      </c>
      <c r="P591" s="5">
        <f>LOG10(Table24[[#This Row],[Fare]]+1)</f>
        <v>0.9566485792052033</v>
      </c>
      <c r="Q591" s="3">
        <f>IF(OR(Table24[[#This Row],[Pclass]]=2, Table24[[#This Row],[Pclass]]=3), 0, IF(Table24[[#This Row],[Pclass]]=1, 1, ""))</f>
        <v>0</v>
      </c>
      <c r="R591" s="3">
        <f>IF(OR(Table24[[#This Row],[Pclass]]=1, Table24[[#This Row],[Pclass]]=3), 0, IF(Table24[[#This Row],[Pclass]]=2, 1, ""))</f>
        <v>0</v>
      </c>
      <c r="S591" s="3">
        <f>IF(OR(Table24[[#This Row],[Embarked]]="C", Table24[[#This Row],[Embarked]]="Q"), 0, IF(Table24[[#This Row],[Embarked]]="S", 1, ""))</f>
        <v>1</v>
      </c>
      <c r="T591" s="3">
        <f>IF(OR(Table24[[#This Row],[Embarked]]="S", Table24[[#This Row],[Embarked]]="Q"), 0, IF(Table24[[#This Row],[Embarked]]="C", 1, ""))</f>
        <v>0</v>
      </c>
      <c r="U591" s="3">
        <f>IF(Table24[[#This Row],[Sex]]="male", 1, 0)</f>
        <v>1</v>
      </c>
      <c r="V591" s="3">
        <v>1</v>
      </c>
      <c r="AI591">
        <f>SUMPRODUCT(Table24[[#This Row],[SibSp_1]:[Const]],$X$4:$AG$4)</f>
        <v>-1.5037651971666894</v>
      </c>
      <c r="AJ591">
        <f>SUMPRODUCT(Table24[[#This Row],[SibSp_1]:[Const]],$X$5:$AG$5)</f>
        <v>0.13186651640995251</v>
      </c>
      <c r="AK591">
        <f t="shared" si="252"/>
        <v>0</v>
      </c>
      <c r="AL591">
        <f t="shared" si="253"/>
        <v>0.13186651640995251</v>
      </c>
      <c r="AM591">
        <f t="shared" si="254"/>
        <v>0.13186651640995251</v>
      </c>
      <c r="AN591">
        <f>(AM591-Table24[[#This Row],[Survived]])^2</f>
        <v>1.7388778150096273E-2</v>
      </c>
    </row>
    <row r="592" spans="1:40" hidden="1" x14ac:dyDescent="0.25">
      <c r="A592">
        <v>590</v>
      </c>
      <c r="B592">
        <v>0</v>
      </c>
      <c r="C592">
        <v>3</v>
      </c>
      <c r="D592" t="s">
        <v>842</v>
      </c>
      <c r="E592" t="s">
        <v>13</v>
      </c>
      <c r="G592">
        <v>0</v>
      </c>
      <c r="H592">
        <v>0</v>
      </c>
      <c r="I592" t="s">
        <v>843</v>
      </c>
      <c r="J592">
        <v>8.0500000000000007</v>
      </c>
      <c r="L592" t="s">
        <v>15</v>
      </c>
      <c r="M592">
        <f>Table24[[#This Row],[SibSp]]</f>
        <v>0</v>
      </c>
      <c r="N592">
        <f>Table24[[#This Row],[Parch]]</f>
        <v>0</v>
      </c>
      <c r="O592">
        <f>Table24[[#This Row],[Age]]/80</f>
        <v>0</v>
      </c>
      <c r="P592" s="3">
        <f>LOG10(Table24[[#This Row],[Fare]]+1)</f>
        <v>0.9566485792052033</v>
      </c>
      <c r="Q592" s="3">
        <f>IF(OR(Table24[[#This Row],[Pclass]]=2, Table24[[#This Row],[Pclass]]=3), 0, IF(Table24[[#This Row],[Pclass]]=1, 1, ""))</f>
        <v>0</v>
      </c>
      <c r="R592" s="3">
        <f>IF(OR(Table24[[#This Row],[Pclass]]=1, Table24[[#This Row],[Pclass]]=3), 0, IF(Table24[[#This Row],[Pclass]]=2, 1, ""))</f>
        <v>0</v>
      </c>
      <c r="S592" s="3">
        <f>IF(OR(Table24[[#This Row],[Embarked]]="C", Table24[[#This Row],[Embarked]]="Q"), 0, IF(Table24[[#This Row],[Embarked]]="S", 1, ""))</f>
        <v>1</v>
      </c>
      <c r="T592" s="3">
        <f>IF(OR(Table24[[#This Row],[Embarked]]="S", Table24[[#This Row],[Embarked]]="Q"), 0, IF(Table24[[#This Row],[Embarked]]="C", 1, ""))</f>
        <v>0</v>
      </c>
      <c r="U592" s="3">
        <f>IF(Table24[[#This Row],[Sex]]="male", 1, 0)</f>
        <v>1</v>
      </c>
      <c r="V592" s="3"/>
      <c r="AI592">
        <f>SUMPRODUCT(Table24[[#This Row],[SibSp_1]:[Const]],$X$4:$AG$4)</f>
        <v>-1.2061160573759404</v>
      </c>
      <c r="AN592">
        <f>(AI592-Table24[[#This Row],[Survived]])^2</f>
        <v>1.4547159438600827</v>
      </c>
    </row>
    <row r="593" spans="1:40" x14ac:dyDescent="0.25">
      <c r="A593">
        <v>591</v>
      </c>
      <c r="B593">
        <v>0</v>
      </c>
      <c r="C593">
        <v>3</v>
      </c>
      <c r="D593" t="s">
        <v>844</v>
      </c>
      <c r="E593" t="s">
        <v>13</v>
      </c>
      <c r="F593">
        <v>35</v>
      </c>
      <c r="G593">
        <v>0</v>
      </c>
      <c r="H593">
        <v>0</v>
      </c>
      <c r="I593" t="s">
        <v>845</v>
      </c>
      <c r="J593">
        <v>7.125</v>
      </c>
      <c r="L593" t="s">
        <v>15</v>
      </c>
      <c r="M593">
        <f>Table24[[#This Row],[SibSp]]</f>
        <v>0</v>
      </c>
      <c r="N593">
        <f>Table24[[#This Row],[Parch]]</f>
        <v>0</v>
      </c>
      <c r="O593" s="5">
        <f>Table24[[#This Row],[Age]]/80</f>
        <v>0.4375</v>
      </c>
      <c r="P593" s="5">
        <f>LOG10(Table24[[#This Row],[Fare]]+1)</f>
        <v>0.90982336965091204</v>
      </c>
      <c r="Q593" s="3">
        <f>IF(OR(Table24[[#This Row],[Pclass]]=2, Table24[[#This Row],[Pclass]]=3), 0, IF(Table24[[#This Row],[Pclass]]=1, 1, ""))</f>
        <v>0</v>
      </c>
      <c r="R593" s="3">
        <f>IF(OR(Table24[[#This Row],[Pclass]]=1, Table24[[#This Row],[Pclass]]=3), 0, IF(Table24[[#This Row],[Pclass]]=2, 1, ""))</f>
        <v>0</v>
      </c>
      <c r="S593" s="3">
        <f>IF(OR(Table24[[#This Row],[Embarked]]="C", Table24[[#This Row],[Embarked]]="Q"), 0, IF(Table24[[#This Row],[Embarked]]="S", 1, ""))</f>
        <v>1</v>
      </c>
      <c r="T593" s="3">
        <f>IF(OR(Table24[[#This Row],[Embarked]]="S", Table24[[#This Row],[Embarked]]="Q"), 0, IF(Table24[[#This Row],[Embarked]]="C", 1, ""))</f>
        <v>0</v>
      </c>
      <c r="U593" s="3">
        <f>IF(Table24[[#This Row],[Sex]]="male", 1, 0)</f>
        <v>1</v>
      </c>
      <c r="V593" s="3">
        <v>1</v>
      </c>
      <c r="AI593">
        <f>SUMPRODUCT(Table24[[#This Row],[SibSp_1]:[Const]],$X$4:$AG$4)</f>
        <v>-1.4608037069463413</v>
      </c>
      <c r="AJ593">
        <f>SUMPRODUCT(Table24[[#This Row],[SibSp_1]:[Const]],$X$5:$AG$5)</f>
        <v>3.2689135303178629E-2</v>
      </c>
      <c r="AK593">
        <f t="shared" ref="AK593:AK595" si="255">IF(AI593&lt;0,0,AI593)</f>
        <v>0</v>
      </c>
      <c r="AL593">
        <f t="shared" ref="AL593:AL595" si="256">IF(AJ593&lt;0,0,AJ593)</f>
        <v>3.2689135303178629E-2</v>
      </c>
      <c r="AM593">
        <f t="shared" ref="AM593:AM595" si="257">AK593+AL593</f>
        <v>3.2689135303178629E-2</v>
      </c>
      <c r="AN593">
        <f>(AM593-Table24[[#This Row],[Survived]])^2</f>
        <v>1.0685795668695193E-3</v>
      </c>
    </row>
    <row r="594" spans="1:40" x14ac:dyDescent="0.25">
      <c r="A594">
        <v>592</v>
      </c>
      <c r="B594">
        <v>1</v>
      </c>
      <c r="C594">
        <v>1</v>
      </c>
      <c r="D594" t="s">
        <v>846</v>
      </c>
      <c r="E594" t="s">
        <v>17</v>
      </c>
      <c r="F594">
        <v>52</v>
      </c>
      <c r="G594">
        <v>1</v>
      </c>
      <c r="H594">
        <v>0</v>
      </c>
      <c r="I594">
        <v>36947</v>
      </c>
      <c r="J594">
        <v>78.2667</v>
      </c>
      <c r="K594" t="s">
        <v>715</v>
      </c>
      <c r="L594" t="s">
        <v>20</v>
      </c>
      <c r="M594">
        <f>Table24[[#This Row],[SibSp]]</f>
        <v>1</v>
      </c>
      <c r="N594">
        <f>Table24[[#This Row],[Parch]]</f>
        <v>0</v>
      </c>
      <c r="O594" s="5">
        <f>Table24[[#This Row],[Age]]/80</f>
        <v>0.65</v>
      </c>
      <c r="P594" s="5">
        <f>LOG10(Table24[[#This Row],[Fare]]+1)</f>
        <v>1.8990907781931157</v>
      </c>
      <c r="Q594" s="3">
        <f>IF(OR(Table24[[#This Row],[Pclass]]=2, Table24[[#This Row],[Pclass]]=3), 0, IF(Table24[[#This Row],[Pclass]]=1, 1, ""))</f>
        <v>1</v>
      </c>
      <c r="R594" s="3">
        <f>IF(OR(Table24[[#This Row],[Pclass]]=1, Table24[[#This Row],[Pclass]]=3), 0, IF(Table24[[#This Row],[Pclass]]=2, 1, ""))</f>
        <v>0</v>
      </c>
      <c r="S594" s="3">
        <f>IF(OR(Table24[[#This Row],[Embarked]]="C", Table24[[#This Row],[Embarked]]="Q"), 0, IF(Table24[[#This Row],[Embarked]]="S", 1, ""))</f>
        <v>0</v>
      </c>
      <c r="T594" s="3">
        <f>IF(OR(Table24[[#This Row],[Embarked]]="S", Table24[[#This Row],[Embarked]]="Q"), 0, IF(Table24[[#This Row],[Embarked]]="C", 1, ""))</f>
        <v>1</v>
      </c>
      <c r="U594" s="3">
        <f>IF(Table24[[#This Row],[Sex]]="male", 1, 0)</f>
        <v>0</v>
      </c>
      <c r="V594" s="3">
        <v>1</v>
      </c>
      <c r="AI594">
        <f>SUMPRODUCT(Table24[[#This Row],[SibSp_1]:[Const]],$X$4:$AG$4)</f>
        <v>0.11988333711154453</v>
      </c>
      <c r="AJ594">
        <f>SUMPRODUCT(Table24[[#This Row],[SibSp_1]:[Const]],$X$5:$AG$5)</f>
        <v>0.76807142383606375</v>
      </c>
      <c r="AK594">
        <f t="shared" si="255"/>
        <v>0.11988333711154453</v>
      </c>
      <c r="AL594">
        <f t="shared" si="256"/>
        <v>0.76807142383606375</v>
      </c>
      <c r="AM594">
        <f t="shared" si="257"/>
        <v>0.88795476094760828</v>
      </c>
      <c r="AN594">
        <f>(AM594-Table24[[#This Row],[Survived]])^2</f>
        <v>1.2554135594307608E-2</v>
      </c>
    </row>
    <row r="595" spans="1:40" x14ac:dyDescent="0.25">
      <c r="A595">
        <v>593</v>
      </c>
      <c r="B595">
        <v>0</v>
      </c>
      <c r="C595">
        <v>3</v>
      </c>
      <c r="D595" t="s">
        <v>847</v>
      </c>
      <c r="E595" t="s">
        <v>13</v>
      </c>
      <c r="F595">
        <v>47</v>
      </c>
      <c r="G595">
        <v>0</v>
      </c>
      <c r="H595">
        <v>0</v>
      </c>
      <c r="I595" t="s">
        <v>848</v>
      </c>
      <c r="J595">
        <v>7.25</v>
      </c>
      <c r="L595" t="s">
        <v>15</v>
      </c>
      <c r="M595">
        <f>Table24[[#This Row],[SibSp]]</f>
        <v>0</v>
      </c>
      <c r="N595">
        <f>Table24[[#This Row],[Parch]]</f>
        <v>0</v>
      </c>
      <c r="O595" s="5">
        <f>Table24[[#This Row],[Age]]/80</f>
        <v>0.58750000000000002</v>
      </c>
      <c r="P595" s="5">
        <f>LOG10(Table24[[#This Row],[Fare]]+1)</f>
        <v>0.91645394854992512</v>
      </c>
      <c r="Q595" s="3">
        <f>IF(OR(Table24[[#This Row],[Pclass]]=2, Table24[[#This Row],[Pclass]]=3), 0, IF(Table24[[#This Row],[Pclass]]=1, 1, ""))</f>
        <v>0</v>
      </c>
      <c r="R595" s="3">
        <f>IF(OR(Table24[[#This Row],[Pclass]]=1, Table24[[#This Row],[Pclass]]=3), 0, IF(Table24[[#This Row],[Pclass]]=2, 1, ""))</f>
        <v>0</v>
      </c>
      <c r="S595" s="3">
        <f>IF(OR(Table24[[#This Row],[Embarked]]="C", Table24[[#This Row],[Embarked]]="Q"), 0, IF(Table24[[#This Row],[Embarked]]="S", 1, ""))</f>
        <v>1</v>
      </c>
      <c r="T595" s="3">
        <f>IF(OR(Table24[[#This Row],[Embarked]]="S", Table24[[#This Row],[Embarked]]="Q"), 0, IF(Table24[[#This Row],[Embarked]]="C", 1, ""))</f>
        <v>0</v>
      </c>
      <c r="U595" s="3">
        <f>IF(Table24[[#This Row],[Sex]]="male", 1, 0)</f>
        <v>1</v>
      </c>
      <c r="V595" s="3">
        <v>1</v>
      </c>
      <c r="AI595">
        <f>SUMPRODUCT(Table24[[#This Row],[SibSp_1]:[Const]],$X$4:$AG$4)</f>
        <v>-1.4527372557845906</v>
      </c>
      <c r="AJ595">
        <f>SUMPRODUCT(Table24[[#This Row],[SibSp_1]:[Const]],$X$5:$AG$5)</f>
        <v>-5.4313649579373013E-2</v>
      </c>
      <c r="AK595">
        <f t="shared" si="255"/>
        <v>0</v>
      </c>
      <c r="AL595">
        <f t="shared" si="256"/>
        <v>0</v>
      </c>
      <c r="AM595">
        <f t="shared" si="257"/>
        <v>0</v>
      </c>
      <c r="AN595">
        <f>(AM595-Table24[[#This Row],[Survived]])^2</f>
        <v>0</v>
      </c>
    </row>
    <row r="596" spans="1:40" hidden="1" x14ac:dyDescent="0.25">
      <c r="A596">
        <v>594</v>
      </c>
      <c r="B596">
        <v>0</v>
      </c>
      <c r="C596">
        <v>3</v>
      </c>
      <c r="D596" t="s">
        <v>849</v>
      </c>
      <c r="E596" t="s">
        <v>17</v>
      </c>
      <c r="G596">
        <v>0</v>
      </c>
      <c r="H596">
        <v>2</v>
      </c>
      <c r="I596">
        <v>364848</v>
      </c>
      <c r="J596">
        <v>7.75</v>
      </c>
      <c r="L596" t="s">
        <v>27</v>
      </c>
      <c r="M596">
        <f>Table24[[#This Row],[SibSp]]</f>
        <v>0</v>
      </c>
      <c r="N596">
        <f>Table24[[#This Row],[Parch]]</f>
        <v>2</v>
      </c>
      <c r="O596">
        <f>Table24[[#This Row],[Age]]/80</f>
        <v>0</v>
      </c>
      <c r="P596" s="3">
        <f>LOG10(Table24[[#This Row],[Fare]]+1)</f>
        <v>0.94200805302231327</v>
      </c>
      <c r="Q596" s="3">
        <f>IF(OR(Table24[[#This Row],[Pclass]]=2, Table24[[#This Row],[Pclass]]=3), 0, IF(Table24[[#This Row],[Pclass]]=1, 1, ""))</f>
        <v>0</v>
      </c>
      <c r="R596" s="3">
        <f>IF(OR(Table24[[#This Row],[Pclass]]=1, Table24[[#This Row],[Pclass]]=3), 0, IF(Table24[[#This Row],[Pclass]]=2, 1, ""))</f>
        <v>0</v>
      </c>
      <c r="S596" s="3">
        <f>IF(OR(Table24[[#This Row],[Embarked]]="C", Table24[[#This Row],[Embarked]]="Q"), 0, IF(Table24[[#This Row],[Embarked]]="S", 1, ""))</f>
        <v>0</v>
      </c>
      <c r="T596" s="3">
        <f>IF(OR(Table24[[#This Row],[Embarked]]="S", Table24[[#This Row],[Embarked]]="Q"), 0, IF(Table24[[#This Row],[Embarked]]="C", 1, ""))</f>
        <v>0</v>
      </c>
      <c r="U596" s="3">
        <f>IF(Table24[[#This Row],[Sex]]="male", 1, 0)</f>
        <v>0</v>
      </c>
      <c r="V596" s="3"/>
      <c r="AI596">
        <f>SUMPRODUCT(Table24[[#This Row],[SibSp_1]:[Const]],$X$4:$AG$4)</f>
        <v>-0.84013723988955569</v>
      </c>
      <c r="AN596">
        <f>(AI596-Table24[[#This Row],[Survived]])^2</f>
        <v>0.70583058184924086</v>
      </c>
    </row>
    <row r="597" spans="1:40" x14ac:dyDescent="0.25">
      <c r="A597">
        <v>595</v>
      </c>
      <c r="B597">
        <v>0</v>
      </c>
      <c r="C597">
        <v>2</v>
      </c>
      <c r="D597" t="s">
        <v>850</v>
      </c>
      <c r="E597" t="s">
        <v>13</v>
      </c>
      <c r="F597">
        <v>37</v>
      </c>
      <c r="G597">
        <v>1</v>
      </c>
      <c r="H597">
        <v>0</v>
      </c>
      <c r="I597" t="s">
        <v>851</v>
      </c>
      <c r="J597">
        <v>26</v>
      </c>
      <c r="L597" t="s">
        <v>15</v>
      </c>
      <c r="M597">
        <f>Table24[[#This Row],[SibSp]]</f>
        <v>1</v>
      </c>
      <c r="N597">
        <f>Table24[[#This Row],[Parch]]</f>
        <v>0</v>
      </c>
      <c r="O597" s="5">
        <f>Table24[[#This Row],[Age]]/80</f>
        <v>0.46250000000000002</v>
      </c>
      <c r="P597" s="5">
        <f>LOG10(Table24[[#This Row],[Fare]]+1)</f>
        <v>1.4313637641589874</v>
      </c>
      <c r="Q597" s="3">
        <f>IF(OR(Table24[[#This Row],[Pclass]]=2, Table24[[#This Row],[Pclass]]=3), 0, IF(Table24[[#This Row],[Pclass]]=1, 1, ""))</f>
        <v>0</v>
      </c>
      <c r="R597" s="3">
        <f>IF(OR(Table24[[#This Row],[Pclass]]=1, Table24[[#This Row],[Pclass]]=3), 0, IF(Table24[[#This Row],[Pclass]]=2, 1, ""))</f>
        <v>1</v>
      </c>
      <c r="S597" s="3">
        <f>IF(OR(Table24[[#This Row],[Embarked]]="C", Table24[[#This Row],[Embarked]]="Q"), 0, IF(Table24[[#This Row],[Embarked]]="S", 1, ""))</f>
        <v>1</v>
      </c>
      <c r="T597" s="3">
        <f>IF(OR(Table24[[#This Row],[Embarked]]="S", Table24[[#This Row],[Embarked]]="Q"), 0, IF(Table24[[#This Row],[Embarked]]="C", 1, ""))</f>
        <v>0</v>
      </c>
      <c r="U597" s="3">
        <f>IF(Table24[[#This Row],[Sex]]="male", 1, 0)</f>
        <v>1</v>
      </c>
      <c r="V597" s="3">
        <v>1</v>
      </c>
      <c r="AI597">
        <f>SUMPRODUCT(Table24[[#This Row],[SibSp_1]:[Const]],$X$4:$AG$4)</f>
        <v>-1.5420249158689301</v>
      </c>
      <c r="AJ597">
        <f>SUMPRODUCT(Table24[[#This Row],[SibSp_1]:[Const]],$X$5:$AG$5)</f>
        <v>0.18775202020578519</v>
      </c>
      <c r="AK597">
        <f t="shared" ref="AK597:AK598" si="258">IF(AI597&lt;0,0,AI597)</f>
        <v>0</v>
      </c>
      <c r="AL597">
        <f t="shared" ref="AL597:AL598" si="259">IF(AJ597&lt;0,0,AJ597)</f>
        <v>0.18775202020578519</v>
      </c>
      <c r="AM597">
        <f t="shared" ref="AM597:AM598" si="260">AK597+AL597</f>
        <v>0.18775202020578519</v>
      </c>
      <c r="AN597">
        <f>(AM597-Table24[[#This Row],[Survived]])^2</f>
        <v>3.5250821091353572E-2</v>
      </c>
    </row>
    <row r="598" spans="1:40" x14ac:dyDescent="0.25">
      <c r="A598">
        <v>596</v>
      </c>
      <c r="B598">
        <v>0</v>
      </c>
      <c r="C598">
        <v>3</v>
      </c>
      <c r="D598" t="s">
        <v>852</v>
      </c>
      <c r="E598" t="s">
        <v>13</v>
      </c>
      <c r="F598">
        <v>36</v>
      </c>
      <c r="G598">
        <v>1</v>
      </c>
      <c r="H598">
        <v>1</v>
      </c>
      <c r="I598">
        <v>345773</v>
      </c>
      <c r="J598">
        <v>24.15</v>
      </c>
      <c r="L598" t="s">
        <v>15</v>
      </c>
      <c r="M598">
        <f>Table24[[#This Row],[SibSp]]</f>
        <v>1</v>
      </c>
      <c r="N598">
        <f>Table24[[#This Row],[Parch]]</f>
        <v>1</v>
      </c>
      <c r="O598" s="5">
        <f>Table24[[#This Row],[Age]]/80</f>
        <v>0.45</v>
      </c>
      <c r="P598" s="5">
        <f>LOG10(Table24[[#This Row],[Fare]]+1)</f>
        <v>1.4005379893919461</v>
      </c>
      <c r="Q598" s="3">
        <f>IF(OR(Table24[[#This Row],[Pclass]]=2, Table24[[#This Row],[Pclass]]=3), 0, IF(Table24[[#This Row],[Pclass]]=1, 1, ""))</f>
        <v>0</v>
      </c>
      <c r="R598" s="3">
        <f>IF(OR(Table24[[#This Row],[Pclass]]=1, Table24[[#This Row],[Pclass]]=3), 0, IF(Table24[[#This Row],[Pclass]]=2, 1, ""))</f>
        <v>0</v>
      </c>
      <c r="S598" s="3">
        <f>IF(OR(Table24[[#This Row],[Embarked]]="C", Table24[[#This Row],[Embarked]]="Q"), 0, IF(Table24[[#This Row],[Embarked]]="S", 1, ""))</f>
        <v>1</v>
      </c>
      <c r="T598" s="3">
        <f>IF(OR(Table24[[#This Row],[Embarked]]="S", Table24[[#This Row],[Embarked]]="Q"), 0, IF(Table24[[#This Row],[Embarked]]="C", 1, ""))</f>
        <v>0</v>
      </c>
      <c r="U598" s="3">
        <f>IF(Table24[[#This Row],[Sex]]="male", 1, 0)</f>
        <v>1</v>
      </c>
      <c r="V598" s="3">
        <v>1</v>
      </c>
      <c r="AI598">
        <f>SUMPRODUCT(Table24[[#This Row],[SibSp_1]:[Const]],$X$4:$AG$4)</f>
        <v>-1.5484421863973516</v>
      </c>
      <c r="AJ598">
        <f>SUMPRODUCT(Table24[[#This Row],[SibSp_1]:[Const]],$X$5:$AG$5)</f>
        <v>-2.535925956539975E-2</v>
      </c>
      <c r="AK598">
        <f t="shared" si="258"/>
        <v>0</v>
      </c>
      <c r="AL598">
        <f t="shared" si="259"/>
        <v>0</v>
      </c>
      <c r="AM598">
        <f t="shared" si="260"/>
        <v>0</v>
      </c>
      <c r="AN598">
        <f>(AM598-Table24[[#This Row],[Survived]])^2</f>
        <v>0</v>
      </c>
    </row>
    <row r="599" spans="1:40" hidden="1" x14ac:dyDescent="0.25">
      <c r="A599">
        <v>597</v>
      </c>
      <c r="B599">
        <v>1</v>
      </c>
      <c r="C599">
        <v>2</v>
      </c>
      <c r="D599" t="s">
        <v>853</v>
      </c>
      <c r="E599" t="s">
        <v>17</v>
      </c>
      <c r="G599">
        <v>0</v>
      </c>
      <c r="H599">
        <v>0</v>
      </c>
      <c r="I599">
        <v>248727</v>
      </c>
      <c r="J599">
        <v>33</v>
      </c>
      <c r="L599" t="s">
        <v>15</v>
      </c>
      <c r="M599">
        <f>Table24[[#This Row],[SibSp]]</f>
        <v>0</v>
      </c>
      <c r="N599">
        <f>Table24[[#This Row],[Parch]]</f>
        <v>0</v>
      </c>
      <c r="O599">
        <f>Table24[[#This Row],[Age]]/80</f>
        <v>0</v>
      </c>
      <c r="P599" s="3">
        <f>LOG10(Table24[[#This Row],[Fare]]+1)</f>
        <v>1.5314789170422551</v>
      </c>
      <c r="Q599" s="3">
        <f>IF(OR(Table24[[#This Row],[Pclass]]=2, Table24[[#This Row],[Pclass]]=3), 0, IF(Table24[[#This Row],[Pclass]]=1, 1, ""))</f>
        <v>0</v>
      </c>
      <c r="R599" s="3">
        <f>IF(OR(Table24[[#This Row],[Pclass]]=1, Table24[[#This Row],[Pclass]]=3), 0, IF(Table24[[#This Row],[Pclass]]=2, 1, ""))</f>
        <v>1</v>
      </c>
      <c r="S599" s="3">
        <f>IF(OR(Table24[[#This Row],[Embarked]]="C", Table24[[#This Row],[Embarked]]="Q"), 0, IF(Table24[[#This Row],[Embarked]]="S", 1, ""))</f>
        <v>1</v>
      </c>
      <c r="T599" s="3">
        <f>IF(OR(Table24[[#This Row],[Embarked]]="S", Table24[[#This Row],[Embarked]]="Q"), 0, IF(Table24[[#This Row],[Embarked]]="C", 1, ""))</f>
        <v>0</v>
      </c>
      <c r="U599" s="3">
        <f>IF(Table24[[#This Row],[Sex]]="male", 1, 0)</f>
        <v>0</v>
      </c>
      <c r="V599" s="3"/>
      <c r="AI599">
        <f>SUMPRODUCT(Table24[[#This Row],[SibSp_1]:[Const]],$X$4:$AG$4)</f>
        <v>-1.7669869910617897</v>
      </c>
      <c r="AN599">
        <f>(AI599-Table24[[#This Row],[Survived]])^2</f>
        <v>7.6562170087051769</v>
      </c>
    </row>
    <row r="600" spans="1:40" x14ac:dyDescent="0.25">
      <c r="A600">
        <v>598</v>
      </c>
      <c r="B600">
        <v>0</v>
      </c>
      <c r="C600">
        <v>3</v>
      </c>
      <c r="D600" t="s">
        <v>854</v>
      </c>
      <c r="E600" t="s">
        <v>13</v>
      </c>
      <c r="F600">
        <v>49</v>
      </c>
      <c r="G600">
        <v>0</v>
      </c>
      <c r="H600">
        <v>0</v>
      </c>
      <c r="I600" t="s">
        <v>279</v>
      </c>
      <c r="J600">
        <v>0</v>
      </c>
      <c r="L600" t="s">
        <v>15</v>
      </c>
      <c r="M600">
        <f>Table24[[#This Row],[SibSp]]</f>
        <v>0</v>
      </c>
      <c r="N600">
        <f>Table24[[#This Row],[Parch]]</f>
        <v>0</v>
      </c>
      <c r="O600" s="5">
        <f>Table24[[#This Row],[Age]]/80</f>
        <v>0.61250000000000004</v>
      </c>
      <c r="P600" s="5">
        <f>LOG10(Table24[[#This Row],[Fare]]+1)</f>
        <v>0</v>
      </c>
      <c r="Q600" s="3">
        <f>IF(OR(Table24[[#This Row],[Pclass]]=2, Table24[[#This Row],[Pclass]]=3), 0, IF(Table24[[#This Row],[Pclass]]=1, 1, ""))</f>
        <v>0</v>
      </c>
      <c r="R600" s="3">
        <f>IF(OR(Table24[[#This Row],[Pclass]]=1, Table24[[#This Row],[Pclass]]=3), 0, IF(Table24[[#This Row],[Pclass]]=2, 1, ""))</f>
        <v>0</v>
      </c>
      <c r="S600" s="3">
        <f>IF(OR(Table24[[#This Row],[Embarked]]="C", Table24[[#This Row],[Embarked]]="Q"), 0, IF(Table24[[#This Row],[Embarked]]="S", 1, ""))</f>
        <v>1</v>
      </c>
      <c r="T600" s="3">
        <f>IF(OR(Table24[[#This Row],[Embarked]]="S", Table24[[#This Row],[Embarked]]="Q"), 0, IF(Table24[[#This Row],[Embarked]]="C", 1, ""))</f>
        <v>0</v>
      </c>
      <c r="U600" s="3">
        <f>IF(Table24[[#This Row],[Sex]]="male", 1, 0)</f>
        <v>1</v>
      </c>
      <c r="V600" s="3">
        <v>1</v>
      </c>
      <c r="AI600">
        <f>SUMPRODUCT(Table24[[#This Row],[SibSp_1]:[Const]],$X$4:$AG$4)</f>
        <v>-0.86997387502875201</v>
      </c>
      <c r="AJ600">
        <f>SUMPRODUCT(Table24[[#This Row],[SibSp_1]:[Const]],$X$5:$AG$5)</f>
        <v>-0.15247517688817358</v>
      </c>
      <c r="AK600">
        <f>IF(AI600&lt;0,0,AI600)</f>
        <v>0</v>
      </c>
      <c r="AL600">
        <f>IF(AJ600&lt;0,0,AJ600)</f>
        <v>0</v>
      </c>
      <c r="AM600">
        <f>AK600+AL600</f>
        <v>0</v>
      </c>
      <c r="AN600">
        <f>(AM600-Table24[[#This Row],[Survived]])^2</f>
        <v>0</v>
      </c>
    </row>
    <row r="601" spans="1:40" hidden="1" x14ac:dyDescent="0.25">
      <c r="A601">
        <v>599</v>
      </c>
      <c r="B601">
        <v>0</v>
      </c>
      <c r="C601">
        <v>3</v>
      </c>
      <c r="D601" t="s">
        <v>855</v>
      </c>
      <c r="E601" t="s">
        <v>13</v>
      </c>
      <c r="G601">
        <v>0</v>
      </c>
      <c r="H601">
        <v>0</v>
      </c>
      <c r="I601">
        <v>2664</v>
      </c>
      <c r="J601">
        <v>7.2249999999999996</v>
      </c>
      <c r="L601" t="s">
        <v>20</v>
      </c>
      <c r="M601">
        <f>Table24[[#This Row],[SibSp]]</f>
        <v>0</v>
      </c>
      <c r="N601">
        <f>Table24[[#This Row],[Parch]]</f>
        <v>0</v>
      </c>
      <c r="O601">
        <f>Table24[[#This Row],[Age]]/80</f>
        <v>0</v>
      </c>
      <c r="P601" s="3">
        <f>LOG10(Table24[[#This Row],[Fare]]+1)</f>
        <v>0.91513590662201194</v>
      </c>
      <c r="Q601" s="3">
        <f>IF(OR(Table24[[#This Row],[Pclass]]=2, Table24[[#This Row],[Pclass]]=3), 0, IF(Table24[[#This Row],[Pclass]]=1, 1, ""))</f>
        <v>0</v>
      </c>
      <c r="R601" s="3">
        <f>IF(OR(Table24[[#This Row],[Pclass]]=1, Table24[[#This Row],[Pclass]]=3), 0, IF(Table24[[#This Row],[Pclass]]=2, 1, ""))</f>
        <v>0</v>
      </c>
      <c r="S601" s="3">
        <f>IF(OR(Table24[[#This Row],[Embarked]]="C", Table24[[#This Row],[Embarked]]="Q"), 0, IF(Table24[[#This Row],[Embarked]]="S", 1, ""))</f>
        <v>0</v>
      </c>
      <c r="T601" s="3">
        <f>IF(OR(Table24[[#This Row],[Embarked]]="S", Table24[[#This Row],[Embarked]]="Q"), 0, IF(Table24[[#This Row],[Embarked]]="C", 1, ""))</f>
        <v>1</v>
      </c>
      <c r="U601" s="3">
        <f>IF(Table24[[#This Row],[Sex]]="male", 1, 0)</f>
        <v>1</v>
      </c>
      <c r="V601" s="3"/>
      <c r="AI601">
        <f>SUMPRODUCT(Table24[[#This Row],[SibSp_1]:[Const]],$X$4:$AG$4)</f>
        <v>0.37340417653659397</v>
      </c>
      <c r="AN601">
        <f>(AI601-Table24[[#This Row],[Survived]])^2</f>
        <v>0.13943067905497183</v>
      </c>
    </row>
    <row r="602" spans="1:40" x14ac:dyDescent="0.25">
      <c r="A602">
        <v>600</v>
      </c>
      <c r="B602">
        <v>1</v>
      </c>
      <c r="C602">
        <v>1</v>
      </c>
      <c r="D602" t="s">
        <v>856</v>
      </c>
      <c r="E602" t="s">
        <v>13</v>
      </c>
      <c r="F602">
        <v>49</v>
      </c>
      <c r="G602">
        <v>1</v>
      </c>
      <c r="H602">
        <v>0</v>
      </c>
      <c r="I602" t="s">
        <v>466</v>
      </c>
      <c r="J602">
        <v>56.929200000000002</v>
      </c>
      <c r="K602" t="s">
        <v>857</v>
      </c>
      <c r="L602" t="s">
        <v>20</v>
      </c>
      <c r="M602">
        <f>Table24[[#This Row],[SibSp]]</f>
        <v>1</v>
      </c>
      <c r="N602">
        <f>Table24[[#This Row],[Parch]]</f>
        <v>0</v>
      </c>
      <c r="O602" s="5">
        <f>Table24[[#This Row],[Age]]/80</f>
        <v>0.61250000000000004</v>
      </c>
      <c r="P602" s="5">
        <f>LOG10(Table24[[#This Row],[Fare]]+1)</f>
        <v>1.7628975309505581</v>
      </c>
      <c r="Q602" s="3">
        <f>IF(OR(Table24[[#This Row],[Pclass]]=2, Table24[[#This Row],[Pclass]]=3), 0, IF(Table24[[#This Row],[Pclass]]=1, 1, ""))</f>
        <v>1</v>
      </c>
      <c r="R602" s="3">
        <f>IF(OR(Table24[[#This Row],[Pclass]]=1, Table24[[#This Row],[Pclass]]=3), 0, IF(Table24[[#This Row],[Pclass]]=2, 1, ""))</f>
        <v>0</v>
      </c>
      <c r="S602" s="3">
        <f>IF(OR(Table24[[#This Row],[Embarked]]="C", Table24[[#This Row],[Embarked]]="Q"), 0, IF(Table24[[#This Row],[Embarked]]="S", 1, ""))</f>
        <v>0</v>
      </c>
      <c r="T602" s="3">
        <f>IF(OR(Table24[[#This Row],[Embarked]]="S", Table24[[#This Row],[Embarked]]="Q"), 0, IF(Table24[[#This Row],[Embarked]]="C", 1, ""))</f>
        <v>1</v>
      </c>
      <c r="U602" s="3">
        <f>IF(Table24[[#This Row],[Sex]]="male", 1, 0)</f>
        <v>1</v>
      </c>
      <c r="V602" s="3">
        <v>1</v>
      </c>
      <c r="AI602">
        <f>SUMPRODUCT(Table24[[#This Row],[SibSp_1]:[Const]],$X$4:$AG$4)</f>
        <v>0.30305618732667444</v>
      </c>
      <c r="AJ602">
        <f>SUMPRODUCT(Table24[[#This Row],[SibSp_1]:[Const]],$X$5:$AG$5)</f>
        <v>0.27928634418077219</v>
      </c>
      <c r="AK602">
        <f t="shared" ref="AK602:AK603" si="261">IF(AI602&lt;0,0,AI602)</f>
        <v>0.30305618732667444</v>
      </c>
      <c r="AL602">
        <f t="shared" ref="AL602:AL603" si="262">IF(AJ602&lt;0,0,AJ602)</f>
        <v>0.27928634418077219</v>
      </c>
      <c r="AM602">
        <f t="shared" ref="AM602:AM603" si="263">AK602+AL602</f>
        <v>0.58234253150744664</v>
      </c>
      <c r="AN602">
        <f>(AM602-Table24[[#This Row],[Survived]])^2</f>
        <v>0.17443776098760821</v>
      </c>
    </row>
    <row r="603" spans="1:40" x14ac:dyDescent="0.25">
      <c r="A603">
        <v>601</v>
      </c>
      <c r="B603">
        <v>1</v>
      </c>
      <c r="C603">
        <v>2</v>
      </c>
      <c r="D603" t="s">
        <v>858</v>
      </c>
      <c r="E603" t="s">
        <v>17</v>
      </c>
      <c r="F603">
        <v>24</v>
      </c>
      <c r="G603">
        <v>2</v>
      </c>
      <c r="H603">
        <v>1</v>
      </c>
      <c r="I603">
        <v>243847</v>
      </c>
      <c r="J603">
        <v>27</v>
      </c>
      <c r="L603" t="s">
        <v>15</v>
      </c>
      <c r="M603">
        <f>Table24[[#This Row],[SibSp]]</f>
        <v>2</v>
      </c>
      <c r="N603">
        <f>Table24[[#This Row],[Parch]]</f>
        <v>1</v>
      </c>
      <c r="O603" s="5">
        <f>Table24[[#This Row],[Age]]/80</f>
        <v>0.3</v>
      </c>
      <c r="P603" s="5">
        <f>LOG10(Table24[[#This Row],[Fare]]+1)</f>
        <v>1.4471580313422192</v>
      </c>
      <c r="Q603" s="3">
        <f>IF(OR(Table24[[#This Row],[Pclass]]=2, Table24[[#This Row],[Pclass]]=3), 0, IF(Table24[[#This Row],[Pclass]]=1, 1, ""))</f>
        <v>0</v>
      </c>
      <c r="R603" s="3">
        <f>IF(OR(Table24[[#This Row],[Pclass]]=1, Table24[[#This Row],[Pclass]]=3), 0, IF(Table24[[#This Row],[Pclass]]=2, 1, ""))</f>
        <v>1</v>
      </c>
      <c r="S603" s="3">
        <f>IF(OR(Table24[[#This Row],[Embarked]]="C", Table24[[#This Row],[Embarked]]="Q"), 0, IF(Table24[[#This Row],[Embarked]]="S", 1, ""))</f>
        <v>1</v>
      </c>
      <c r="T603" s="3">
        <f>IF(OR(Table24[[#This Row],[Embarked]]="S", Table24[[#This Row],[Embarked]]="Q"), 0, IF(Table24[[#This Row],[Embarked]]="C", 1, ""))</f>
        <v>0</v>
      </c>
      <c r="U603" s="3">
        <f>IF(Table24[[#This Row],[Sex]]="male", 1, 0)</f>
        <v>0</v>
      </c>
      <c r="V603" s="3">
        <v>1</v>
      </c>
      <c r="AI603">
        <f>SUMPRODUCT(Table24[[#This Row],[SibSp_1]:[Const]],$X$4:$AG$4)</f>
        <v>-1.4429786241748266</v>
      </c>
      <c r="AJ603">
        <f>SUMPRODUCT(Table24[[#This Row],[SibSp_1]:[Const]],$X$5:$AG$5)</f>
        <v>0.68687908740438286</v>
      </c>
      <c r="AK603">
        <f t="shared" si="261"/>
        <v>0</v>
      </c>
      <c r="AL603">
        <f t="shared" si="262"/>
        <v>0.68687908740438286</v>
      </c>
      <c r="AM603">
        <f t="shared" si="263"/>
        <v>0.68687908740438286</v>
      </c>
      <c r="AN603">
        <f>(AM603-Table24[[#This Row],[Survived]])^2</f>
        <v>9.8044705904712107E-2</v>
      </c>
    </row>
    <row r="604" spans="1:40" hidden="1" x14ac:dyDescent="0.25">
      <c r="A604">
        <v>602</v>
      </c>
      <c r="B604">
        <v>0</v>
      </c>
      <c r="C604">
        <v>3</v>
      </c>
      <c r="D604" t="s">
        <v>859</v>
      </c>
      <c r="E604" t="s">
        <v>13</v>
      </c>
      <c r="G604">
        <v>0</v>
      </c>
      <c r="H604">
        <v>0</v>
      </c>
      <c r="I604">
        <v>349214</v>
      </c>
      <c r="J604">
        <v>7.8958000000000004</v>
      </c>
      <c r="L604" t="s">
        <v>15</v>
      </c>
      <c r="M604">
        <f>Table24[[#This Row],[SibSp]]</f>
        <v>0</v>
      </c>
      <c r="N604">
        <f>Table24[[#This Row],[Parch]]</f>
        <v>0</v>
      </c>
      <c r="O604">
        <f>Table24[[#This Row],[Age]]/80</f>
        <v>0</v>
      </c>
      <c r="P604" s="3">
        <f>LOG10(Table24[[#This Row],[Fare]]+1)</f>
        <v>0.94918501031343461</v>
      </c>
      <c r="Q604" s="3">
        <f>IF(OR(Table24[[#This Row],[Pclass]]=2, Table24[[#This Row],[Pclass]]=3), 0, IF(Table24[[#This Row],[Pclass]]=1, 1, ""))</f>
        <v>0</v>
      </c>
      <c r="R604" s="3">
        <f>IF(OR(Table24[[#This Row],[Pclass]]=1, Table24[[#This Row],[Pclass]]=3), 0, IF(Table24[[#This Row],[Pclass]]=2, 1, ""))</f>
        <v>0</v>
      </c>
      <c r="S604" s="3">
        <f>IF(OR(Table24[[#This Row],[Embarked]]="C", Table24[[#This Row],[Embarked]]="Q"), 0, IF(Table24[[#This Row],[Embarked]]="S", 1, ""))</f>
        <v>1</v>
      </c>
      <c r="T604" s="3">
        <f>IF(OR(Table24[[#This Row],[Embarked]]="S", Table24[[#This Row],[Embarked]]="Q"), 0, IF(Table24[[#This Row],[Embarked]]="C", 1, ""))</f>
        <v>0</v>
      </c>
      <c r="U604" s="3">
        <f>IF(Table24[[#This Row],[Sex]]="male", 1, 0)</f>
        <v>1</v>
      </c>
      <c r="V604" s="3"/>
      <c r="AI604">
        <f>SUMPRODUCT(Table24[[#This Row],[SibSp_1]:[Const]],$X$4:$AG$4)</f>
        <v>-1.2013867044501512</v>
      </c>
      <c r="AN604">
        <f>(AI604-Table24[[#This Row],[Survived]])^2</f>
        <v>1.4433300136295948</v>
      </c>
    </row>
    <row r="605" spans="1:40" hidden="1" x14ac:dyDescent="0.25">
      <c r="A605">
        <v>603</v>
      </c>
      <c r="B605">
        <v>0</v>
      </c>
      <c r="C605">
        <v>1</v>
      </c>
      <c r="D605" t="s">
        <v>860</v>
      </c>
      <c r="E605" t="s">
        <v>13</v>
      </c>
      <c r="G605">
        <v>0</v>
      </c>
      <c r="H605">
        <v>0</v>
      </c>
      <c r="I605">
        <v>113796</v>
      </c>
      <c r="J605">
        <v>42.4</v>
      </c>
      <c r="L605" t="s">
        <v>15</v>
      </c>
      <c r="M605">
        <f>Table24[[#This Row],[SibSp]]</f>
        <v>0</v>
      </c>
      <c r="N605">
        <f>Table24[[#This Row],[Parch]]</f>
        <v>0</v>
      </c>
      <c r="O605">
        <f>Table24[[#This Row],[Age]]/80</f>
        <v>0</v>
      </c>
      <c r="P605" s="3">
        <f>LOG10(Table24[[#This Row],[Fare]]+1)</f>
        <v>1.6374897295125106</v>
      </c>
      <c r="Q605" s="3">
        <f>IF(OR(Table24[[#This Row],[Pclass]]=2, Table24[[#This Row],[Pclass]]=3), 0, IF(Table24[[#This Row],[Pclass]]=1, 1, ""))</f>
        <v>1</v>
      </c>
      <c r="R605" s="3">
        <f>IF(OR(Table24[[#This Row],[Pclass]]=1, Table24[[#This Row],[Pclass]]=3), 0, IF(Table24[[#This Row],[Pclass]]=2, 1, ""))</f>
        <v>0</v>
      </c>
      <c r="S605" s="3">
        <f>IF(OR(Table24[[#This Row],[Embarked]]="C", Table24[[#This Row],[Embarked]]="Q"), 0, IF(Table24[[#This Row],[Embarked]]="S", 1, ""))</f>
        <v>1</v>
      </c>
      <c r="T605" s="3">
        <f>IF(OR(Table24[[#This Row],[Embarked]]="S", Table24[[#This Row],[Embarked]]="Q"), 0, IF(Table24[[#This Row],[Embarked]]="C", 1, ""))</f>
        <v>0</v>
      </c>
      <c r="U605" s="3">
        <f>IF(Table24[[#This Row],[Sex]]="male", 1, 0)</f>
        <v>1</v>
      </c>
      <c r="V605" s="3"/>
      <c r="AI605">
        <f>SUMPRODUCT(Table24[[#This Row],[SibSp_1]:[Const]],$X$4:$AG$4)</f>
        <v>-1.2445448818114671</v>
      </c>
      <c r="AN605">
        <f>(AI605-Table24[[#This Row],[Survived]])^2</f>
        <v>1.5488919628431186</v>
      </c>
    </row>
    <row r="606" spans="1:40" x14ac:dyDescent="0.25">
      <c r="A606">
        <v>604</v>
      </c>
      <c r="B606">
        <v>0</v>
      </c>
      <c r="C606">
        <v>3</v>
      </c>
      <c r="D606" t="s">
        <v>861</v>
      </c>
      <c r="E606" t="s">
        <v>13</v>
      </c>
      <c r="F606">
        <v>44</v>
      </c>
      <c r="G606">
        <v>0</v>
      </c>
      <c r="H606">
        <v>0</v>
      </c>
      <c r="I606">
        <v>364511</v>
      </c>
      <c r="J606">
        <v>8.0500000000000007</v>
      </c>
      <c r="L606" t="s">
        <v>15</v>
      </c>
      <c r="M606">
        <f>Table24[[#This Row],[SibSp]]</f>
        <v>0</v>
      </c>
      <c r="N606">
        <f>Table24[[#This Row],[Parch]]</f>
        <v>0</v>
      </c>
      <c r="O606" s="5">
        <f>Table24[[#This Row],[Age]]/80</f>
        <v>0.55000000000000004</v>
      </c>
      <c r="P606" s="5">
        <f>LOG10(Table24[[#This Row],[Fare]]+1)</f>
        <v>0.9566485792052033</v>
      </c>
      <c r="Q606" s="3">
        <f>IF(OR(Table24[[#This Row],[Pclass]]=2, Table24[[#This Row],[Pclass]]=3), 0, IF(Table24[[#This Row],[Pclass]]=1, 1, ""))</f>
        <v>0</v>
      </c>
      <c r="R606" s="3">
        <f>IF(OR(Table24[[#This Row],[Pclass]]=1, Table24[[#This Row],[Pclass]]=3), 0, IF(Table24[[#This Row],[Pclass]]=2, 1, ""))</f>
        <v>0</v>
      </c>
      <c r="S606" s="3">
        <f>IF(OR(Table24[[#This Row],[Embarked]]="C", Table24[[#This Row],[Embarked]]="Q"), 0, IF(Table24[[#This Row],[Embarked]]="S", 1, ""))</f>
        <v>1</v>
      </c>
      <c r="T606" s="3">
        <f>IF(OR(Table24[[#This Row],[Embarked]]="S", Table24[[#This Row],[Embarked]]="Q"), 0, IF(Table24[[#This Row],[Embarked]]="C", 1, ""))</f>
        <v>0</v>
      </c>
      <c r="U606" s="3">
        <f>IF(Table24[[#This Row],[Sex]]="male", 1, 0)</f>
        <v>1</v>
      </c>
      <c r="V606" s="3">
        <v>1</v>
      </c>
      <c r="AI606">
        <f>SUMPRODUCT(Table24[[#This Row],[SibSp_1]:[Const]],$X$4:$AG$4)</f>
        <v>-1.4812739133270478</v>
      </c>
      <c r="AJ606">
        <f>SUMPRODUCT(Table24[[#This Row],[SibSp_1]:[Const]],$X$5:$AG$5)</f>
        <v>-2.8746952772196632E-2</v>
      </c>
      <c r="AK606">
        <f t="shared" ref="AK606:AK613" si="264">IF(AI606&lt;0,0,AI606)</f>
        <v>0</v>
      </c>
      <c r="AL606">
        <f t="shared" ref="AL606:AL613" si="265">IF(AJ606&lt;0,0,AJ606)</f>
        <v>0</v>
      </c>
      <c r="AM606">
        <f t="shared" ref="AM606:AM613" si="266">AK606+AL606</f>
        <v>0</v>
      </c>
      <c r="AN606">
        <f>(AM606-Table24[[#This Row],[Survived]])^2</f>
        <v>0</v>
      </c>
    </row>
    <row r="607" spans="1:40" x14ac:dyDescent="0.25">
      <c r="A607">
        <v>605</v>
      </c>
      <c r="B607">
        <v>1</v>
      </c>
      <c r="C607">
        <v>1</v>
      </c>
      <c r="D607" t="s">
        <v>862</v>
      </c>
      <c r="E607" t="s">
        <v>13</v>
      </c>
      <c r="F607">
        <v>35</v>
      </c>
      <c r="G607">
        <v>0</v>
      </c>
      <c r="H607">
        <v>0</v>
      </c>
      <c r="I607">
        <v>111426</v>
      </c>
      <c r="J607">
        <v>26.55</v>
      </c>
      <c r="L607" t="s">
        <v>20</v>
      </c>
      <c r="M607">
        <f>Table24[[#This Row],[SibSp]]</f>
        <v>0</v>
      </c>
      <c r="N607">
        <f>Table24[[#This Row],[Parch]]</f>
        <v>0</v>
      </c>
      <c r="O607" s="5">
        <f>Table24[[#This Row],[Age]]/80</f>
        <v>0.4375</v>
      </c>
      <c r="P607" s="5">
        <f>LOG10(Table24[[#This Row],[Fare]]+1)</f>
        <v>1.4401216031878039</v>
      </c>
      <c r="Q607" s="3">
        <f>IF(OR(Table24[[#This Row],[Pclass]]=2, Table24[[#This Row],[Pclass]]=3), 0, IF(Table24[[#This Row],[Pclass]]=1, 1, ""))</f>
        <v>1</v>
      </c>
      <c r="R607" s="3">
        <f>IF(OR(Table24[[#This Row],[Pclass]]=1, Table24[[#This Row],[Pclass]]=3), 0, IF(Table24[[#This Row],[Pclass]]=2, 1, ""))</f>
        <v>0</v>
      </c>
      <c r="S607" s="3">
        <f>IF(OR(Table24[[#This Row],[Embarked]]="C", Table24[[#This Row],[Embarked]]="Q"), 0, IF(Table24[[#This Row],[Embarked]]="S", 1, ""))</f>
        <v>0</v>
      </c>
      <c r="T607" s="3">
        <f>IF(OR(Table24[[#This Row],[Embarked]]="S", Table24[[#This Row],[Embarked]]="Q"), 0, IF(Table24[[#This Row],[Embarked]]="C", 1, ""))</f>
        <v>1</v>
      </c>
      <c r="U607" s="3">
        <f>IF(Table24[[#This Row],[Sex]]="male", 1, 0)</f>
        <v>1</v>
      </c>
      <c r="V607" s="3">
        <v>1</v>
      </c>
      <c r="AI607">
        <f>SUMPRODUCT(Table24[[#This Row],[SibSp_1]:[Const]],$X$4:$AG$4)</f>
        <v>0.14937562974401891</v>
      </c>
      <c r="AJ607">
        <f>SUMPRODUCT(Table24[[#This Row],[SibSp_1]:[Const]],$X$5:$AG$5)</f>
        <v>0.43321641914098441</v>
      </c>
      <c r="AK607">
        <f t="shared" si="264"/>
        <v>0.14937562974401891</v>
      </c>
      <c r="AL607">
        <f t="shared" si="265"/>
        <v>0.43321641914098441</v>
      </c>
      <c r="AM607">
        <f t="shared" si="266"/>
        <v>0.58259204888500338</v>
      </c>
      <c r="AN607">
        <f>(AM607-Table24[[#This Row],[Survived]])^2</f>
        <v>0.1742293976540194</v>
      </c>
    </row>
    <row r="608" spans="1:40" x14ac:dyDescent="0.25">
      <c r="A608">
        <v>606</v>
      </c>
      <c r="B608">
        <v>0</v>
      </c>
      <c r="C608">
        <v>3</v>
      </c>
      <c r="D608" t="s">
        <v>863</v>
      </c>
      <c r="E608" t="s">
        <v>13</v>
      </c>
      <c r="F608">
        <v>36</v>
      </c>
      <c r="G608">
        <v>1</v>
      </c>
      <c r="H608">
        <v>0</v>
      </c>
      <c r="I608">
        <v>349910</v>
      </c>
      <c r="J608">
        <v>15.55</v>
      </c>
      <c r="L608" t="s">
        <v>15</v>
      </c>
      <c r="M608">
        <f>Table24[[#This Row],[SibSp]]</f>
        <v>1</v>
      </c>
      <c r="N608">
        <f>Table24[[#This Row],[Parch]]</f>
        <v>0</v>
      </c>
      <c r="O608" s="5">
        <f>Table24[[#This Row],[Age]]/80</f>
        <v>0.45</v>
      </c>
      <c r="P608" s="5">
        <f>LOG10(Table24[[#This Row],[Fare]]+1)</f>
        <v>1.2187979981117376</v>
      </c>
      <c r="Q608" s="3">
        <f>IF(OR(Table24[[#This Row],[Pclass]]=2, Table24[[#This Row],[Pclass]]=3), 0, IF(Table24[[#This Row],[Pclass]]=1, 1, ""))</f>
        <v>0</v>
      </c>
      <c r="R608" s="3">
        <f>IF(OR(Table24[[#This Row],[Pclass]]=1, Table24[[#This Row],[Pclass]]=3), 0, IF(Table24[[#This Row],[Pclass]]=2, 1, ""))</f>
        <v>0</v>
      </c>
      <c r="S608" s="3">
        <f>IF(OR(Table24[[#This Row],[Embarked]]="C", Table24[[#This Row],[Embarked]]="Q"), 0, IF(Table24[[#This Row],[Embarked]]="S", 1, ""))</f>
        <v>1</v>
      </c>
      <c r="T608" s="3">
        <f>IF(OR(Table24[[#This Row],[Embarked]]="S", Table24[[#This Row],[Embarked]]="Q"), 0, IF(Table24[[#This Row],[Embarked]]="C", 1, ""))</f>
        <v>0</v>
      </c>
      <c r="U608" s="3">
        <f>IF(Table24[[#This Row],[Sex]]="male", 1, 0)</f>
        <v>1</v>
      </c>
      <c r="V608" s="3">
        <v>1</v>
      </c>
      <c r="AI608">
        <f>SUMPRODUCT(Table24[[#This Row],[SibSp_1]:[Const]],$X$4:$AG$4)</f>
        <v>-1.3116681445804483</v>
      </c>
      <c r="AJ608">
        <f>SUMPRODUCT(Table24[[#This Row],[SibSp_1]:[Const]],$X$5:$AG$5)</f>
        <v>-2.7591353425314491E-2</v>
      </c>
      <c r="AK608">
        <f t="shared" si="264"/>
        <v>0</v>
      </c>
      <c r="AL608">
        <f t="shared" si="265"/>
        <v>0</v>
      </c>
      <c r="AM608">
        <f t="shared" si="266"/>
        <v>0</v>
      </c>
      <c r="AN608">
        <f>(AM608-Table24[[#This Row],[Survived]])^2</f>
        <v>0</v>
      </c>
    </row>
    <row r="609" spans="1:40" x14ac:dyDescent="0.25">
      <c r="A609">
        <v>607</v>
      </c>
      <c r="B609">
        <v>0</v>
      </c>
      <c r="C609">
        <v>3</v>
      </c>
      <c r="D609" t="s">
        <v>864</v>
      </c>
      <c r="E609" t="s">
        <v>13</v>
      </c>
      <c r="F609">
        <v>30</v>
      </c>
      <c r="G609">
        <v>0</v>
      </c>
      <c r="H609">
        <v>0</v>
      </c>
      <c r="I609">
        <v>349246</v>
      </c>
      <c r="J609">
        <v>7.8958000000000004</v>
      </c>
      <c r="L609" t="s">
        <v>15</v>
      </c>
      <c r="M609">
        <f>Table24[[#This Row],[SibSp]]</f>
        <v>0</v>
      </c>
      <c r="N609">
        <f>Table24[[#This Row],[Parch]]</f>
        <v>0</v>
      </c>
      <c r="O609" s="5">
        <f>Table24[[#This Row],[Age]]/80</f>
        <v>0.375</v>
      </c>
      <c r="P609" s="5">
        <f>LOG10(Table24[[#This Row],[Fare]]+1)</f>
        <v>0.94918501031343461</v>
      </c>
      <c r="Q609" s="3">
        <f>IF(OR(Table24[[#This Row],[Pclass]]=2, Table24[[#This Row],[Pclass]]=3), 0, IF(Table24[[#This Row],[Pclass]]=1, 1, ""))</f>
        <v>0</v>
      </c>
      <c r="R609" s="3">
        <f>IF(OR(Table24[[#This Row],[Pclass]]=1, Table24[[#This Row],[Pclass]]=3), 0, IF(Table24[[#This Row],[Pclass]]=2, 1, ""))</f>
        <v>0</v>
      </c>
      <c r="S609" s="3">
        <f>IF(OR(Table24[[#This Row],[Embarked]]="C", Table24[[#This Row],[Embarked]]="Q"), 0, IF(Table24[[#This Row],[Embarked]]="S", 1, ""))</f>
        <v>1</v>
      </c>
      <c r="T609" s="3">
        <f>IF(OR(Table24[[#This Row],[Embarked]]="S", Table24[[#This Row],[Embarked]]="Q"), 0, IF(Table24[[#This Row],[Embarked]]="C", 1, ""))</f>
        <v>0</v>
      </c>
      <c r="U609" s="3">
        <f>IF(Table24[[#This Row],[Sex]]="male", 1, 0)</f>
        <v>1</v>
      </c>
      <c r="V609" s="3">
        <v>1</v>
      </c>
      <c r="AI609">
        <f>SUMPRODUCT(Table24[[#This Row],[SibSp_1]:[Const]],$X$4:$AG$4)</f>
        <v>-1.4908571955719396</v>
      </c>
      <c r="AJ609">
        <f>SUMPRODUCT(Table24[[#This Row],[SibSp_1]:[Const]],$X$5:$AG$5)</f>
        <v>7.27811063428625E-2</v>
      </c>
      <c r="AK609">
        <f t="shared" si="264"/>
        <v>0</v>
      </c>
      <c r="AL609">
        <f t="shared" si="265"/>
        <v>7.27811063428625E-2</v>
      </c>
      <c r="AM609">
        <f t="shared" si="266"/>
        <v>7.27811063428625E-2</v>
      </c>
      <c r="AN609">
        <f>(AM609-Table24[[#This Row],[Survived]])^2</f>
        <v>5.2970894404910599E-3</v>
      </c>
    </row>
    <row r="610" spans="1:40" x14ac:dyDescent="0.25">
      <c r="A610">
        <v>608</v>
      </c>
      <c r="B610">
        <v>1</v>
      </c>
      <c r="C610">
        <v>1</v>
      </c>
      <c r="D610" t="s">
        <v>865</v>
      </c>
      <c r="E610" t="s">
        <v>13</v>
      </c>
      <c r="F610">
        <v>27</v>
      </c>
      <c r="G610">
        <v>0</v>
      </c>
      <c r="H610">
        <v>0</v>
      </c>
      <c r="I610">
        <v>113804</v>
      </c>
      <c r="J610">
        <v>30.5</v>
      </c>
      <c r="L610" t="s">
        <v>15</v>
      </c>
      <c r="M610">
        <f>Table24[[#This Row],[SibSp]]</f>
        <v>0</v>
      </c>
      <c r="N610">
        <f>Table24[[#This Row],[Parch]]</f>
        <v>0</v>
      </c>
      <c r="O610" s="5">
        <f>Table24[[#This Row],[Age]]/80</f>
        <v>0.33750000000000002</v>
      </c>
      <c r="P610" s="5">
        <f>LOG10(Table24[[#This Row],[Fare]]+1)</f>
        <v>1.4983105537896004</v>
      </c>
      <c r="Q610" s="3">
        <f>IF(OR(Table24[[#This Row],[Pclass]]=2, Table24[[#This Row],[Pclass]]=3), 0, IF(Table24[[#This Row],[Pclass]]=1, 1, ""))</f>
        <v>1</v>
      </c>
      <c r="R610" s="3">
        <f>IF(OR(Table24[[#This Row],[Pclass]]=1, Table24[[#This Row],[Pclass]]=3), 0, IF(Table24[[#This Row],[Pclass]]=2, 1, ""))</f>
        <v>0</v>
      </c>
      <c r="S610" s="3">
        <f>IF(OR(Table24[[#This Row],[Embarked]]="C", Table24[[#This Row],[Embarked]]="Q"), 0, IF(Table24[[#This Row],[Embarked]]="S", 1, ""))</f>
        <v>1</v>
      </c>
      <c r="T610" s="3">
        <f>IF(OR(Table24[[#This Row],[Embarked]]="S", Table24[[#This Row],[Embarked]]="Q"), 0, IF(Table24[[#This Row],[Embarked]]="C", 1, ""))</f>
        <v>0</v>
      </c>
      <c r="U610" s="3">
        <f>IF(Table24[[#This Row],[Sex]]="male", 1, 0)</f>
        <v>1</v>
      </c>
      <c r="V610" s="3">
        <v>1</v>
      </c>
      <c r="AI610">
        <f>SUMPRODUCT(Table24[[#This Row],[SibSp_1]:[Const]],$X$4:$AG$4)</f>
        <v>-1.4488903160457418</v>
      </c>
      <c r="AJ610">
        <f>SUMPRODUCT(Table24[[#This Row],[SibSp_1]:[Const]],$X$5:$AG$5)</f>
        <v>0.49990114802627189</v>
      </c>
      <c r="AK610">
        <f t="shared" si="264"/>
        <v>0</v>
      </c>
      <c r="AL610">
        <f t="shared" si="265"/>
        <v>0.49990114802627189</v>
      </c>
      <c r="AM610">
        <f t="shared" si="266"/>
        <v>0.49990114802627189</v>
      </c>
      <c r="AN610">
        <f>(AM610-Table24[[#This Row],[Survived]])^2</f>
        <v>0.25009886174544088</v>
      </c>
    </row>
    <row r="611" spans="1:40" x14ac:dyDescent="0.25">
      <c r="A611">
        <v>609</v>
      </c>
      <c r="B611">
        <v>1</v>
      </c>
      <c r="C611">
        <v>2</v>
      </c>
      <c r="D611" t="s">
        <v>866</v>
      </c>
      <c r="E611" t="s">
        <v>17</v>
      </c>
      <c r="F611">
        <v>22</v>
      </c>
      <c r="G611">
        <v>1</v>
      </c>
      <c r="H611">
        <v>2</v>
      </c>
      <c r="I611" t="s">
        <v>80</v>
      </c>
      <c r="J611">
        <v>41.5792</v>
      </c>
      <c r="L611" t="s">
        <v>20</v>
      </c>
      <c r="M611">
        <f>Table24[[#This Row],[SibSp]]</f>
        <v>1</v>
      </c>
      <c r="N611">
        <f>Table24[[#This Row],[Parch]]</f>
        <v>2</v>
      </c>
      <c r="O611" s="5">
        <f>Table24[[#This Row],[Age]]/80</f>
        <v>0.27500000000000002</v>
      </c>
      <c r="P611" s="5">
        <f>LOG10(Table24[[#This Row],[Fare]]+1)</f>
        <v>1.6291974974299364</v>
      </c>
      <c r="Q611" s="3">
        <f>IF(OR(Table24[[#This Row],[Pclass]]=2, Table24[[#This Row],[Pclass]]=3), 0, IF(Table24[[#This Row],[Pclass]]=1, 1, ""))</f>
        <v>0</v>
      </c>
      <c r="R611" s="3">
        <f>IF(OR(Table24[[#This Row],[Pclass]]=1, Table24[[#This Row],[Pclass]]=3), 0, IF(Table24[[#This Row],[Pclass]]=2, 1, ""))</f>
        <v>1</v>
      </c>
      <c r="S611" s="3">
        <f>IF(OR(Table24[[#This Row],[Embarked]]="C", Table24[[#This Row],[Embarked]]="Q"), 0, IF(Table24[[#This Row],[Embarked]]="S", 1, ""))</f>
        <v>0</v>
      </c>
      <c r="T611" s="3">
        <f>IF(OR(Table24[[#This Row],[Embarked]]="S", Table24[[#This Row],[Embarked]]="Q"), 0, IF(Table24[[#This Row],[Embarked]]="C", 1, ""))</f>
        <v>1</v>
      </c>
      <c r="U611" s="3">
        <f>IF(Table24[[#This Row],[Sex]]="male", 1, 0)</f>
        <v>0</v>
      </c>
      <c r="V611" s="3">
        <v>1</v>
      </c>
      <c r="AI611">
        <f>SUMPRODUCT(Table24[[#This Row],[SibSp_1]:[Const]],$X$4:$AG$4)</f>
        <v>-0.4726693034224097</v>
      </c>
      <c r="AJ611">
        <f>SUMPRODUCT(Table24[[#This Row],[SibSp_1]:[Const]],$X$5:$AG$5)</f>
        <v>0.78191694330984862</v>
      </c>
      <c r="AK611">
        <f t="shared" si="264"/>
        <v>0</v>
      </c>
      <c r="AL611">
        <f t="shared" si="265"/>
        <v>0.78191694330984862</v>
      </c>
      <c r="AM611">
        <f t="shared" si="266"/>
        <v>0.78191694330984862</v>
      </c>
      <c r="AN611">
        <f>(AM611-Table24[[#This Row],[Survived]])^2</f>
        <v>4.7560219615319782E-2</v>
      </c>
    </row>
    <row r="612" spans="1:40" x14ac:dyDescent="0.25">
      <c r="A612">
        <v>610</v>
      </c>
      <c r="B612">
        <v>1</v>
      </c>
      <c r="C612">
        <v>1</v>
      </c>
      <c r="D612" t="s">
        <v>867</v>
      </c>
      <c r="E612" t="s">
        <v>17</v>
      </c>
      <c r="F612">
        <v>40</v>
      </c>
      <c r="G612">
        <v>0</v>
      </c>
      <c r="H612">
        <v>0</v>
      </c>
      <c r="I612" t="s">
        <v>405</v>
      </c>
      <c r="J612">
        <v>153.46250000000001</v>
      </c>
      <c r="K612" t="s">
        <v>406</v>
      </c>
      <c r="L612" t="s">
        <v>15</v>
      </c>
      <c r="M612">
        <f>Table24[[#This Row],[SibSp]]</f>
        <v>0</v>
      </c>
      <c r="N612">
        <f>Table24[[#This Row],[Parch]]</f>
        <v>0</v>
      </c>
      <c r="O612" s="5">
        <f>Table24[[#This Row],[Age]]/80</f>
        <v>0.5</v>
      </c>
      <c r="P612" s="5">
        <f>LOG10(Table24[[#This Row],[Fare]]+1)</f>
        <v>2.1888230596841365</v>
      </c>
      <c r="Q612" s="3">
        <f>IF(OR(Table24[[#This Row],[Pclass]]=2, Table24[[#This Row],[Pclass]]=3), 0, IF(Table24[[#This Row],[Pclass]]=1, 1, ""))</f>
        <v>1</v>
      </c>
      <c r="R612" s="3">
        <f>IF(OR(Table24[[#This Row],[Pclass]]=1, Table24[[#This Row],[Pclass]]=3), 0, IF(Table24[[#This Row],[Pclass]]=2, 1, ""))</f>
        <v>0</v>
      </c>
      <c r="S612" s="3">
        <f>IF(OR(Table24[[#This Row],[Embarked]]="C", Table24[[#This Row],[Embarked]]="Q"), 0, IF(Table24[[#This Row],[Embarked]]="S", 1, ""))</f>
        <v>1</v>
      </c>
      <c r="T612" s="3">
        <f>IF(OR(Table24[[#This Row],[Embarked]]="S", Table24[[#This Row],[Embarked]]="Q"), 0, IF(Table24[[#This Row],[Embarked]]="C", 1, ""))</f>
        <v>0</v>
      </c>
      <c r="U612" s="3">
        <f>IF(Table24[[#This Row],[Sex]]="male", 1, 0)</f>
        <v>0</v>
      </c>
      <c r="V612" s="3">
        <v>1</v>
      </c>
      <c r="AI612">
        <f>SUMPRODUCT(Table24[[#This Row],[SibSp_1]:[Const]],$X$4:$AG$4)</f>
        <v>-1.9730888953602796</v>
      </c>
      <c r="AJ612">
        <f>SUMPRODUCT(Table24[[#This Row],[SibSp_1]:[Const]],$X$5:$AG$5)</f>
        <v>0.96622174486506618</v>
      </c>
      <c r="AK612">
        <f t="shared" si="264"/>
        <v>0</v>
      </c>
      <c r="AL612">
        <f t="shared" si="265"/>
        <v>0.96622174486506618</v>
      </c>
      <c r="AM612">
        <f t="shared" si="266"/>
        <v>0.96622174486506618</v>
      </c>
      <c r="AN612">
        <f>(AM612-Table24[[#This Row],[Survived]])^2</f>
        <v>1.1409705199606831E-3</v>
      </c>
    </row>
    <row r="613" spans="1:40" x14ac:dyDescent="0.25">
      <c r="A613">
        <v>611</v>
      </c>
      <c r="B613">
        <v>0</v>
      </c>
      <c r="C613">
        <v>3</v>
      </c>
      <c r="D613" t="s">
        <v>868</v>
      </c>
      <c r="E613" t="s">
        <v>17</v>
      </c>
      <c r="F613">
        <v>39</v>
      </c>
      <c r="G613">
        <v>1</v>
      </c>
      <c r="H613">
        <v>5</v>
      </c>
      <c r="I613">
        <v>347082</v>
      </c>
      <c r="J613">
        <v>31.274999999999999</v>
      </c>
      <c r="L613" t="s">
        <v>15</v>
      </c>
      <c r="M613">
        <f>Table24[[#This Row],[SibSp]]</f>
        <v>1</v>
      </c>
      <c r="N613">
        <f>Table24[[#This Row],[Parch]]</f>
        <v>5</v>
      </c>
      <c r="O613" s="5">
        <f>Table24[[#This Row],[Age]]/80</f>
        <v>0.48749999999999999</v>
      </c>
      <c r="P613" s="5">
        <f>LOG10(Table24[[#This Row],[Fare]]+1)</f>
        <v>1.5088662509384578</v>
      </c>
      <c r="Q613" s="3">
        <f>IF(OR(Table24[[#This Row],[Pclass]]=2, Table24[[#This Row],[Pclass]]=3), 0, IF(Table24[[#This Row],[Pclass]]=1, 1, ""))</f>
        <v>0</v>
      </c>
      <c r="R613" s="3">
        <f>IF(OR(Table24[[#This Row],[Pclass]]=1, Table24[[#This Row],[Pclass]]=3), 0, IF(Table24[[#This Row],[Pclass]]=2, 1, ""))</f>
        <v>0</v>
      </c>
      <c r="S613" s="3">
        <f>IF(OR(Table24[[#This Row],[Embarked]]="C", Table24[[#This Row],[Embarked]]="Q"), 0, IF(Table24[[#This Row],[Embarked]]="S", 1, ""))</f>
        <v>1</v>
      </c>
      <c r="T613" s="3">
        <f>IF(OR(Table24[[#This Row],[Embarked]]="S", Table24[[#This Row],[Embarked]]="Q"), 0, IF(Table24[[#This Row],[Embarked]]="C", 1, ""))</f>
        <v>0</v>
      </c>
      <c r="U613" s="3">
        <f>IF(Table24[[#This Row],[Sex]]="male", 1, 0)</f>
        <v>0</v>
      </c>
      <c r="V613" s="3">
        <v>1</v>
      </c>
      <c r="AI613">
        <f>SUMPRODUCT(Table24[[#This Row],[SibSp_1]:[Const]],$X$4:$AG$4)</f>
        <v>-2.2004100531341657</v>
      </c>
      <c r="AJ613">
        <f>SUMPRODUCT(Table24[[#This Row],[SibSp_1]:[Const]],$X$5:$AG$5)</f>
        <v>0.40353087758814543</v>
      </c>
      <c r="AK613">
        <f t="shared" si="264"/>
        <v>0</v>
      </c>
      <c r="AL613">
        <f t="shared" si="265"/>
        <v>0.40353087758814543</v>
      </c>
      <c r="AM613">
        <f t="shared" si="266"/>
        <v>0.40353087758814543</v>
      </c>
      <c r="AN613">
        <f>(AM613-Table24[[#This Row],[Survived]])^2</f>
        <v>0.16283716916705882</v>
      </c>
    </row>
    <row r="614" spans="1:40" hidden="1" x14ac:dyDescent="0.25">
      <c r="A614">
        <v>612</v>
      </c>
      <c r="B614">
        <v>0</v>
      </c>
      <c r="C614">
        <v>3</v>
      </c>
      <c r="D614" t="s">
        <v>869</v>
      </c>
      <c r="E614" t="s">
        <v>13</v>
      </c>
      <c r="G614">
        <v>0</v>
      </c>
      <c r="H614">
        <v>0</v>
      </c>
      <c r="I614" t="s">
        <v>870</v>
      </c>
      <c r="J614">
        <v>7.05</v>
      </c>
      <c r="L614" t="s">
        <v>15</v>
      </c>
      <c r="M614">
        <f>Table24[[#This Row],[SibSp]]</f>
        <v>0</v>
      </c>
      <c r="N614">
        <f>Table24[[#This Row],[Parch]]</f>
        <v>0</v>
      </c>
      <c r="O614">
        <f>Table24[[#This Row],[Age]]/80</f>
        <v>0</v>
      </c>
      <c r="P614" s="3">
        <f>LOG10(Table24[[#This Row],[Fare]]+1)</f>
        <v>0.90579588036786851</v>
      </c>
      <c r="Q614" s="3">
        <f>IF(OR(Table24[[#This Row],[Pclass]]=2, Table24[[#This Row],[Pclass]]=3), 0, IF(Table24[[#This Row],[Pclass]]=1, 1, ""))</f>
        <v>0</v>
      </c>
      <c r="R614" s="3">
        <f>IF(OR(Table24[[#This Row],[Pclass]]=1, Table24[[#This Row],[Pclass]]=3), 0, IF(Table24[[#This Row],[Pclass]]=2, 1, ""))</f>
        <v>0</v>
      </c>
      <c r="S614" s="3">
        <f>IF(OR(Table24[[#This Row],[Embarked]]="C", Table24[[#This Row],[Embarked]]="Q"), 0, IF(Table24[[#This Row],[Embarked]]="S", 1, ""))</f>
        <v>1</v>
      </c>
      <c r="T614" s="3">
        <f>IF(OR(Table24[[#This Row],[Embarked]]="S", Table24[[#This Row],[Embarked]]="Q"), 0, IF(Table24[[#This Row],[Embarked]]="C", 1, ""))</f>
        <v>0</v>
      </c>
      <c r="U614" s="3">
        <f>IF(Table24[[#This Row],[Sex]]="male", 1, 0)</f>
        <v>1</v>
      </c>
      <c r="V614" s="3"/>
      <c r="AI614">
        <f>SUMPRODUCT(Table24[[#This Row],[SibSp_1]:[Const]],$X$4:$AG$4)</f>
        <v>-1.173892818933556</v>
      </c>
      <c r="AN614">
        <f>(AI614-Table24[[#This Row],[Survived]])^2</f>
        <v>1.3780243503437706</v>
      </c>
    </row>
    <row r="615" spans="1:40" hidden="1" x14ac:dyDescent="0.25">
      <c r="A615">
        <v>613</v>
      </c>
      <c r="B615">
        <v>1</v>
      </c>
      <c r="C615">
        <v>3</v>
      </c>
      <c r="D615" t="s">
        <v>871</v>
      </c>
      <c r="E615" t="s">
        <v>17</v>
      </c>
      <c r="G615">
        <v>1</v>
      </c>
      <c r="H615">
        <v>0</v>
      </c>
      <c r="I615">
        <v>367230</v>
      </c>
      <c r="J615">
        <v>15.5</v>
      </c>
      <c r="L615" t="s">
        <v>27</v>
      </c>
      <c r="M615">
        <f>Table24[[#This Row],[SibSp]]</f>
        <v>1</v>
      </c>
      <c r="N615">
        <f>Table24[[#This Row],[Parch]]</f>
        <v>0</v>
      </c>
      <c r="O615">
        <f>Table24[[#This Row],[Age]]/80</f>
        <v>0</v>
      </c>
      <c r="P615" s="3">
        <f>LOG10(Table24[[#This Row],[Fare]]+1)</f>
        <v>1.2174839442139063</v>
      </c>
      <c r="Q615" s="3">
        <f>IF(OR(Table24[[#This Row],[Pclass]]=2, Table24[[#This Row],[Pclass]]=3), 0, IF(Table24[[#This Row],[Pclass]]=1, 1, ""))</f>
        <v>0</v>
      </c>
      <c r="R615" s="3">
        <f>IF(OR(Table24[[#This Row],[Pclass]]=1, Table24[[#This Row],[Pclass]]=3), 0, IF(Table24[[#This Row],[Pclass]]=2, 1, ""))</f>
        <v>0</v>
      </c>
      <c r="S615" s="3">
        <f>IF(OR(Table24[[#This Row],[Embarked]]="C", Table24[[#This Row],[Embarked]]="Q"), 0, IF(Table24[[#This Row],[Embarked]]="S", 1, ""))</f>
        <v>0</v>
      </c>
      <c r="T615" s="3">
        <f>IF(OR(Table24[[#This Row],[Embarked]]="S", Table24[[#This Row],[Embarked]]="Q"), 0, IF(Table24[[#This Row],[Embarked]]="C", 1, ""))</f>
        <v>0</v>
      </c>
      <c r="U615" s="3">
        <f>IF(Table24[[#This Row],[Sex]]="male", 1, 0)</f>
        <v>0</v>
      </c>
      <c r="V615" s="3"/>
      <c r="AI615">
        <f>SUMPRODUCT(Table24[[#This Row],[SibSp_1]:[Const]],$X$4:$AG$4)</f>
        <v>-0.42757130420881057</v>
      </c>
      <c r="AN615">
        <f>(AI615-Table24[[#This Row],[Survived]])^2</f>
        <v>2.0379598286004441</v>
      </c>
    </row>
    <row r="616" spans="1:40" hidden="1" x14ac:dyDescent="0.25">
      <c r="A616">
        <v>614</v>
      </c>
      <c r="B616">
        <v>0</v>
      </c>
      <c r="C616">
        <v>3</v>
      </c>
      <c r="D616" t="s">
        <v>872</v>
      </c>
      <c r="E616" t="s">
        <v>13</v>
      </c>
      <c r="G616">
        <v>0</v>
      </c>
      <c r="H616">
        <v>0</v>
      </c>
      <c r="I616">
        <v>370377</v>
      </c>
      <c r="J616">
        <v>7.75</v>
      </c>
      <c r="L616" t="s">
        <v>27</v>
      </c>
      <c r="M616">
        <f>Table24[[#This Row],[SibSp]]</f>
        <v>0</v>
      </c>
      <c r="N616">
        <f>Table24[[#This Row],[Parch]]</f>
        <v>0</v>
      </c>
      <c r="O616">
        <f>Table24[[#This Row],[Age]]/80</f>
        <v>0</v>
      </c>
      <c r="P616" s="3">
        <f>LOG10(Table24[[#This Row],[Fare]]+1)</f>
        <v>0.94200805302231327</v>
      </c>
      <c r="Q616" s="3">
        <f>IF(OR(Table24[[#This Row],[Pclass]]=2, Table24[[#This Row],[Pclass]]=3), 0, IF(Table24[[#This Row],[Pclass]]=1, 1, ""))</f>
        <v>0</v>
      </c>
      <c r="R616" s="3">
        <f>IF(OR(Table24[[#This Row],[Pclass]]=1, Table24[[#This Row],[Pclass]]=3), 0, IF(Table24[[#This Row],[Pclass]]=2, 1, ""))</f>
        <v>0</v>
      </c>
      <c r="S616" s="3">
        <f>IF(OR(Table24[[#This Row],[Embarked]]="C", Table24[[#This Row],[Embarked]]="Q"), 0, IF(Table24[[#This Row],[Embarked]]="S", 1, ""))</f>
        <v>0</v>
      </c>
      <c r="T616" s="3">
        <f>IF(OR(Table24[[#This Row],[Embarked]]="S", Table24[[#This Row],[Embarked]]="Q"), 0, IF(Table24[[#This Row],[Embarked]]="C", 1, ""))</f>
        <v>0</v>
      </c>
      <c r="U616" s="3">
        <f>IF(Table24[[#This Row],[Sex]]="male", 1, 0)</f>
        <v>1</v>
      </c>
      <c r="V616" s="3"/>
      <c r="AI616">
        <f>SUMPRODUCT(Table24[[#This Row],[SibSp_1]:[Const]],$X$4:$AG$4)</f>
        <v>-0.49697143895696583</v>
      </c>
      <c r="AN616">
        <f>(AI616-Table24[[#This Row],[Survived]])^2</f>
        <v>0.24698061113895722</v>
      </c>
    </row>
    <row r="617" spans="1:40" x14ac:dyDescent="0.25">
      <c r="A617">
        <v>615</v>
      </c>
      <c r="B617">
        <v>0</v>
      </c>
      <c r="C617">
        <v>3</v>
      </c>
      <c r="D617" t="s">
        <v>873</v>
      </c>
      <c r="E617" t="s">
        <v>13</v>
      </c>
      <c r="F617">
        <v>35</v>
      </c>
      <c r="G617">
        <v>0</v>
      </c>
      <c r="H617">
        <v>0</v>
      </c>
      <c r="I617">
        <v>364512</v>
      </c>
      <c r="J617">
        <v>8.0500000000000007</v>
      </c>
      <c r="L617" t="s">
        <v>15</v>
      </c>
      <c r="M617">
        <f>Table24[[#This Row],[SibSp]]</f>
        <v>0</v>
      </c>
      <c r="N617">
        <f>Table24[[#This Row],[Parch]]</f>
        <v>0</v>
      </c>
      <c r="O617" s="5">
        <f>Table24[[#This Row],[Age]]/80</f>
        <v>0.4375</v>
      </c>
      <c r="P617" s="5">
        <f>LOG10(Table24[[#This Row],[Fare]]+1)</f>
        <v>0.9566485792052033</v>
      </c>
      <c r="Q617" s="3">
        <f>IF(OR(Table24[[#This Row],[Pclass]]=2, Table24[[#This Row],[Pclass]]=3), 0, IF(Table24[[#This Row],[Pclass]]=1, 1, ""))</f>
        <v>0</v>
      </c>
      <c r="R617" s="3">
        <f>IF(OR(Table24[[#This Row],[Pclass]]=1, Table24[[#This Row],[Pclass]]=3), 0, IF(Table24[[#This Row],[Pclass]]=2, 1, ""))</f>
        <v>0</v>
      </c>
      <c r="S617" s="3">
        <f>IF(OR(Table24[[#This Row],[Embarked]]="C", Table24[[#This Row],[Embarked]]="Q"), 0, IF(Table24[[#This Row],[Embarked]]="S", 1, ""))</f>
        <v>1</v>
      </c>
      <c r="T617" s="3">
        <f>IF(OR(Table24[[#This Row],[Embarked]]="S", Table24[[#This Row],[Embarked]]="Q"), 0, IF(Table24[[#This Row],[Embarked]]="C", 1, ""))</f>
        <v>0</v>
      </c>
      <c r="U617" s="3">
        <f>IF(Table24[[#This Row],[Sex]]="male", 1, 0)</f>
        <v>1</v>
      </c>
      <c r="V617" s="3">
        <v>1</v>
      </c>
      <c r="AI617">
        <f>SUMPRODUCT(Table24[[#This Row],[SibSp_1]:[Const]],$X$4:$AG$4)</f>
        <v>-1.4904748930796283</v>
      </c>
      <c r="AJ617">
        <f>SUMPRODUCT(Table24[[#This Row],[SibSp_1]:[Const]],$X$5:$AG$5)</f>
        <v>3.6958557347773535E-2</v>
      </c>
      <c r="AK617">
        <f t="shared" ref="AK617:AK631" si="267">IF(AI617&lt;0,0,AI617)</f>
        <v>0</v>
      </c>
      <c r="AL617">
        <f t="shared" ref="AL617:AL631" si="268">IF(AJ617&lt;0,0,AJ617)</f>
        <v>3.6958557347773535E-2</v>
      </c>
      <c r="AM617">
        <f t="shared" ref="AM617:AM631" si="269">AK617+AL617</f>
        <v>3.6958557347773535E-2</v>
      </c>
      <c r="AN617">
        <f>(AM617-Table24[[#This Row],[Survived]])^2</f>
        <v>1.3659349612286651E-3</v>
      </c>
    </row>
    <row r="618" spans="1:40" x14ac:dyDescent="0.25">
      <c r="A618">
        <v>616</v>
      </c>
      <c r="B618">
        <v>1</v>
      </c>
      <c r="C618">
        <v>2</v>
      </c>
      <c r="D618" t="s">
        <v>874</v>
      </c>
      <c r="E618" t="s">
        <v>17</v>
      </c>
      <c r="F618">
        <v>24</v>
      </c>
      <c r="G618">
        <v>1</v>
      </c>
      <c r="H618">
        <v>2</v>
      </c>
      <c r="I618">
        <v>220845</v>
      </c>
      <c r="J618">
        <v>65</v>
      </c>
      <c r="L618" t="s">
        <v>15</v>
      </c>
      <c r="M618">
        <f>Table24[[#This Row],[SibSp]]</f>
        <v>1</v>
      </c>
      <c r="N618">
        <f>Table24[[#This Row],[Parch]]</f>
        <v>2</v>
      </c>
      <c r="O618" s="5">
        <f>Table24[[#This Row],[Age]]/80</f>
        <v>0.3</v>
      </c>
      <c r="P618" s="5">
        <f>LOG10(Table24[[#This Row],[Fare]]+1)</f>
        <v>1.8195439355418688</v>
      </c>
      <c r="Q618" s="3">
        <f>IF(OR(Table24[[#This Row],[Pclass]]=2, Table24[[#This Row],[Pclass]]=3), 0, IF(Table24[[#This Row],[Pclass]]=1, 1, ""))</f>
        <v>0</v>
      </c>
      <c r="R618" s="3">
        <f>IF(OR(Table24[[#This Row],[Pclass]]=1, Table24[[#This Row],[Pclass]]=3), 0, IF(Table24[[#This Row],[Pclass]]=2, 1, ""))</f>
        <v>1</v>
      </c>
      <c r="S618" s="3">
        <f>IF(OR(Table24[[#This Row],[Embarked]]="C", Table24[[#This Row],[Embarked]]="Q"), 0, IF(Table24[[#This Row],[Embarked]]="S", 1, ""))</f>
        <v>1</v>
      </c>
      <c r="T618" s="3">
        <f>IF(OR(Table24[[#This Row],[Embarked]]="S", Table24[[#This Row],[Embarked]]="Q"), 0, IF(Table24[[#This Row],[Embarked]]="C", 1, ""))</f>
        <v>0</v>
      </c>
      <c r="U618" s="3">
        <f>IF(Table24[[#This Row],[Sex]]="male", 1, 0)</f>
        <v>0</v>
      </c>
      <c r="V618" s="3">
        <v>1</v>
      </c>
      <c r="AI618">
        <f>SUMPRODUCT(Table24[[#This Row],[SibSp_1]:[Const]],$X$4:$AG$4)</f>
        <v>-2.1444546369809654</v>
      </c>
      <c r="AJ618">
        <f>SUMPRODUCT(Table24[[#This Row],[SibSp_1]:[Const]],$X$5:$AG$5)</f>
        <v>0.78764538572726439</v>
      </c>
      <c r="AK618">
        <f t="shared" si="267"/>
        <v>0</v>
      </c>
      <c r="AL618">
        <f t="shared" si="268"/>
        <v>0.78764538572726439</v>
      </c>
      <c r="AM618">
        <f t="shared" si="269"/>
        <v>0.78764538572726439</v>
      </c>
      <c r="AN618">
        <f>(AM618-Table24[[#This Row],[Survived]])^2</f>
        <v>4.5094482202922323E-2</v>
      </c>
    </row>
    <row r="619" spans="1:40" x14ac:dyDescent="0.25">
      <c r="A619">
        <v>617</v>
      </c>
      <c r="B619">
        <v>0</v>
      </c>
      <c r="C619">
        <v>3</v>
      </c>
      <c r="D619" t="s">
        <v>875</v>
      </c>
      <c r="E619" t="s">
        <v>13</v>
      </c>
      <c r="F619">
        <v>34</v>
      </c>
      <c r="G619">
        <v>1</v>
      </c>
      <c r="H619">
        <v>1</v>
      </c>
      <c r="I619">
        <v>347080</v>
      </c>
      <c r="J619">
        <v>14.4</v>
      </c>
      <c r="L619" t="s">
        <v>15</v>
      </c>
      <c r="M619">
        <f>Table24[[#This Row],[SibSp]]</f>
        <v>1</v>
      </c>
      <c r="N619">
        <f>Table24[[#This Row],[Parch]]</f>
        <v>1</v>
      </c>
      <c r="O619" s="5">
        <f>Table24[[#This Row],[Age]]/80</f>
        <v>0.42499999999999999</v>
      </c>
      <c r="P619" s="5">
        <f>LOG10(Table24[[#This Row],[Fare]]+1)</f>
        <v>1.1875207208364631</v>
      </c>
      <c r="Q619" s="3">
        <f>IF(OR(Table24[[#This Row],[Pclass]]=2, Table24[[#This Row],[Pclass]]=3), 0, IF(Table24[[#This Row],[Pclass]]=1, 1, ""))</f>
        <v>0</v>
      </c>
      <c r="R619" s="3">
        <f>IF(OR(Table24[[#This Row],[Pclass]]=1, Table24[[#This Row],[Pclass]]=3), 0, IF(Table24[[#This Row],[Pclass]]=2, 1, ""))</f>
        <v>0</v>
      </c>
      <c r="S619" s="3">
        <f>IF(OR(Table24[[#This Row],[Embarked]]="C", Table24[[#This Row],[Embarked]]="Q"), 0, IF(Table24[[#This Row],[Embarked]]="S", 1, ""))</f>
        <v>1</v>
      </c>
      <c r="T619" s="3">
        <f>IF(OR(Table24[[#This Row],[Embarked]]="S", Table24[[#This Row],[Embarked]]="Q"), 0, IF(Table24[[#This Row],[Embarked]]="C", 1, ""))</f>
        <v>0</v>
      </c>
      <c r="U619" s="3">
        <f>IF(Table24[[#This Row],[Sex]]="male", 1, 0)</f>
        <v>1</v>
      </c>
      <c r="V619" s="3">
        <v>1</v>
      </c>
      <c r="AI619">
        <f>SUMPRODUCT(Table24[[#This Row],[SibSp_1]:[Const]],$X$4:$AG$4)</f>
        <v>-1.4155066726064711</v>
      </c>
      <c r="AJ619">
        <f>SUMPRODUCT(Table24[[#This Row],[SibSp_1]:[Const]],$X$5:$AG$5)</f>
        <v>-3.0180492161907879E-2</v>
      </c>
      <c r="AK619">
        <f t="shared" si="267"/>
        <v>0</v>
      </c>
      <c r="AL619">
        <f t="shared" si="268"/>
        <v>0</v>
      </c>
      <c r="AM619">
        <f t="shared" si="269"/>
        <v>0</v>
      </c>
      <c r="AN619">
        <f>(AM619-Table24[[#This Row],[Survived]])^2</f>
        <v>0</v>
      </c>
    </row>
    <row r="620" spans="1:40" x14ac:dyDescent="0.25">
      <c r="A620">
        <v>618</v>
      </c>
      <c r="B620">
        <v>0</v>
      </c>
      <c r="C620">
        <v>3</v>
      </c>
      <c r="D620" t="s">
        <v>876</v>
      </c>
      <c r="E620" t="s">
        <v>17</v>
      </c>
      <c r="F620">
        <v>26</v>
      </c>
      <c r="G620">
        <v>1</v>
      </c>
      <c r="H620">
        <v>0</v>
      </c>
      <c r="I620" t="s">
        <v>383</v>
      </c>
      <c r="J620">
        <v>16.100000000000001</v>
      </c>
      <c r="L620" t="s">
        <v>15</v>
      </c>
      <c r="M620">
        <f>Table24[[#This Row],[SibSp]]</f>
        <v>1</v>
      </c>
      <c r="N620">
        <f>Table24[[#This Row],[Parch]]</f>
        <v>0</v>
      </c>
      <c r="O620" s="5">
        <f>Table24[[#This Row],[Age]]/80</f>
        <v>0.32500000000000001</v>
      </c>
      <c r="P620" s="5">
        <f>LOG10(Table24[[#This Row],[Fare]]+1)</f>
        <v>1.2329961103921538</v>
      </c>
      <c r="Q620" s="3">
        <f>IF(OR(Table24[[#This Row],[Pclass]]=2, Table24[[#This Row],[Pclass]]=3), 0, IF(Table24[[#This Row],[Pclass]]=1, 1, ""))</f>
        <v>0</v>
      </c>
      <c r="R620" s="3">
        <f>IF(OR(Table24[[#This Row],[Pclass]]=1, Table24[[#This Row],[Pclass]]=3), 0, IF(Table24[[#This Row],[Pclass]]=2, 1, ""))</f>
        <v>0</v>
      </c>
      <c r="S620" s="3">
        <f>IF(OR(Table24[[#This Row],[Embarked]]="C", Table24[[#This Row],[Embarked]]="Q"), 0, IF(Table24[[#This Row],[Embarked]]="S", 1, ""))</f>
        <v>1</v>
      </c>
      <c r="T620" s="3">
        <f>IF(OR(Table24[[#This Row],[Embarked]]="S", Table24[[#This Row],[Embarked]]="Q"), 0, IF(Table24[[#This Row],[Embarked]]="C", 1, ""))</f>
        <v>0</v>
      </c>
      <c r="U620" s="3">
        <f>IF(Table24[[#This Row],[Sex]]="male", 1, 0)</f>
        <v>0</v>
      </c>
      <c r="V620" s="3">
        <v>1</v>
      </c>
      <c r="AI620">
        <f>SUMPRODUCT(Table24[[#This Row],[SibSp_1]:[Const]],$X$4:$AG$4)</f>
        <v>-1.4308280600659447</v>
      </c>
      <c r="AJ620">
        <f>SUMPRODUCT(Table24[[#This Row],[SibSp_1]:[Const]],$X$5:$AG$5)</f>
        <v>0.54497843088500153</v>
      </c>
      <c r="AK620">
        <f t="shared" si="267"/>
        <v>0</v>
      </c>
      <c r="AL620">
        <f t="shared" si="268"/>
        <v>0.54497843088500153</v>
      </c>
      <c r="AM620">
        <f t="shared" si="269"/>
        <v>0.54497843088500153</v>
      </c>
      <c r="AN620">
        <f>(AM620-Table24[[#This Row],[Survived]])^2</f>
        <v>0.29700149012987836</v>
      </c>
    </row>
    <row r="621" spans="1:40" x14ac:dyDescent="0.25">
      <c r="A621">
        <v>619</v>
      </c>
      <c r="B621">
        <v>1</v>
      </c>
      <c r="C621">
        <v>2</v>
      </c>
      <c r="D621" t="s">
        <v>877</v>
      </c>
      <c r="E621" t="s">
        <v>17</v>
      </c>
      <c r="F621">
        <v>4</v>
      </c>
      <c r="G621">
        <v>2</v>
      </c>
      <c r="H621">
        <v>1</v>
      </c>
      <c r="I621">
        <v>230136</v>
      </c>
      <c r="J621">
        <v>39</v>
      </c>
      <c r="K621" t="s">
        <v>285</v>
      </c>
      <c r="L621" t="s">
        <v>15</v>
      </c>
      <c r="M621">
        <f>Table24[[#This Row],[SibSp]]</f>
        <v>2</v>
      </c>
      <c r="N621">
        <f>Table24[[#This Row],[Parch]]</f>
        <v>1</v>
      </c>
      <c r="O621" s="5">
        <f>Table24[[#This Row],[Age]]/80</f>
        <v>0.05</v>
      </c>
      <c r="P621" s="5">
        <f>LOG10(Table24[[#This Row],[Fare]]+1)</f>
        <v>1.6020599913279623</v>
      </c>
      <c r="Q621" s="3">
        <f>IF(OR(Table24[[#This Row],[Pclass]]=2, Table24[[#This Row],[Pclass]]=3), 0, IF(Table24[[#This Row],[Pclass]]=1, 1, ""))</f>
        <v>0</v>
      </c>
      <c r="R621" s="3">
        <f>IF(OR(Table24[[#This Row],[Pclass]]=1, Table24[[#This Row],[Pclass]]=3), 0, IF(Table24[[#This Row],[Pclass]]=2, 1, ""))</f>
        <v>1</v>
      </c>
      <c r="S621" s="3">
        <f>IF(OR(Table24[[#This Row],[Embarked]]="C", Table24[[#This Row],[Embarked]]="Q"), 0, IF(Table24[[#This Row],[Embarked]]="S", 1, ""))</f>
        <v>1</v>
      </c>
      <c r="T621" s="3">
        <f>IF(OR(Table24[[#This Row],[Embarked]]="S", Table24[[#This Row],[Embarked]]="Q"), 0, IF(Table24[[#This Row],[Embarked]]="C", 1, ""))</f>
        <v>0</v>
      </c>
      <c r="U621" s="3">
        <f>IF(Table24[[#This Row],[Sex]]="male", 1, 0)</f>
        <v>0</v>
      </c>
      <c r="V621" s="3">
        <v>1</v>
      </c>
      <c r="AI621">
        <f>SUMPRODUCT(Table24[[#This Row],[SibSp_1]:[Const]],$X$4:$AG$4)</f>
        <v>-1.5615801698912732</v>
      </c>
      <c r="AJ621">
        <f>SUMPRODUCT(Table24[[#This Row],[SibSp_1]:[Const]],$X$5:$AG$5)</f>
        <v>0.84701496015701283</v>
      </c>
      <c r="AK621">
        <f t="shared" si="267"/>
        <v>0</v>
      </c>
      <c r="AL621">
        <f t="shared" si="268"/>
        <v>0.84701496015701283</v>
      </c>
      <c r="AM621">
        <f t="shared" si="269"/>
        <v>0.84701496015701283</v>
      </c>
      <c r="AN621">
        <f>(AM621-Table24[[#This Row],[Survived]])^2</f>
        <v>2.3404422415760372E-2</v>
      </c>
    </row>
    <row r="622" spans="1:40" x14ac:dyDescent="0.25">
      <c r="A622">
        <v>620</v>
      </c>
      <c r="B622">
        <v>0</v>
      </c>
      <c r="C622">
        <v>2</v>
      </c>
      <c r="D622" t="s">
        <v>878</v>
      </c>
      <c r="E622" t="s">
        <v>13</v>
      </c>
      <c r="F622">
        <v>26</v>
      </c>
      <c r="G622">
        <v>0</v>
      </c>
      <c r="H622">
        <v>0</v>
      </c>
      <c r="I622">
        <v>31028</v>
      </c>
      <c r="J622">
        <v>10.5</v>
      </c>
      <c r="L622" t="s">
        <v>15</v>
      </c>
      <c r="M622">
        <f>Table24[[#This Row],[SibSp]]</f>
        <v>0</v>
      </c>
      <c r="N622">
        <f>Table24[[#This Row],[Parch]]</f>
        <v>0</v>
      </c>
      <c r="O622" s="5">
        <f>Table24[[#This Row],[Age]]/80</f>
        <v>0.32500000000000001</v>
      </c>
      <c r="P622" s="5">
        <f>LOG10(Table24[[#This Row],[Fare]]+1)</f>
        <v>1.0606978403536116</v>
      </c>
      <c r="Q622" s="3">
        <f>IF(OR(Table24[[#This Row],[Pclass]]=2, Table24[[#This Row],[Pclass]]=3), 0, IF(Table24[[#This Row],[Pclass]]=1, 1, ""))</f>
        <v>0</v>
      </c>
      <c r="R622" s="3">
        <f>IF(OR(Table24[[#This Row],[Pclass]]=1, Table24[[#This Row],[Pclass]]=3), 0, IF(Table24[[#This Row],[Pclass]]=2, 1, ""))</f>
        <v>1</v>
      </c>
      <c r="S622" s="3">
        <f>IF(OR(Table24[[#This Row],[Embarked]]="C", Table24[[#This Row],[Embarked]]="Q"), 0, IF(Table24[[#This Row],[Embarked]]="S", 1, ""))</f>
        <v>1</v>
      </c>
      <c r="T622" s="3">
        <f>IF(OR(Table24[[#This Row],[Embarked]]="S", Table24[[#This Row],[Embarked]]="Q"), 0, IF(Table24[[#This Row],[Embarked]]="C", 1, ""))</f>
        <v>0</v>
      </c>
      <c r="U622" s="3">
        <f>IF(Table24[[#This Row],[Sex]]="male", 1, 0)</f>
        <v>1</v>
      </c>
      <c r="V622" s="3">
        <v>1</v>
      </c>
      <c r="AI622">
        <f>SUMPRODUCT(Table24[[#This Row],[SibSp_1]:[Const]],$X$4:$AG$4)</f>
        <v>-1.6622925831929294</v>
      </c>
      <c r="AJ622">
        <f>SUMPRODUCT(Table24[[#This Row],[SibSp_1]:[Const]],$X$5:$AG$5)</f>
        <v>0.31541375146949208</v>
      </c>
      <c r="AK622">
        <f t="shared" si="267"/>
        <v>0</v>
      </c>
      <c r="AL622">
        <f t="shared" si="268"/>
        <v>0.31541375146949208</v>
      </c>
      <c r="AM622">
        <f t="shared" si="269"/>
        <v>0.31541375146949208</v>
      </c>
      <c r="AN622">
        <f>(AM622-Table24[[#This Row],[Survived]])^2</f>
        <v>9.9485834616058519E-2</v>
      </c>
    </row>
    <row r="623" spans="1:40" x14ac:dyDescent="0.25">
      <c r="A623">
        <v>621</v>
      </c>
      <c r="B623">
        <v>0</v>
      </c>
      <c r="C623">
        <v>3</v>
      </c>
      <c r="D623" t="s">
        <v>879</v>
      </c>
      <c r="E623" t="s">
        <v>13</v>
      </c>
      <c r="F623">
        <v>27</v>
      </c>
      <c r="G623">
        <v>1</v>
      </c>
      <c r="H623">
        <v>0</v>
      </c>
      <c r="I623">
        <v>2659</v>
      </c>
      <c r="J623">
        <v>14.4542</v>
      </c>
      <c r="L623" t="s">
        <v>20</v>
      </c>
      <c r="M623">
        <f>Table24[[#This Row],[SibSp]]</f>
        <v>1</v>
      </c>
      <c r="N623">
        <f>Table24[[#This Row],[Parch]]</f>
        <v>0</v>
      </c>
      <c r="O623" s="5">
        <f>Table24[[#This Row],[Age]]/80</f>
        <v>0.33750000000000002</v>
      </c>
      <c r="P623" s="5">
        <f>LOG10(Table24[[#This Row],[Fare]]+1)</f>
        <v>1.1890465283525415</v>
      </c>
      <c r="Q623" s="3">
        <f>IF(OR(Table24[[#This Row],[Pclass]]=2, Table24[[#This Row],[Pclass]]=3), 0, IF(Table24[[#This Row],[Pclass]]=1, 1, ""))</f>
        <v>0</v>
      </c>
      <c r="R623" s="3">
        <f>IF(OR(Table24[[#This Row],[Pclass]]=1, Table24[[#This Row],[Pclass]]=3), 0, IF(Table24[[#This Row],[Pclass]]=2, 1, ""))</f>
        <v>0</v>
      </c>
      <c r="S623" s="3">
        <f>IF(OR(Table24[[#This Row],[Embarked]]="C", Table24[[#This Row],[Embarked]]="Q"), 0, IF(Table24[[#This Row],[Embarked]]="S", 1, ""))</f>
        <v>0</v>
      </c>
      <c r="T623" s="3">
        <f>IF(OR(Table24[[#This Row],[Embarked]]="S", Table24[[#This Row],[Embarked]]="Q"), 0, IF(Table24[[#This Row],[Embarked]]="C", 1, ""))</f>
        <v>1</v>
      </c>
      <c r="U623" s="3">
        <f>IF(Table24[[#This Row],[Sex]]="male", 1, 0)</f>
        <v>1</v>
      </c>
      <c r="V623" s="3">
        <v>1</v>
      </c>
      <c r="AI623">
        <f>SUMPRODUCT(Table24[[#This Row],[SibSp_1]:[Const]],$X$4:$AG$4)</f>
        <v>0.25119852492555977</v>
      </c>
      <c r="AJ623">
        <f>SUMPRODUCT(Table24[[#This Row],[SibSp_1]:[Const]],$X$5:$AG$5)</f>
        <v>3.2427194124227898E-2</v>
      </c>
      <c r="AK623">
        <f t="shared" si="267"/>
        <v>0.25119852492555977</v>
      </c>
      <c r="AL623">
        <f t="shared" si="268"/>
        <v>3.2427194124227898E-2</v>
      </c>
      <c r="AM623">
        <f t="shared" si="269"/>
        <v>0.28362571904978767</v>
      </c>
      <c r="AN623">
        <f>(AM623-Table24[[#This Row],[Survived]])^2</f>
        <v>8.0443548506509088E-2</v>
      </c>
    </row>
    <row r="624" spans="1:40" x14ac:dyDescent="0.25">
      <c r="A624">
        <v>622</v>
      </c>
      <c r="B624">
        <v>1</v>
      </c>
      <c r="C624">
        <v>1</v>
      </c>
      <c r="D624" t="s">
        <v>880</v>
      </c>
      <c r="E624" t="s">
        <v>13</v>
      </c>
      <c r="F624">
        <v>42</v>
      </c>
      <c r="G624">
        <v>1</v>
      </c>
      <c r="H624">
        <v>0</v>
      </c>
      <c r="I624">
        <v>11753</v>
      </c>
      <c r="J624">
        <v>52.554200000000002</v>
      </c>
      <c r="K624" t="s">
        <v>881</v>
      </c>
      <c r="L624" t="s">
        <v>15</v>
      </c>
      <c r="M624">
        <f>Table24[[#This Row],[SibSp]]</f>
        <v>1</v>
      </c>
      <c r="N624">
        <f>Table24[[#This Row],[Parch]]</f>
        <v>0</v>
      </c>
      <c r="O624" s="5">
        <f>Table24[[#This Row],[Age]]/80</f>
        <v>0.52500000000000002</v>
      </c>
      <c r="P624" s="5">
        <f>LOG10(Table24[[#This Row],[Fare]]+1)</f>
        <v>1.7287935361444735</v>
      </c>
      <c r="Q624" s="3">
        <f>IF(OR(Table24[[#This Row],[Pclass]]=2, Table24[[#This Row],[Pclass]]=3), 0, IF(Table24[[#This Row],[Pclass]]=1, 1, ""))</f>
        <v>1</v>
      </c>
      <c r="R624" s="3">
        <f>IF(OR(Table24[[#This Row],[Pclass]]=1, Table24[[#This Row],[Pclass]]=3), 0, IF(Table24[[#This Row],[Pclass]]=2, 1, ""))</f>
        <v>0</v>
      </c>
      <c r="S624" s="3">
        <f>IF(OR(Table24[[#This Row],[Embarked]]="C", Table24[[#This Row],[Embarked]]="Q"), 0, IF(Table24[[#This Row],[Embarked]]="S", 1, ""))</f>
        <v>1</v>
      </c>
      <c r="T624" s="3">
        <f>IF(OR(Table24[[#This Row],[Embarked]]="S", Table24[[#This Row],[Embarked]]="Q"), 0, IF(Table24[[#This Row],[Embarked]]="C", 1, ""))</f>
        <v>0</v>
      </c>
      <c r="U624" s="3">
        <f>IF(Table24[[#This Row],[Sex]]="male", 1, 0)</f>
        <v>1</v>
      </c>
      <c r="V624" s="3">
        <v>1</v>
      </c>
      <c r="AI624">
        <f>SUMPRODUCT(Table24[[#This Row],[SibSp_1]:[Const]],$X$4:$AG$4)</f>
        <v>-1.2357052296903888</v>
      </c>
      <c r="AJ624">
        <f>SUMPRODUCT(Table24[[#This Row],[SibSp_1]:[Const]],$X$5:$AG$5)</f>
        <v>0.33025538827801537</v>
      </c>
      <c r="AK624">
        <f t="shared" si="267"/>
        <v>0</v>
      </c>
      <c r="AL624">
        <f t="shared" si="268"/>
        <v>0.33025538827801537</v>
      </c>
      <c r="AM624">
        <f t="shared" si="269"/>
        <v>0.33025538827801537</v>
      </c>
      <c r="AN624">
        <f>(AM624-Table24[[#This Row],[Survived]])^2</f>
        <v>0.44855784493063194</v>
      </c>
    </row>
    <row r="625" spans="1:40" x14ac:dyDescent="0.25">
      <c r="A625">
        <v>623</v>
      </c>
      <c r="B625">
        <v>1</v>
      </c>
      <c r="C625">
        <v>3</v>
      </c>
      <c r="D625" t="s">
        <v>882</v>
      </c>
      <c r="E625" t="s">
        <v>13</v>
      </c>
      <c r="F625">
        <v>20</v>
      </c>
      <c r="G625">
        <v>1</v>
      </c>
      <c r="H625">
        <v>1</v>
      </c>
      <c r="I625">
        <v>2653</v>
      </c>
      <c r="J625">
        <v>15.7417</v>
      </c>
      <c r="L625" t="s">
        <v>20</v>
      </c>
      <c r="M625">
        <f>Table24[[#This Row],[SibSp]]</f>
        <v>1</v>
      </c>
      <c r="N625">
        <f>Table24[[#This Row],[Parch]]</f>
        <v>1</v>
      </c>
      <c r="O625" s="5">
        <f>Table24[[#This Row],[Age]]/80</f>
        <v>0.25</v>
      </c>
      <c r="P625" s="5">
        <f>LOG10(Table24[[#This Row],[Fare]]+1)</f>
        <v>1.2237995553975871</v>
      </c>
      <c r="Q625" s="3">
        <f>IF(OR(Table24[[#This Row],[Pclass]]=2, Table24[[#This Row],[Pclass]]=3), 0, IF(Table24[[#This Row],[Pclass]]=1, 1, ""))</f>
        <v>0</v>
      </c>
      <c r="R625" s="3">
        <f>IF(OR(Table24[[#This Row],[Pclass]]=1, Table24[[#This Row],[Pclass]]=3), 0, IF(Table24[[#This Row],[Pclass]]=2, 1, ""))</f>
        <v>0</v>
      </c>
      <c r="S625" s="3">
        <f>IF(OR(Table24[[#This Row],[Embarked]]="C", Table24[[#This Row],[Embarked]]="Q"), 0, IF(Table24[[#This Row],[Embarked]]="S", 1, ""))</f>
        <v>0</v>
      </c>
      <c r="T625" s="3">
        <f>IF(OR(Table24[[#This Row],[Embarked]]="S", Table24[[#This Row],[Embarked]]="Q"), 0, IF(Table24[[#This Row],[Embarked]]="C", 1, ""))</f>
        <v>1</v>
      </c>
      <c r="U625" s="3">
        <f>IF(Table24[[#This Row],[Sex]]="male", 1, 0)</f>
        <v>1</v>
      </c>
      <c r="V625" s="3">
        <v>1</v>
      </c>
      <c r="AI625">
        <f>SUMPRODUCT(Table24[[#This Row],[SibSp_1]:[Const]],$X$4:$AG$4)</f>
        <v>0.10040768623238278</v>
      </c>
      <c r="AJ625">
        <f>SUMPRODUCT(Table24[[#This Row],[SibSp_1]:[Const]],$X$5:$AG$5)</f>
        <v>7.2361617905589815E-2</v>
      </c>
      <c r="AK625">
        <f t="shared" si="267"/>
        <v>0.10040768623238278</v>
      </c>
      <c r="AL625">
        <f t="shared" si="268"/>
        <v>7.2361617905589815E-2</v>
      </c>
      <c r="AM625">
        <f t="shared" si="269"/>
        <v>0.17276930413797259</v>
      </c>
      <c r="AN625">
        <f>(AM625-Table24[[#This Row],[Survived]])^2</f>
        <v>0.68431062417637423</v>
      </c>
    </row>
    <row r="626" spans="1:40" x14ac:dyDescent="0.25">
      <c r="A626">
        <v>624</v>
      </c>
      <c r="B626">
        <v>0</v>
      </c>
      <c r="C626">
        <v>3</v>
      </c>
      <c r="D626" t="s">
        <v>883</v>
      </c>
      <c r="E626" t="s">
        <v>13</v>
      </c>
      <c r="F626">
        <v>21</v>
      </c>
      <c r="G626">
        <v>0</v>
      </c>
      <c r="H626">
        <v>0</v>
      </c>
      <c r="I626">
        <v>350029</v>
      </c>
      <c r="J626">
        <v>7.8541999999999996</v>
      </c>
      <c r="L626" t="s">
        <v>15</v>
      </c>
      <c r="M626">
        <f>Table24[[#This Row],[SibSp]]</f>
        <v>0</v>
      </c>
      <c r="N626">
        <f>Table24[[#This Row],[Parch]]</f>
        <v>0</v>
      </c>
      <c r="O626" s="5">
        <f>Table24[[#This Row],[Age]]/80</f>
        <v>0.26250000000000001</v>
      </c>
      <c r="P626" s="5">
        <f>LOG10(Table24[[#This Row],[Fare]]+1)</f>
        <v>0.94714932766263737</v>
      </c>
      <c r="Q626" s="3">
        <f>IF(OR(Table24[[#This Row],[Pclass]]=2, Table24[[#This Row],[Pclass]]=3), 0, IF(Table24[[#This Row],[Pclass]]=1, 1, ""))</f>
        <v>0</v>
      </c>
      <c r="R626" s="3">
        <f>IF(OR(Table24[[#This Row],[Pclass]]=1, Table24[[#This Row],[Pclass]]=3), 0, IF(Table24[[#This Row],[Pclass]]=2, 1, ""))</f>
        <v>0</v>
      </c>
      <c r="S626" s="3">
        <f>IF(OR(Table24[[#This Row],[Embarked]]="C", Table24[[#This Row],[Embarked]]="Q"), 0, IF(Table24[[#This Row],[Embarked]]="S", 1, ""))</f>
        <v>1</v>
      </c>
      <c r="T626" s="3">
        <f>IF(OR(Table24[[#This Row],[Embarked]]="S", Table24[[#This Row],[Embarked]]="Q"), 0, IF(Table24[[#This Row],[Embarked]]="C", 1, ""))</f>
        <v>0</v>
      </c>
      <c r="U626" s="3">
        <f>IF(Table24[[#This Row],[Sex]]="male", 1, 0)</f>
        <v>1</v>
      </c>
      <c r="V626" s="3">
        <v>1</v>
      </c>
      <c r="AI626">
        <f>SUMPRODUCT(Table24[[#This Row],[SibSp_1]:[Const]],$X$4:$AG$4)</f>
        <v>-1.4987682479666922</v>
      </c>
      <c r="AJ626">
        <f>SUMPRODUCT(Table24[[#This Row],[SibSp_1]:[Const]],$X$5:$AG$5)</f>
        <v>0.13830100729059736</v>
      </c>
      <c r="AK626">
        <f t="shared" si="267"/>
        <v>0</v>
      </c>
      <c r="AL626">
        <f t="shared" si="268"/>
        <v>0.13830100729059736</v>
      </c>
      <c r="AM626">
        <f t="shared" si="269"/>
        <v>0.13830100729059736</v>
      </c>
      <c r="AN626">
        <f>(AM626-Table24[[#This Row],[Survived]])^2</f>
        <v>1.9127168617593861E-2</v>
      </c>
    </row>
    <row r="627" spans="1:40" x14ac:dyDescent="0.25">
      <c r="A627">
        <v>625</v>
      </c>
      <c r="B627">
        <v>0</v>
      </c>
      <c r="C627">
        <v>3</v>
      </c>
      <c r="D627" t="s">
        <v>884</v>
      </c>
      <c r="E627" t="s">
        <v>13</v>
      </c>
      <c r="F627">
        <v>21</v>
      </c>
      <c r="G627">
        <v>0</v>
      </c>
      <c r="H627">
        <v>0</v>
      </c>
      <c r="I627">
        <v>54636</v>
      </c>
      <c r="J627">
        <v>16.100000000000001</v>
      </c>
      <c r="L627" t="s">
        <v>15</v>
      </c>
      <c r="M627">
        <f>Table24[[#This Row],[SibSp]]</f>
        <v>0</v>
      </c>
      <c r="N627">
        <f>Table24[[#This Row],[Parch]]</f>
        <v>0</v>
      </c>
      <c r="O627" s="5">
        <f>Table24[[#This Row],[Age]]/80</f>
        <v>0.26250000000000001</v>
      </c>
      <c r="P627" s="5">
        <f>LOG10(Table24[[#This Row],[Fare]]+1)</f>
        <v>1.2329961103921538</v>
      </c>
      <c r="Q627" s="3">
        <f>IF(OR(Table24[[#This Row],[Pclass]]=2, Table24[[#This Row],[Pclass]]=3), 0, IF(Table24[[#This Row],[Pclass]]=1, 1, ""))</f>
        <v>0</v>
      </c>
      <c r="R627" s="3">
        <f>IF(OR(Table24[[#This Row],[Pclass]]=1, Table24[[#This Row],[Pclass]]=3), 0, IF(Table24[[#This Row],[Pclass]]=2, 1, ""))</f>
        <v>0</v>
      </c>
      <c r="S627" s="3">
        <f>IF(OR(Table24[[#This Row],[Embarked]]="C", Table24[[#This Row],[Embarked]]="Q"), 0, IF(Table24[[#This Row],[Embarked]]="S", 1, ""))</f>
        <v>1</v>
      </c>
      <c r="T627" s="3">
        <f>IF(OR(Table24[[#This Row],[Embarked]]="S", Table24[[#This Row],[Embarked]]="Q"), 0, IF(Table24[[#This Row],[Embarked]]="C", 1, ""))</f>
        <v>0</v>
      </c>
      <c r="U627" s="3">
        <f>IF(Table24[[#This Row],[Sex]]="male", 1, 0)</f>
        <v>1</v>
      </c>
      <c r="V627" s="3">
        <v>1</v>
      </c>
      <c r="AI627">
        <f>SUMPRODUCT(Table24[[#This Row],[SibSp_1]:[Const]],$X$4:$AG$4)</f>
        <v>-1.6798974554320638</v>
      </c>
      <c r="AJ627">
        <f>SUMPRODUCT(Table24[[#This Row],[SibSp_1]:[Const]],$X$5:$AG$5)</f>
        <v>0.16436390305077464</v>
      </c>
      <c r="AK627">
        <f t="shared" si="267"/>
        <v>0</v>
      </c>
      <c r="AL627">
        <f t="shared" si="268"/>
        <v>0.16436390305077464</v>
      </c>
      <c r="AM627">
        <f t="shared" si="269"/>
        <v>0.16436390305077464</v>
      </c>
      <c r="AN627">
        <f>(AM627-Table24[[#This Row],[Survived]])^2</f>
        <v>2.7015492626084447E-2</v>
      </c>
    </row>
    <row r="628" spans="1:40" x14ac:dyDescent="0.25">
      <c r="A628">
        <v>626</v>
      </c>
      <c r="B628">
        <v>0</v>
      </c>
      <c r="C628">
        <v>1</v>
      </c>
      <c r="D628" t="s">
        <v>885</v>
      </c>
      <c r="E628" t="s">
        <v>13</v>
      </c>
      <c r="F628">
        <v>61</v>
      </c>
      <c r="G628">
        <v>0</v>
      </c>
      <c r="H628">
        <v>0</v>
      </c>
      <c r="I628">
        <v>36963</v>
      </c>
      <c r="J628">
        <v>32.320799999999998</v>
      </c>
      <c r="K628" t="s">
        <v>886</v>
      </c>
      <c r="L628" t="s">
        <v>15</v>
      </c>
      <c r="M628">
        <f>Table24[[#This Row],[SibSp]]</f>
        <v>0</v>
      </c>
      <c r="N628">
        <f>Table24[[#This Row],[Parch]]</f>
        <v>0</v>
      </c>
      <c r="O628" s="5">
        <f>Table24[[#This Row],[Age]]/80</f>
        <v>0.76249999999999996</v>
      </c>
      <c r="P628" s="5">
        <f>LOG10(Table24[[#This Row],[Fare]]+1)</f>
        <v>1.5227154198480362</v>
      </c>
      <c r="Q628" s="3">
        <f>IF(OR(Table24[[#This Row],[Pclass]]=2, Table24[[#This Row],[Pclass]]=3), 0, IF(Table24[[#This Row],[Pclass]]=1, 1, ""))</f>
        <v>1</v>
      </c>
      <c r="R628" s="3">
        <f>IF(OR(Table24[[#This Row],[Pclass]]=1, Table24[[#This Row],[Pclass]]=3), 0, IF(Table24[[#This Row],[Pclass]]=2, 1, ""))</f>
        <v>0</v>
      </c>
      <c r="S628" s="3">
        <f>IF(OR(Table24[[#This Row],[Embarked]]="C", Table24[[#This Row],[Embarked]]="Q"), 0, IF(Table24[[#This Row],[Embarked]]="S", 1, ""))</f>
        <v>1</v>
      </c>
      <c r="T628" s="3">
        <f>IF(OR(Table24[[#This Row],[Embarked]]="S", Table24[[#This Row],[Embarked]]="Q"), 0, IF(Table24[[#This Row],[Embarked]]="C", 1, ""))</f>
        <v>0</v>
      </c>
      <c r="U628" s="3">
        <f>IF(Table24[[#This Row],[Sex]]="male", 1, 0)</f>
        <v>1</v>
      </c>
      <c r="V628" s="3">
        <v>1</v>
      </c>
      <c r="AI628">
        <f>SUMPRODUCT(Table24[[#This Row],[SibSp_1]:[Const]],$X$4:$AG$4)</f>
        <v>-1.4295954069390684</v>
      </c>
      <c r="AJ628">
        <f>SUMPRODUCT(Table24[[#This Row],[SibSp_1]:[Const]],$X$5:$AG$5)</f>
        <v>0.2539055152924255</v>
      </c>
      <c r="AK628">
        <f t="shared" si="267"/>
        <v>0</v>
      </c>
      <c r="AL628">
        <f t="shared" si="268"/>
        <v>0.2539055152924255</v>
      </c>
      <c r="AM628">
        <f t="shared" si="269"/>
        <v>0.2539055152924255</v>
      </c>
      <c r="AN628">
        <f>(AM628-Table24[[#This Row],[Survived]])^2</f>
        <v>6.4468010695912126E-2</v>
      </c>
    </row>
    <row r="629" spans="1:40" x14ac:dyDescent="0.25">
      <c r="A629">
        <v>627</v>
      </c>
      <c r="B629">
        <v>0</v>
      </c>
      <c r="C629">
        <v>2</v>
      </c>
      <c r="D629" t="s">
        <v>887</v>
      </c>
      <c r="E629" t="s">
        <v>13</v>
      </c>
      <c r="F629">
        <v>57</v>
      </c>
      <c r="G629">
        <v>0</v>
      </c>
      <c r="H629">
        <v>0</v>
      </c>
      <c r="I629">
        <v>219533</v>
      </c>
      <c r="J629">
        <v>12.35</v>
      </c>
      <c r="L629" t="s">
        <v>27</v>
      </c>
      <c r="M629">
        <f>Table24[[#This Row],[SibSp]]</f>
        <v>0</v>
      </c>
      <c r="N629">
        <f>Table24[[#This Row],[Parch]]</f>
        <v>0</v>
      </c>
      <c r="O629" s="5">
        <f>Table24[[#This Row],[Age]]/80</f>
        <v>0.71250000000000002</v>
      </c>
      <c r="P629" s="5">
        <f>LOG10(Table24[[#This Row],[Fare]]+1)</f>
        <v>1.1254812657005939</v>
      </c>
      <c r="Q629" s="3">
        <f>IF(OR(Table24[[#This Row],[Pclass]]=2, Table24[[#This Row],[Pclass]]=3), 0, IF(Table24[[#This Row],[Pclass]]=1, 1, ""))</f>
        <v>0</v>
      </c>
      <c r="R629" s="3">
        <f>IF(OR(Table24[[#This Row],[Pclass]]=1, Table24[[#This Row],[Pclass]]=3), 0, IF(Table24[[#This Row],[Pclass]]=2, 1, ""))</f>
        <v>1</v>
      </c>
      <c r="S629" s="3">
        <f>IF(OR(Table24[[#This Row],[Embarked]]="C", Table24[[#This Row],[Embarked]]="Q"), 0, IF(Table24[[#This Row],[Embarked]]="S", 1, ""))</f>
        <v>0</v>
      </c>
      <c r="T629" s="3">
        <f>IF(OR(Table24[[#This Row],[Embarked]]="S", Table24[[#This Row],[Embarked]]="Q"), 0, IF(Table24[[#This Row],[Embarked]]="C", 1, ""))</f>
        <v>0</v>
      </c>
      <c r="U629" s="3">
        <f>IF(Table24[[#This Row],[Sex]]="male", 1, 0)</f>
        <v>1</v>
      </c>
      <c r="V629" s="3">
        <v>1</v>
      </c>
      <c r="AI629">
        <f>SUMPRODUCT(Table24[[#This Row],[SibSp_1]:[Const]],$X$4:$AG$4)</f>
        <v>-0.97178335313920305</v>
      </c>
      <c r="AJ629">
        <f>SUMPRODUCT(Table24[[#This Row],[SibSp_1]:[Const]],$X$5:$AG$5)</f>
        <v>8.1676332916710725E-2</v>
      </c>
      <c r="AK629">
        <f t="shared" si="267"/>
        <v>0</v>
      </c>
      <c r="AL629">
        <f t="shared" si="268"/>
        <v>8.1676332916710725E-2</v>
      </c>
      <c r="AM629">
        <f t="shared" si="269"/>
        <v>8.1676332916710725E-2</v>
      </c>
      <c r="AN629">
        <f>(AM629-Table24[[#This Row],[Survived]])^2</f>
        <v>6.6710233587213641E-3</v>
      </c>
    </row>
    <row r="630" spans="1:40" x14ac:dyDescent="0.25">
      <c r="A630">
        <v>628</v>
      </c>
      <c r="B630">
        <v>1</v>
      </c>
      <c r="C630">
        <v>1</v>
      </c>
      <c r="D630" t="s">
        <v>888</v>
      </c>
      <c r="E630" t="s">
        <v>17</v>
      </c>
      <c r="F630">
        <v>21</v>
      </c>
      <c r="G630">
        <v>0</v>
      </c>
      <c r="H630">
        <v>0</v>
      </c>
      <c r="I630">
        <v>13502</v>
      </c>
      <c r="J630">
        <v>77.958299999999994</v>
      </c>
      <c r="K630" t="s">
        <v>889</v>
      </c>
      <c r="L630" t="s">
        <v>15</v>
      </c>
      <c r="M630">
        <f>Table24[[#This Row],[SibSp]]</f>
        <v>0</v>
      </c>
      <c r="N630">
        <f>Table24[[#This Row],[Parch]]</f>
        <v>0</v>
      </c>
      <c r="O630" s="5">
        <f>Table24[[#This Row],[Age]]/80</f>
        <v>0.26250000000000001</v>
      </c>
      <c r="P630" s="5">
        <f>LOG10(Table24[[#This Row],[Fare]]+1)</f>
        <v>1.8973977892491294</v>
      </c>
      <c r="Q630" s="3">
        <f>IF(OR(Table24[[#This Row],[Pclass]]=2, Table24[[#This Row],[Pclass]]=3), 0, IF(Table24[[#This Row],[Pclass]]=1, 1, ""))</f>
        <v>1</v>
      </c>
      <c r="R630" s="3">
        <f>IF(OR(Table24[[#This Row],[Pclass]]=1, Table24[[#This Row],[Pclass]]=3), 0, IF(Table24[[#This Row],[Pclass]]=2, 1, ""))</f>
        <v>0</v>
      </c>
      <c r="S630" s="3">
        <f>IF(OR(Table24[[#This Row],[Embarked]]="C", Table24[[#This Row],[Embarked]]="Q"), 0, IF(Table24[[#This Row],[Embarked]]="S", 1, ""))</f>
        <v>1</v>
      </c>
      <c r="T630" s="3">
        <f>IF(OR(Table24[[#This Row],[Embarked]]="S", Table24[[#This Row],[Embarked]]="Q"), 0, IF(Table24[[#This Row],[Embarked]]="C", 1, ""))</f>
        <v>0</v>
      </c>
      <c r="U630" s="3">
        <f>IF(Table24[[#This Row],[Sex]]="male", 1, 0)</f>
        <v>0</v>
      </c>
      <c r="V630" s="3">
        <v>1</v>
      </c>
      <c r="AI630">
        <f>SUMPRODUCT(Table24[[#This Row],[SibSp_1]:[Const]],$X$4:$AG$4)</f>
        <v>-1.8078491230366478</v>
      </c>
      <c r="AJ630">
        <f>SUMPRODUCT(Table24[[#This Row],[SibSp_1]:[Const]],$X$5:$AG$5)</f>
        <v>1.0783618470518437</v>
      </c>
      <c r="AK630">
        <f t="shared" si="267"/>
        <v>0</v>
      </c>
      <c r="AL630">
        <f t="shared" si="268"/>
        <v>1.0783618470518437</v>
      </c>
      <c r="AM630">
        <f t="shared" si="269"/>
        <v>1.0783618470518437</v>
      </c>
      <c r="AN630">
        <f>(AM630-Table24[[#This Row],[Survived]])^2</f>
        <v>6.140579073376542E-3</v>
      </c>
    </row>
    <row r="631" spans="1:40" x14ac:dyDescent="0.25">
      <c r="A631">
        <v>629</v>
      </c>
      <c r="B631">
        <v>0</v>
      </c>
      <c r="C631">
        <v>3</v>
      </c>
      <c r="D631" t="s">
        <v>890</v>
      </c>
      <c r="E631" t="s">
        <v>13</v>
      </c>
      <c r="F631">
        <v>26</v>
      </c>
      <c r="G631">
        <v>0</v>
      </c>
      <c r="H631">
        <v>0</v>
      </c>
      <c r="I631">
        <v>349224</v>
      </c>
      <c r="J631">
        <v>7.8958000000000004</v>
      </c>
      <c r="L631" t="s">
        <v>15</v>
      </c>
      <c r="M631">
        <f>Table24[[#This Row],[SibSp]]</f>
        <v>0</v>
      </c>
      <c r="N631">
        <f>Table24[[#This Row],[Parch]]</f>
        <v>0</v>
      </c>
      <c r="O631" s="5">
        <f>Table24[[#This Row],[Age]]/80</f>
        <v>0.32500000000000001</v>
      </c>
      <c r="P631" s="5">
        <f>LOG10(Table24[[#This Row],[Fare]]+1)</f>
        <v>0.94918501031343461</v>
      </c>
      <c r="Q631" s="3">
        <f>IF(OR(Table24[[#This Row],[Pclass]]=2, Table24[[#This Row],[Pclass]]=3), 0, IF(Table24[[#This Row],[Pclass]]=1, 1, ""))</f>
        <v>0</v>
      </c>
      <c r="R631" s="3">
        <f>IF(OR(Table24[[#This Row],[Pclass]]=1, Table24[[#This Row],[Pclass]]=3), 0, IF(Table24[[#This Row],[Pclass]]=2, 1, ""))</f>
        <v>0</v>
      </c>
      <c r="S631" s="3">
        <f>IF(OR(Table24[[#This Row],[Embarked]]="C", Table24[[#This Row],[Embarked]]="Q"), 0, IF(Table24[[#This Row],[Embarked]]="S", 1, ""))</f>
        <v>1</v>
      </c>
      <c r="T631" s="3">
        <f>IF(OR(Table24[[#This Row],[Embarked]]="S", Table24[[#This Row],[Embarked]]="Q"), 0, IF(Table24[[#This Row],[Embarked]]="C", 1, ""))</f>
        <v>0</v>
      </c>
      <c r="U631" s="3">
        <f>IF(Table24[[#This Row],[Sex]]="male", 1, 0)</f>
        <v>1</v>
      </c>
      <c r="V631" s="3">
        <v>1</v>
      </c>
      <c r="AI631">
        <f>SUMPRODUCT(Table24[[#This Row],[SibSp_1]:[Const]],$X$4:$AG$4)</f>
        <v>-1.4949465199064198</v>
      </c>
      <c r="AJ631">
        <f>SUMPRODUCT(Table24[[#This Row],[SibSp_1]:[Const]],$X$5:$AG$5)</f>
        <v>0.10198355528507141</v>
      </c>
      <c r="AK631">
        <f t="shared" si="267"/>
        <v>0</v>
      </c>
      <c r="AL631">
        <f t="shared" si="268"/>
        <v>0.10198355528507141</v>
      </c>
      <c r="AM631">
        <f t="shared" si="269"/>
        <v>0.10198355528507141</v>
      </c>
      <c r="AN631">
        <f>(AM631-Table24[[#This Row],[Survived]])^2</f>
        <v>1.0400645548583217E-2</v>
      </c>
    </row>
    <row r="632" spans="1:40" hidden="1" x14ac:dyDescent="0.25">
      <c r="A632">
        <v>630</v>
      </c>
      <c r="B632">
        <v>0</v>
      </c>
      <c r="C632">
        <v>3</v>
      </c>
      <c r="D632" t="s">
        <v>891</v>
      </c>
      <c r="E632" t="s">
        <v>13</v>
      </c>
      <c r="G632">
        <v>0</v>
      </c>
      <c r="H632">
        <v>0</v>
      </c>
      <c r="I632">
        <v>334912</v>
      </c>
      <c r="J632">
        <v>7.7332999999999998</v>
      </c>
      <c r="L632" t="s">
        <v>27</v>
      </c>
      <c r="M632">
        <f>Table24[[#This Row],[SibSp]]</f>
        <v>0</v>
      </c>
      <c r="N632">
        <f>Table24[[#This Row],[Parch]]</f>
        <v>0</v>
      </c>
      <c r="O632">
        <f>Table24[[#This Row],[Age]]/80</f>
        <v>0</v>
      </c>
      <c r="P632" s="3">
        <f>LOG10(Table24[[#This Row],[Fare]]+1)</f>
        <v>0.94117837898439327</v>
      </c>
      <c r="Q632" s="3">
        <f>IF(OR(Table24[[#This Row],[Pclass]]=2, Table24[[#This Row],[Pclass]]=3), 0, IF(Table24[[#This Row],[Pclass]]=1, 1, ""))</f>
        <v>0</v>
      </c>
      <c r="R632" s="3">
        <f>IF(OR(Table24[[#This Row],[Pclass]]=1, Table24[[#This Row],[Pclass]]=3), 0, IF(Table24[[#This Row],[Pclass]]=2, 1, ""))</f>
        <v>0</v>
      </c>
      <c r="S632" s="3">
        <f>IF(OR(Table24[[#This Row],[Embarked]]="C", Table24[[#This Row],[Embarked]]="Q"), 0, IF(Table24[[#This Row],[Embarked]]="S", 1, ""))</f>
        <v>0</v>
      </c>
      <c r="T632" s="3">
        <f>IF(OR(Table24[[#This Row],[Embarked]]="S", Table24[[#This Row],[Embarked]]="Q"), 0, IF(Table24[[#This Row],[Embarked]]="C", 1, ""))</f>
        <v>0</v>
      </c>
      <c r="U632" s="3">
        <f>IF(Table24[[#This Row],[Sex]]="male", 1, 0)</f>
        <v>1</v>
      </c>
      <c r="V632" s="3"/>
      <c r="AI632">
        <f>SUMPRODUCT(Table24[[#This Row],[SibSp_1]:[Const]],$X$4:$AG$4)</f>
        <v>-0.49644570905541485</v>
      </c>
      <c r="AN632">
        <f>(AI632-Table24[[#This Row],[Survived]])^2</f>
        <v>0.24645834203953362</v>
      </c>
    </row>
    <row r="633" spans="1:40" x14ac:dyDescent="0.25">
      <c r="A633">
        <v>631</v>
      </c>
      <c r="B633">
        <v>1</v>
      </c>
      <c r="C633">
        <v>1</v>
      </c>
      <c r="D633" t="s">
        <v>892</v>
      </c>
      <c r="E633" t="s">
        <v>13</v>
      </c>
      <c r="F633">
        <v>80</v>
      </c>
      <c r="G633">
        <v>0</v>
      </c>
      <c r="H633">
        <v>0</v>
      </c>
      <c r="I633">
        <v>27042</v>
      </c>
      <c r="J633">
        <v>30</v>
      </c>
      <c r="K633" t="s">
        <v>893</v>
      </c>
      <c r="L633" t="s">
        <v>15</v>
      </c>
      <c r="M633">
        <f>Table24[[#This Row],[SibSp]]</f>
        <v>0</v>
      </c>
      <c r="N633">
        <f>Table24[[#This Row],[Parch]]</f>
        <v>0</v>
      </c>
      <c r="O633" s="5">
        <f>Table24[[#This Row],[Age]]/80</f>
        <v>1</v>
      </c>
      <c r="P633" s="5">
        <f>LOG10(Table24[[#This Row],[Fare]]+1)</f>
        <v>1.4913616938342726</v>
      </c>
      <c r="Q633" s="3">
        <f>IF(OR(Table24[[#This Row],[Pclass]]=2, Table24[[#This Row],[Pclass]]=3), 0, IF(Table24[[#This Row],[Pclass]]=1, 1, ""))</f>
        <v>1</v>
      </c>
      <c r="R633" s="3">
        <f>IF(OR(Table24[[#This Row],[Pclass]]=1, Table24[[#This Row],[Pclass]]=3), 0, IF(Table24[[#This Row],[Pclass]]=2, 1, ""))</f>
        <v>0</v>
      </c>
      <c r="S633" s="3">
        <f>IF(OR(Table24[[#This Row],[Embarked]]="C", Table24[[#This Row],[Embarked]]="Q"), 0, IF(Table24[[#This Row],[Embarked]]="S", 1, ""))</f>
        <v>1</v>
      </c>
      <c r="T633" s="3">
        <f>IF(OR(Table24[[#This Row],[Embarked]]="S", Table24[[#This Row],[Embarked]]="Q"), 0, IF(Table24[[#This Row],[Embarked]]="C", 1, ""))</f>
        <v>0</v>
      </c>
      <c r="U633" s="3">
        <f>IF(Table24[[#This Row],[Sex]]="male", 1, 0)</f>
        <v>1</v>
      </c>
      <c r="V633" s="3">
        <v>1</v>
      </c>
      <c r="AI633">
        <f>SUMPRODUCT(Table24[[#This Row],[SibSp_1]:[Const]],$X$4:$AG$4)</f>
        <v>-1.3903035653156712</v>
      </c>
      <c r="AJ633">
        <f>SUMPRODUCT(Table24[[#This Row],[SibSp_1]:[Const]],$X$5:$AG$5)</f>
        <v>0.1123351174147591</v>
      </c>
      <c r="AK633">
        <f t="shared" ref="AK633:AK635" si="270">IF(AI633&lt;0,0,AI633)</f>
        <v>0</v>
      </c>
      <c r="AL633">
        <f t="shared" ref="AL633:AL635" si="271">IF(AJ633&lt;0,0,AJ633)</f>
        <v>0.1123351174147591</v>
      </c>
      <c r="AM633">
        <f t="shared" ref="AM633:AM635" si="272">AK633+AL633</f>
        <v>0.1123351174147591</v>
      </c>
      <c r="AN633">
        <f>(AM633-Table24[[#This Row],[Survived]])^2</f>
        <v>0.78794894377506952</v>
      </c>
    </row>
    <row r="634" spans="1:40" x14ac:dyDescent="0.25">
      <c r="A634">
        <v>632</v>
      </c>
      <c r="B634">
        <v>0</v>
      </c>
      <c r="C634">
        <v>3</v>
      </c>
      <c r="D634" t="s">
        <v>894</v>
      </c>
      <c r="E634" t="s">
        <v>13</v>
      </c>
      <c r="F634">
        <v>51</v>
      </c>
      <c r="G634">
        <v>0</v>
      </c>
      <c r="H634">
        <v>0</v>
      </c>
      <c r="I634">
        <v>347743</v>
      </c>
      <c r="J634">
        <v>7.0541999999999998</v>
      </c>
      <c r="L634" t="s">
        <v>15</v>
      </c>
      <c r="M634">
        <f>Table24[[#This Row],[SibSp]]</f>
        <v>0</v>
      </c>
      <c r="N634">
        <f>Table24[[#This Row],[Parch]]</f>
        <v>0</v>
      </c>
      <c r="O634" s="5">
        <f>Table24[[#This Row],[Age]]/80</f>
        <v>0.63749999999999996</v>
      </c>
      <c r="P634" s="5">
        <f>LOG10(Table24[[#This Row],[Fare]]+1)</f>
        <v>0.90602240970373726</v>
      </c>
      <c r="Q634" s="3">
        <f>IF(OR(Table24[[#This Row],[Pclass]]=2, Table24[[#This Row],[Pclass]]=3), 0, IF(Table24[[#This Row],[Pclass]]=1, 1, ""))</f>
        <v>0</v>
      </c>
      <c r="R634" s="3">
        <f>IF(OR(Table24[[#This Row],[Pclass]]=1, Table24[[#This Row],[Pclass]]=3), 0, IF(Table24[[#This Row],[Pclass]]=2, 1, ""))</f>
        <v>0</v>
      </c>
      <c r="S634" s="3">
        <f>IF(OR(Table24[[#This Row],[Embarked]]="C", Table24[[#This Row],[Embarked]]="Q"), 0, IF(Table24[[#This Row],[Embarked]]="S", 1, ""))</f>
        <v>1</v>
      </c>
      <c r="T634" s="3">
        <f>IF(OR(Table24[[#This Row],[Embarked]]="S", Table24[[#This Row],[Embarked]]="Q"), 0, IF(Table24[[#This Row],[Embarked]]="C", 1, ""))</f>
        <v>0</v>
      </c>
      <c r="U634" s="3">
        <f>IF(Table24[[#This Row],[Sex]]="male", 1, 0)</f>
        <v>1</v>
      </c>
      <c r="V634" s="3">
        <v>1</v>
      </c>
      <c r="AI634">
        <f>SUMPRODUCT(Table24[[#This Row],[SibSp_1]:[Const]],$X$4:$AG$4)</f>
        <v>-1.4420378995098797</v>
      </c>
      <c r="AJ634">
        <f>SUMPRODUCT(Table24[[#This Row],[SibSp_1]:[Const]],$X$5:$AG$5)</f>
        <v>-8.4467223830638427E-2</v>
      </c>
      <c r="AK634">
        <f t="shared" si="270"/>
        <v>0</v>
      </c>
      <c r="AL634">
        <f t="shared" si="271"/>
        <v>0</v>
      </c>
      <c r="AM634">
        <f t="shared" si="272"/>
        <v>0</v>
      </c>
      <c r="AN634">
        <f>(AM634-Table24[[#This Row],[Survived]])^2</f>
        <v>0</v>
      </c>
    </row>
    <row r="635" spans="1:40" x14ac:dyDescent="0.25">
      <c r="A635">
        <v>633</v>
      </c>
      <c r="B635">
        <v>1</v>
      </c>
      <c r="C635">
        <v>1</v>
      </c>
      <c r="D635" t="s">
        <v>895</v>
      </c>
      <c r="E635" t="s">
        <v>13</v>
      </c>
      <c r="F635">
        <v>32</v>
      </c>
      <c r="G635">
        <v>0</v>
      </c>
      <c r="H635">
        <v>0</v>
      </c>
      <c r="I635">
        <v>13214</v>
      </c>
      <c r="J635">
        <v>30.5</v>
      </c>
      <c r="K635" t="s">
        <v>896</v>
      </c>
      <c r="L635" t="s">
        <v>20</v>
      </c>
      <c r="M635">
        <f>Table24[[#This Row],[SibSp]]</f>
        <v>0</v>
      </c>
      <c r="N635">
        <f>Table24[[#This Row],[Parch]]</f>
        <v>0</v>
      </c>
      <c r="O635" s="5">
        <f>Table24[[#This Row],[Age]]/80</f>
        <v>0.4</v>
      </c>
      <c r="P635" s="5">
        <f>LOG10(Table24[[#This Row],[Fare]]+1)</f>
        <v>1.4983105537896004</v>
      </c>
      <c r="Q635" s="3">
        <f>IF(OR(Table24[[#This Row],[Pclass]]=2, Table24[[#This Row],[Pclass]]=3), 0, IF(Table24[[#This Row],[Pclass]]=1, 1, ""))</f>
        <v>1</v>
      </c>
      <c r="R635" s="3">
        <f>IF(OR(Table24[[#This Row],[Pclass]]=1, Table24[[#This Row],[Pclass]]=3), 0, IF(Table24[[#This Row],[Pclass]]=2, 1, ""))</f>
        <v>0</v>
      </c>
      <c r="S635" s="3">
        <f>IF(OR(Table24[[#This Row],[Embarked]]="C", Table24[[#This Row],[Embarked]]="Q"), 0, IF(Table24[[#This Row],[Embarked]]="S", 1, ""))</f>
        <v>0</v>
      </c>
      <c r="T635" s="3">
        <f>IF(OR(Table24[[#This Row],[Embarked]]="S", Table24[[#This Row],[Embarked]]="Q"), 0, IF(Table24[[#This Row],[Embarked]]="C", 1, ""))</f>
        <v>1</v>
      </c>
      <c r="U635" s="3">
        <f>IF(Table24[[#This Row],[Sex]]="male", 1, 0)</f>
        <v>1</v>
      </c>
      <c r="V635" s="3">
        <v>1</v>
      </c>
      <c r="AI635">
        <f>SUMPRODUCT(Table24[[#This Row],[SibSp_1]:[Const]],$X$4:$AG$4)</f>
        <v>0.10943672068881555</v>
      </c>
      <c r="AJ635">
        <f>SUMPRODUCT(Table24[[#This Row],[SibSp_1]:[Const]],$X$5:$AG$5)</f>
        <v>0.46042379939599648</v>
      </c>
      <c r="AK635">
        <f t="shared" si="270"/>
        <v>0.10943672068881555</v>
      </c>
      <c r="AL635">
        <f t="shared" si="271"/>
        <v>0.46042379939599648</v>
      </c>
      <c r="AM635">
        <f t="shared" si="272"/>
        <v>0.56986052008481203</v>
      </c>
      <c r="AN635">
        <f>(AM635-Table24[[#This Row],[Survived]])^2</f>
        <v>0.1850199721817084</v>
      </c>
    </row>
    <row r="636" spans="1:40" hidden="1" x14ac:dyDescent="0.25">
      <c r="A636">
        <v>634</v>
      </c>
      <c r="B636">
        <v>0</v>
      </c>
      <c r="C636">
        <v>1</v>
      </c>
      <c r="D636" t="s">
        <v>897</v>
      </c>
      <c r="E636" t="s">
        <v>13</v>
      </c>
      <c r="G636">
        <v>0</v>
      </c>
      <c r="H636">
        <v>0</v>
      </c>
      <c r="I636">
        <v>112052</v>
      </c>
      <c r="J636">
        <v>0</v>
      </c>
      <c r="L636" t="s">
        <v>15</v>
      </c>
      <c r="M636">
        <f>Table24[[#This Row],[SibSp]]</f>
        <v>0</v>
      </c>
      <c r="N636">
        <f>Table24[[#This Row],[Parch]]</f>
        <v>0</v>
      </c>
      <c r="O636">
        <f>Table24[[#This Row],[Age]]/80</f>
        <v>0</v>
      </c>
      <c r="P636" s="3">
        <f>LOG10(Table24[[#This Row],[Fare]]+1)</f>
        <v>0</v>
      </c>
      <c r="Q636" s="3">
        <f>IF(OR(Table24[[#This Row],[Pclass]]=2, Table24[[#This Row],[Pclass]]=3), 0, IF(Table24[[#This Row],[Pclass]]=1, 1, ""))</f>
        <v>1</v>
      </c>
      <c r="R636" s="3">
        <f>IF(OR(Table24[[#This Row],[Pclass]]=1, Table24[[#This Row],[Pclass]]=3), 0, IF(Table24[[#This Row],[Pclass]]=2, 1, ""))</f>
        <v>0</v>
      </c>
      <c r="S636" s="3">
        <f>IF(OR(Table24[[#This Row],[Embarked]]="C", Table24[[#This Row],[Embarked]]="Q"), 0, IF(Table24[[#This Row],[Embarked]]="S", 1, ""))</f>
        <v>1</v>
      </c>
      <c r="T636" s="3">
        <f>IF(OR(Table24[[#This Row],[Embarked]]="S", Table24[[#This Row],[Embarked]]="Q"), 0, IF(Table24[[#This Row],[Embarked]]="C", 1, ""))</f>
        <v>0</v>
      </c>
      <c r="U636" s="3">
        <f>IF(Table24[[#This Row],[Sex]]="male", 1, 0)</f>
        <v>1</v>
      </c>
      <c r="V636" s="3"/>
      <c r="AI636">
        <f>SUMPRODUCT(Table24[[#This Row],[SibSp_1]:[Const]],$X$4:$AG$4)</f>
        <v>-0.20693580289472893</v>
      </c>
      <c r="AN636">
        <f>(AI636-Table24[[#This Row],[Survived]])^2</f>
        <v>4.2822426519686103E-2</v>
      </c>
    </row>
    <row r="637" spans="1:40" x14ac:dyDescent="0.25">
      <c r="A637">
        <v>635</v>
      </c>
      <c r="B637">
        <v>0</v>
      </c>
      <c r="C637">
        <v>3</v>
      </c>
      <c r="D637" t="s">
        <v>898</v>
      </c>
      <c r="E637" t="s">
        <v>17</v>
      </c>
      <c r="F637">
        <v>9</v>
      </c>
      <c r="G637">
        <v>3</v>
      </c>
      <c r="H637">
        <v>2</v>
      </c>
      <c r="I637">
        <v>347088</v>
      </c>
      <c r="J637">
        <v>27.9</v>
      </c>
      <c r="L637" t="s">
        <v>15</v>
      </c>
      <c r="M637">
        <f>Table24[[#This Row],[SibSp]]</f>
        <v>3</v>
      </c>
      <c r="N637">
        <f>Table24[[#This Row],[Parch]]</f>
        <v>2</v>
      </c>
      <c r="O637" s="5">
        <f>Table24[[#This Row],[Age]]/80</f>
        <v>0.1125</v>
      </c>
      <c r="P637" s="5">
        <f>LOG10(Table24[[#This Row],[Fare]]+1)</f>
        <v>1.4608978427565478</v>
      </c>
      <c r="Q637" s="3">
        <f>IF(OR(Table24[[#This Row],[Pclass]]=2, Table24[[#This Row],[Pclass]]=3), 0, IF(Table24[[#This Row],[Pclass]]=1, 1, ""))</f>
        <v>0</v>
      </c>
      <c r="R637" s="3">
        <f>IF(OR(Table24[[#This Row],[Pclass]]=1, Table24[[#This Row],[Pclass]]=3), 0, IF(Table24[[#This Row],[Pclass]]=2, 1, ""))</f>
        <v>0</v>
      </c>
      <c r="S637" s="3">
        <f>IF(OR(Table24[[#This Row],[Embarked]]="C", Table24[[#This Row],[Embarked]]="Q"), 0, IF(Table24[[#This Row],[Embarked]]="S", 1, ""))</f>
        <v>1</v>
      </c>
      <c r="T637" s="3">
        <f>IF(OR(Table24[[#This Row],[Embarked]]="S", Table24[[#This Row],[Embarked]]="Q"), 0, IF(Table24[[#This Row],[Embarked]]="C", 1, ""))</f>
        <v>0</v>
      </c>
      <c r="U637" s="3">
        <f>IF(Table24[[#This Row],[Sex]]="male", 1, 0)</f>
        <v>0</v>
      </c>
      <c r="V637" s="3">
        <v>1</v>
      </c>
      <c r="AI637">
        <f>SUMPRODUCT(Table24[[#This Row],[SibSp_1]:[Const]],$X$4:$AG$4)</f>
        <v>-1.1480502948751936</v>
      </c>
      <c r="AJ637">
        <f>SUMPRODUCT(Table24[[#This Row],[SibSp_1]:[Const]],$X$5:$AG$5)</f>
        <v>0.49888825381201518</v>
      </c>
      <c r="AK637">
        <f t="shared" ref="AK637:AK641" si="273">IF(AI637&lt;0,0,AI637)</f>
        <v>0</v>
      </c>
      <c r="AL637">
        <f t="shared" ref="AL637:AL641" si="274">IF(AJ637&lt;0,0,AJ637)</f>
        <v>0.49888825381201518</v>
      </c>
      <c r="AM637">
        <f t="shared" ref="AM637:AM641" si="275">AK637+AL637</f>
        <v>0.49888825381201518</v>
      </c>
      <c r="AN637">
        <f>(AM637-Table24[[#This Row],[Survived]])^2</f>
        <v>0.24888948979160169</v>
      </c>
    </row>
    <row r="638" spans="1:40" x14ac:dyDescent="0.25">
      <c r="A638">
        <v>636</v>
      </c>
      <c r="B638">
        <v>1</v>
      </c>
      <c r="C638">
        <v>2</v>
      </c>
      <c r="D638" t="s">
        <v>899</v>
      </c>
      <c r="E638" t="s">
        <v>17</v>
      </c>
      <c r="F638">
        <v>28</v>
      </c>
      <c r="G638">
        <v>0</v>
      </c>
      <c r="H638">
        <v>0</v>
      </c>
      <c r="I638">
        <v>237668</v>
      </c>
      <c r="J638">
        <v>13</v>
      </c>
      <c r="L638" t="s">
        <v>15</v>
      </c>
      <c r="M638">
        <f>Table24[[#This Row],[SibSp]]</f>
        <v>0</v>
      </c>
      <c r="N638">
        <f>Table24[[#This Row],[Parch]]</f>
        <v>0</v>
      </c>
      <c r="O638" s="5">
        <f>Table24[[#This Row],[Age]]/80</f>
        <v>0.35</v>
      </c>
      <c r="P638" s="5">
        <f>LOG10(Table24[[#This Row],[Fare]]+1)</f>
        <v>1.146128035678238</v>
      </c>
      <c r="Q638" s="3">
        <f>IF(OR(Table24[[#This Row],[Pclass]]=2, Table24[[#This Row],[Pclass]]=3), 0, IF(Table24[[#This Row],[Pclass]]=1, 1, ""))</f>
        <v>0</v>
      </c>
      <c r="R638" s="3">
        <f>IF(OR(Table24[[#This Row],[Pclass]]=1, Table24[[#This Row],[Pclass]]=3), 0, IF(Table24[[#This Row],[Pclass]]=2, 1, ""))</f>
        <v>1</v>
      </c>
      <c r="S638" s="3">
        <f>IF(OR(Table24[[#This Row],[Embarked]]="C", Table24[[#This Row],[Embarked]]="Q"), 0, IF(Table24[[#This Row],[Embarked]]="S", 1, ""))</f>
        <v>1</v>
      </c>
      <c r="T638" s="3">
        <f>IF(OR(Table24[[#This Row],[Embarked]]="S", Table24[[#This Row],[Embarked]]="Q"), 0, IF(Table24[[#This Row],[Embarked]]="C", 1, ""))</f>
        <v>0</v>
      </c>
      <c r="U638" s="3">
        <f>IF(Table24[[#This Row],[Sex]]="male", 1, 0)</f>
        <v>0</v>
      </c>
      <c r="V638" s="3">
        <v>1</v>
      </c>
      <c r="AI638">
        <f>SUMPRODUCT(Table24[[#This Row],[SibSp_1]:[Const]],$X$4:$AG$4)</f>
        <v>-1.8143213315704494</v>
      </c>
      <c r="AJ638">
        <f>SUMPRODUCT(Table24[[#This Row],[SibSp_1]:[Const]],$X$5:$AG$5)</f>
        <v>0.80687097730599722</v>
      </c>
      <c r="AK638">
        <f t="shared" si="273"/>
        <v>0</v>
      </c>
      <c r="AL638">
        <f t="shared" si="274"/>
        <v>0.80687097730599722</v>
      </c>
      <c r="AM638">
        <f t="shared" si="275"/>
        <v>0.80687097730599722</v>
      </c>
      <c r="AN638">
        <f>(AM638-Table24[[#This Row],[Survived]])^2</f>
        <v>3.7298819406740645E-2</v>
      </c>
    </row>
    <row r="639" spans="1:40" x14ac:dyDescent="0.25">
      <c r="A639">
        <v>637</v>
      </c>
      <c r="B639">
        <v>0</v>
      </c>
      <c r="C639">
        <v>3</v>
      </c>
      <c r="D639" t="s">
        <v>900</v>
      </c>
      <c r="E639" t="s">
        <v>13</v>
      </c>
      <c r="F639">
        <v>32</v>
      </c>
      <c r="G639">
        <v>0</v>
      </c>
      <c r="H639">
        <v>0</v>
      </c>
      <c r="I639" t="s">
        <v>901</v>
      </c>
      <c r="J639">
        <v>7.9249999999999998</v>
      </c>
      <c r="L639" t="s">
        <v>15</v>
      </c>
      <c r="M639">
        <f>Table24[[#This Row],[SibSp]]</f>
        <v>0</v>
      </c>
      <c r="N639">
        <f>Table24[[#This Row],[Parch]]</f>
        <v>0</v>
      </c>
      <c r="O639" s="5">
        <f>Table24[[#This Row],[Age]]/80</f>
        <v>0.4</v>
      </c>
      <c r="P639" s="5">
        <f>LOG10(Table24[[#This Row],[Fare]]+1)</f>
        <v>0.95060822478423079</v>
      </c>
      <c r="Q639" s="3">
        <f>IF(OR(Table24[[#This Row],[Pclass]]=2, Table24[[#This Row],[Pclass]]=3), 0, IF(Table24[[#This Row],[Pclass]]=1, 1, ""))</f>
        <v>0</v>
      </c>
      <c r="R639" s="3">
        <f>IF(OR(Table24[[#This Row],[Pclass]]=1, Table24[[#This Row],[Pclass]]=3), 0, IF(Table24[[#This Row],[Pclass]]=2, 1, ""))</f>
        <v>0</v>
      </c>
      <c r="S639" s="3">
        <f>IF(OR(Table24[[#This Row],[Embarked]]="C", Table24[[#This Row],[Embarked]]="Q"), 0, IF(Table24[[#This Row],[Embarked]]="S", 1, ""))</f>
        <v>1</v>
      </c>
      <c r="T639" s="3">
        <f>IF(OR(Table24[[#This Row],[Embarked]]="S", Table24[[#This Row],[Embarked]]="Q"), 0, IF(Table24[[#This Row],[Embarked]]="C", 1, ""))</f>
        <v>0</v>
      </c>
      <c r="U639" s="3">
        <f>IF(Table24[[#This Row],[Sex]]="male", 1, 0)</f>
        <v>1</v>
      </c>
      <c r="V639" s="3">
        <v>1</v>
      </c>
      <c r="AI639">
        <f>SUMPRODUCT(Table24[[#This Row],[SibSp_1]:[Const]],$X$4:$AG$4)</f>
        <v>-1.4897143651716587</v>
      </c>
      <c r="AJ639">
        <f>SUMPRODUCT(Table24[[#This Row],[SibSp_1]:[Const]],$X$5:$AG$5)</f>
        <v>5.8309647510687235E-2</v>
      </c>
      <c r="AK639">
        <f t="shared" si="273"/>
        <v>0</v>
      </c>
      <c r="AL639">
        <f t="shared" si="274"/>
        <v>5.8309647510687235E-2</v>
      </c>
      <c r="AM639">
        <f t="shared" si="275"/>
        <v>5.8309647510687235E-2</v>
      </c>
      <c r="AN639">
        <f>(AM639-Table24[[#This Row],[Survived]])^2</f>
        <v>3.4000149928205942E-3</v>
      </c>
    </row>
    <row r="640" spans="1:40" x14ac:dyDescent="0.25">
      <c r="A640">
        <v>638</v>
      </c>
      <c r="B640">
        <v>0</v>
      </c>
      <c r="C640">
        <v>2</v>
      </c>
      <c r="D640" t="s">
        <v>902</v>
      </c>
      <c r="E640" t="s">
        <v>13</v>
      </c>
      <c r="F640">
        <v>31</v>
      </c>
      <c r="G640">
        <v>1</v>
      </c>
      <c r="H640">
        <v>1</v>
      </c>
      <c r="I640" t="s">
        <v>360</v>
      </c>
      <c r="J640">
        <v>26.25</v>
      </c>
      <c r="L640" t="s">
        <v>15</v>
      </c>
      <c r="M640">
        <f>Table24[[#This Row],[SibSp]]</f>
        <v>1</v>
      </c>
      <c r="N640">
        <f>Table24[[#This Row],[Parch]]</f>
        <v>1</v>
      </c>
      <c r="O640" s="5">
        <f>Table24[[#This Row],[Age]]/80</f>
        <v>0.38750000000000001</v>
      </c>
      <c r="P640" s="5">
        <f>LOG10(Table24[[#This Row],[Fare]]+1)</f>
        <v>1.4353665066126613</v>
      </c>
      <c r="Q640" s="3">
        <f>IF(OR(Table24[[#This Row],[Pclass]]=2, Table24[[#This Row],[Pclass]]=3), 0, IF(Table24[[#This Row],[Pclass]]=1, 1, ""))</f>
        <v>0</v>
      </c>
      <c r="R640" s="3">
        <f>IF(OR(Table24[[#This Row],[Pclass]]=1, Table24[[#This Row],[Pclass]]=3), 0, IF(Table24[[#This Row],[Pclass]]=2, 1, ""))</f>
        <v>1</v>
      </c>
      <c r="S640" s="3">
        <f>IF(OR(Table24[[#This Row],[Embarked]]="C", Table24[[#This Row],[Embarked]]="Q"), 0, IF(Table24[[#This Row],[Embarked]]="S", 1, ""))</f>
        <v>1</v>
      </c>
      <c r="T640" s="3">
        <f>IF(OR(Table24[[#This Row],[Embarked]]="S", Table24[[#This Row],[Embarked]]="Q"), 0, IF(Table24[[#This Row],[Embarked]]="C", 1, ""))</f>
        <v>0</v>
      </c>
      <c r="U640" s="3">
        <f>IF(Table24[[#This Row],[Sex]]="male", 1, 0)</f>
        <v>1</v>
      </c>
      <c r="V640" s="3">
        <v>1</v>
      </c>
      <c r="AI640">
        <f>SUMPRODUCT(Table24[[#This Row],[SibSp_1]:[Const]],$X$4:$AG$4)</f>
        <v>-1.6723082481541938</v>
      </c>
      <c r="AJ640">
        <f>SUMPRODUCT(Table24[[#This Row],[SibSp_1]:[Const]],$X$5:$AG$5)</f>
        <v>0.21758208684235425</v>
      </c>
      <c r="AK640">
        <f t="shared" si="273"/>
        <v>0</v>
      </c>
      <c r="AL640">
        <f t="shared" si="274"/>
        <v>0.21758208684235425</v>
      </c>
      <c r="AM640">
        <f t="shared" si="275"/>
        <v>0.21758208684235425</v>
      </c>
      <c r="AN640">
        <f>(AM640-Table24[[#This Row],[Survived]])^2</f>
        <v>4.7341964514673783E-2</v>
      </c>
    </row>
    <row r="641" spans="1:40" x14ac:dyDescent="0.25">
      <c r="A641">
        <v>639</v>
      </c>
      <c r="B641">
        <v>0</v>
      </c>
      <c r="C641">
        <v>3</v>
      </c>
      <c r="D641" t="s">
        <v>903</v>
      </c>
      <c r="E641" t="s">
        <v>17</v>
      </c>
      <c r="F641">
        <v>41</v>
      </c>
      <c r="G641">
        <v>0</v>
      </c>
      <c r="H641">
        <v>5</v>
      </c>
      <c r="I641">
        <v>3101295</v>
      </c>
      <c r="J641">
        <v>39.6875</v>
      </c>
      <c r="L641" t="s">
        <v>15</v>
      </c>
      <c r="M641">
        <f>Table24[[#This Row],[SibSp]]</f>
        <v>0</v>
      </c>
      <c r="N641">
        <f>Table24[[#This Row],[Parch]]</f>
        <v>5</v>
      </c>
      <c r="O641" s="5">
        <f>Table24[[#This Row],[Age]]/80</f>
        <v>0.51249999999999996</v>
      </c>
      <c r="P641" s="5">
        <f>LOG10(Table24[[#This Row],[Fare]]+1)</f>
        <v>1.6094610059122672</v>
      </c>
      <c r="Q641" s="3">
        <f>IF(OR(Table24[[#This Row],[Pclass]]=2, Table24[[#This Row],[Pclass]]=3), 0, IF(Table24[[#This Row],[Pclass]]=1, 1, ""))</f>
        <v>0</v>
      </c>
      <c r="R641" s="3">
        <f>IF(OR(Table24[[#This Row],[Pclass]]=1, Table24[[#This Row],[Pclass]]=3), 0, IF(Table24[[#This Row],[Pclass]]=2, 1, ""))</f>
        <v>0</v>
      </c>
      <c r="S641" s="3">
        <f>IF(OR(Table24[[#This Row],[Embarked]]="C", Table24[[#This Row],[Embarked]]="Q"), 0, IF(Table24[[#This Row],[Embarked]]="S", 1, ""))</f>
        <v>1</v>
      </c>
      <c r="T641" s="3">
        <f>IF(OR(Table24[[#This Row],[Embarked]]="S", Table24[[#This Row],[Embarked]]="Q"), 0, IF(Table24[[#This Row],[Embarked]]="C", 1, ""))</f>
        <v>0</v>
      </c>
      <c r="U641" s="3">
        <f>IF(Table24[[#This Row],[Sex]]="male", 1, 0)</f>
        <v>0</v>
      </c>
      <c r="V641" s="3">
        <v>1</v>
      </c>
      <c r="AI641">
        <f>SUMPRODUCT(Table24[[#This Row],[SibSp_1]:[Const]],$X$4:$AG$4)</f>
        <v>-2.6060056916645435</v>
      </c>
      <c r="AJ641">
        <f>SUMPRODUCT(Table24[[#This Row],[SibSp_1]:[Const]],$X$5:$AG$5)</f>
        <v>0.47925318639382519</v>
      </c>
      <c r="AK641">
        <f t="shared" si="273"/>
        <v>0</v>
      </c>
      <c r="AL641">
        <f t="shared" si="274"/>
        <v>0.47925318639382519</v>
      </c>
      <c r="AM641">
        <f t="shared" si="275"/>
        <v>0.47925318639382519</v>
      </c>
      <c r="AN641">
        <f>(AM641-Table24[[#This Row],[Survived]])^2</f>
        <v>0.22968361666863454</v>
      </c>
    </row>
    <row r="642" spans="1:40" hidden="1" x14ac:dyDescent="0.25">
      <c r="A642">
        <v>640</v>
      </c>
      <c r="B642">
        <v>0</v>
      </c>
      <c r="C642">
        <v>3</v>
      </c>
      <c r="D642" t="s">
        <v>904</v>
      </c>
      <c r="E642" t="s">
        <v>13</v>
      </c>
      <c r="G642">
        <v>1</v>
      </c>
      <c r="H642">
        <v>0</v>
      </c>
      <c r="I642">
        <v>376564</v>
      </c>
      <c r="J642">
        <v>16.100000000000001</v>
      </c>
      <c r="L642" t="s">
        <v>15</v>
      </c>
      <c r="M642">
        <f>Table24[[#This Row],[SibSp]]</f>
        <v>1</v>
      </c>
      <c r="N642">
        <f>Table24[[#This Row],[Parch]]</f>
        <v>0</v>
      </c>
      <c r="O642">
        <f>Table24[[#This Row],[Age]]/80</f>
        <v>0</v>
      </c>
      <c r="P642" s="3">
        <f>LOG10(Table24[[#This Row],[Fare]]+1)</f>
        <v>1.2329961103921538</v>
      </c>
      <c r="Q642" s="3">
        <f>IF(OR(Table24[[#This Row],[Pclass]]=2, Table24[[#This Row],[Pclass]]=3), 0, IF(Table24[[#This Row],[Pclass]]=1, 1, ""))</f>
        <v>0</v>
      </c>
      <c r="R642" s="3">
        <f>IF(OR(Table24[[#This Row],[Pclass]]=1, Table24[[#This Row],[Pclass]]=3), 0, IF(Table24[[#This Row],[Pclass]]=2, 1, ""))</f>
        <v>0</v>
      </c>
      <c r="S642" s="3">
        <f>IF(OR(Table24[[#This Row],[Embarked]]="C", Table24[[#This Row],[Embarked]]="Q"), 0, IF(Table24[[#This Row],[Embarked]]="S", 1, ""))</f>
        <v>1</v>
      </c>
      <c r="T642" s="3">
        <f>IF(OR(Table24[[#This Row],[Embarked]]="S", Table24[[#This Row],[Embarked]]="Q"), 0, IF(Table24[[#This Row],[Embarked]]="C", 1, ""))</f>
        <v>0</v>
      </c>
      <c r="U642" s="3">
        <f>IF(Table24[[#This Row],[Sex]]="male", 1, 0)</f>
        <v>1</v>
      </c>
      <c r="V642" s="3"/>
      <c r="AI642">
        <f>SUMPRODUCT(Table24[[#This Row],[SibSp_1]:[Const]],$X$4:$AG$4)</f>
        <v>-1.0373283926972814</v>
      </c>
      <c r="AN642">
        <f>(AI642-Table24[[#This Row],[Survived]])^2</f>
        <v>1.0760501942959253</v>
      </c>
    </row>
    <row r="643" spans="1:40" x14ac:dyDescent="0.25">
      <c r="A643">
        <v>641</v>
      </c>
      <c r="B643">
        <v>0</v>
      </c>
      <c r="C643">
        <v>3</v>
      </c>
      <c r="D643" t="s">
        <v>905</v>
      </c>
      <c r="E643" t="s">
        <v>13</v>
      </c>
      <c r="F643">
        <v>20</v>
      </c>
      <c r="G643">
        <v>0</v>
      </c>
      <c r="H643">
        <v>0</v>
      </c>
      <c r="I643">
        <v>350050</v>
      </c>
      <c r="J643">
        <v>7.8541999999999996</v>
      </c>
      <c r="L643" t="s">
        <v>15</v>
      </c>
      <c r="M643">
        <f>Table24[[#This Row],[SibSp]]</f>
        <v>0</v>
      </c>
      <c r="N643">
        <f>Table24[[#This Row],[Parch]]</f>
        <v>0</v>
      </c>
      <c r="O643" s="5">
        <f>Table24[[#This Row],[Age]]/80</f>
        <v>0.25</v>
      </c>
      <c r="P643" s="5">
        <f>LOG10(Table24[[#This Row],[Fare]]+1)</f>
        <v>0.94714932766263737</v>
      </c>
      <c r="Q643" s="3">
        <f>IF(OR(Table24[[#This Row],[Pclass]]=2, Table24[[#This Row],[Pclass]]=3), 0, IF(Table24[[#This Row],[Pclass]]=1, 1, ""))</f>
        <v>0</v>
      </c>
      <c r="R643" s="3">
        <f>IF(OR(Table24[[#This Row],[Pclass]]=1, Table24[[#This Row],[Pclass]]=3), 0, IF(Table24[[#This Row],[Pclass]]=2, 1, ""))</f>
        <v>0</v>
      </c>
      <c r="S643" s="3">
        <f>IF(OR(Table24[[#This Row],[Embarked]]="C", Table24[[#This Row],[Embarked]]="Q"), 0, IF(Table24[[#This Row],[Embarked]]="S", 1, ""))</f>
        <v>1</v>
      </c>
      <c r="T643" s="3">
        <f>IF(OR(Table24[[#This Row],[Embarked]]="S", Table24[[#This Row],[Embarked]]="Q"), 0, IF(Table24[[#This Row],[Embarked]]="C", 1, ""))</f>
        <v>0</v>
      </c>
      <c r="U643" s="3">
        <f>IF(Table24[[#This Row],[Sex]]="male", 1, 0)</f>
        <v>1</v>
      </c>
      <c r="V643" s="3">
        <v>1</v>
      </c>
      <c r="AI643">
        <f>SUMPRODUCT(Table24[[#This Row],[SibSp_1]:[Const]],$X$4:$AG$4)</f>
        <v>-1.4997905790503123</v>
      </c>
      <c r="AJ643">
        <f>SUMPRODUCT(Table24[[#This Row],[SibSp_1]:[Const]],$X$5:$AG$5)</f>
        <v>0.14560161952614958</v>
      </c>
      <c r="AK643">
        <f t="shared" ref="AK643:AK645" si="276">IF(AI643&lt;0,0,AI643)</f>
        <v>0</v>
      </c>
      <c r="AL643">
        <f t="shared" ref="AL643:AL645" si="277">IF(AJ643&lt;0,0,AJ643)</f>
        <v>0.14560161952614958</v>
      </c>
      <c r="AM643">
        <f t="shared" ref="AM643:AM645" si="278">AK643+AL643</f>
        <v>0.14560161952614958</v>
      </c>
      <c r="AN643">
        <f>(AM643-Table24[[#This Row],[Survived]])^2</f>
        <v>2.1199831608637625E-2</v>
      </c>
    </row>
    <row r="644" spans="1:40" x14ac:dyDescent="0.25">
      <c r="A644">
        <v>642</v>
      </c>
      <c r="B644">
        <v>1</v>
      </c>
      <c r="C644">
        <v>1</v>
      </c>
      <c r="D644" t="s">
        <v>906</v>
      </c>
      <c r="E644" t="s">
        <v>17</v>
      </c>
      <c r="F644">
        <v>24</v>
      </c>
      <c r="G644">
        <v>0</v>
      </c>
      <c r="H644">
        <v>0</v>
      </c>
      <c r="I644" t="s">
        <v>548</v>
      </c>
      <c r="J644">
        <v>69.3</v>
      </c>
      <c r="K644" t="s">
        <v>549</v>
      </c>
      <c r="L644" t="s">
        <v>20</v>
      </c>
      <c r="M644">
        <f>Table24[[#This Row],[SibSp]]</f>
        <v>0</v>
      </c>
      <c r="N644">
        <f>Table24[[#This Row],[Parch]]</f>
        <v>0</v>
      </c>
      <c r="O644" s="5">
        <f>Table24[[#This Row],[Age]]/80</f>
        <v>0.3</v>
      </c>
      <c r="P644" s="5">
        <f>LOG10(Table24[[#This Row],[Fare]]+1)</f>
        <v>1.8469553250198238</v>
      </c>
      <c r="Q644" s="3">
        <f>IF(OR(Table24[[#This Row],[Pclass]]=2, Table24[[#This Row],[Pclass]]=3), 0, IF(Table24[[#This Row],[Pclass]]=1, 1, ""))</f>
        <v>1</v>
      </c>
      <c r="R644" s="3">
        <f>IF(OR(Table24[[#This Row],[Pclass]]=1, Table24[[#This Row],[Pclass]]=3), 0, IF(Table24[[#This Row],[Pclass]]=2, 1, ""))</f>
        <v>0</v>
      </c>
      <c r="S644" s="3">
        <f>IF(OR(Table24[[#This Row],[Embarked]]="C", Table24[[#This Row],[Embarked]]="Q"), 0, IF(Table24[[#This Row],[Embarked]]="S", 1, ""))</f>
        <v>0</v>
      </c>
      <c r="T644" s="3">
        <f>IF(OR(Table24[[#This Row],[Embarked]]="S", Table24[[#This Row],[Embarked]]="Q"), 0, IF(Table24[[#This Row],[Embarked]]="C", 1, ""))</f>
        <v>1</v>
      </c>
      <c r="U644" s="3">
        <f>IF(Table24[[#This Row],[Sex]]="male", 1, 0)</f>
        <v>0</v>
      </c>
      <c r="V644" s="3">
        <v>1</v>
      </c>
      <c r="AI644">
        <f>SUMPRODUCT(Table24[[#This Row],[SibSp_1]:[Const]],$X$4:$AG$4)</f>
        <v>-0.21960345862149616</v>
      </c>
      <c r="AJ644">
        <f>SUMPRODUCT(Table24[[#This Row],[SibSp_1]:[Const]],$X$5:$AG$5)</f>
        <v>1.0488864873352837</v>
      </c>
      <c r="AK644">
        <f t="shared" si="276"/>
        <v>0</v>
      </c>
      <c r="AL644">
        <f t="shared" si="277"/>
        <v>1.0488864873352837</v>
      </c>
      <c r="AM644">
        <f t="shared" si="278"/>
        <v>1.0488864873352837</v>
      </c>
      <c r="AN644">
        <f>(AM644-Table24[[#This Row],[Survived]])^2</f>
        <v>2.3898886439828503E-3</v>
      </c>
    </row>
    <row r="645" spans="1:40" x14ac:dyDescent="0.25">
      <c r="A645">
        <v>643</v>
      </c>
      <c r="B645">
        <v>0</v>
      </c>
      <c r="C645">
        <v>3</v>
      </c>
      <c r="D645" t="s">
        <v>907</v>
      </c>
      <c r="E645" t="s">
        <v>17</v>
      </c>
      <c r="F645">
        <v>2</v>
      </c>
      <c r="G645">
        <v>3</v>
      </c>
      <c r="H645">
        <v>2</v>
      </c>
      <c r="I645">
        <v>347088</v>
      </c>
      <c r="J645">
        <v>27.9</v>
      </c>
      <c r="L645" t="s">
        <v>15</v>
      </c>
      <c r="M645">
        <f>Table24[[#This Row],[SibSp]]</f>
        <v>3</v>
      </c>
      <c r="N645">
        <f>Table24[[#This Row],[Parch]]</f>
        <v>2</v>
      </c>
      <c r="O645" s="5">
        <f>Table24[[#This Row],[Age]]/80</f>
        <v>2.5000000000000001E-2</v>
      </c>
      <c r="P645" s="5">
        <f>LOG10(Table24[[#This Row],[Fare]]+1)</f>
        <v>1.4608978427565478</v>
      </c>
      <c r="Q645" s="3">
        <f>IF(OR(Table24[[#This Row],[Pclass]]=2, Table24[[#This Row],[Pclass]]=3), 0, IF(Table24[[#This Row],[Pclass]]=1, 1, ""))</f>
        <v>0</v>
      </c>
      <c r="R645" s="3">
        <f>IF(OR(Table24[[#This Row],[Pclass]]=1, Table24[[#This Row],[Pclass]]=3), 0, IF(Table24[[#This Row],[Pclass]]=2, 1, ""))</f>
        <v>0</v>
      </c>
      <c r="S645" s="3">
        <f>IF(OR(Table24[[#This Row],[Embarked]]="C", Table24[[#This Row],[Embarked]]="Q"), 0, IF(Table24[[#This Row],[Embarked]]="S", 1, ""))</f>
        <v>1</v>
      </c>
      <c r="T645" s="3">
        <f>IF(OR(Table24[[#This Row],[Embarked]]="S", Table24[[#This Row],[Embarked]]="Q"), 0, IF(Table24[[#This Row],[Embarked]]="C", 1, ""))</f>
        <v>0</v>
      </c>
      <c r="U645" s="3">
        <f>IF(Table24[[#This Row],[Sex]]="male", 1, 0)</f>
        <v>0</v>
      </c>
      <c r="V645" s="3">
        <v>1</v>
      </c>
      <c r="AI645">
        <f>SUMPRODUCT(Table24[[#This Row],[SibSp_1]:[Const]],$X$4:$AG$4)</f>
        <v>-1.155206612460534</v>
      </c>
      <c r="AJ645">
        <f>SUMPRODUCT(Table24[[#This Row],[SibSp_1]:[Const]],$X$5:$AG$5)</f>
        <v>0.54999253946088078</v>
      </c>
      <c r="AK645">
        <f t="shared" si="276"/>
        <v>0</v>
      </c>
      <c r="AL645">
        <f t="shared" si="277"/>
        <v>0.54999253946088078</v>
      </c>
      <c r="AM645">
        <f t="shared" si="278"/>
        <v>0.54999253946088078</v>
      </c>
      <c r="AN645">
        <f>(AM645-Table24[[#This Row],[Survived]])^2</f>
        <v>0.3024917934626285</v>
      </c>
    </row>
    <row r="646" spans="1:40" hidden="1" x14ac:dyDescent="0.25">
      <c r="A646">
        <v>644</v>
      </c>
      <c r="B646">
        <v>1</v>
      </c>
      <c r="C646">
        <v>3</v>
      </c>
      <c r="D646" t="s">
        <v>908</v>
      </c>
      <c r="E646" t="s">
        <v>13</v>
      </c>
      <c r="G646">
        <v>0</v>
      </c>
      <c r="H646">
        <v>0</v>
      </c>
      <c r="I646">
        <v>1601</v>
      </c>
      <c r="J646">
        <v>56.495800000000003</v>
      </c>
      <c r="L646" t="s">
        <v>15</v>
      </c>
      <c r="M646">
        <f>Table24[[#This Row],[SibSp]]</f>
        <v>0</v>
      </c>
      <c r="N646">
        <f>Table24[[#This Row],[Parch]]</f>
        <v>0</v>
      </c>
      <c r="O646">
        <f>Table24[[#This Row],[Age]]/80</f>
        <v>0</v>
      </c>
      <c r="P646" s="3">
        <f>LOG10(Table24[[#This Row],[Fare]]+1)</f>
        <v>1.7596361211514699</v>
      </c>
      <c r="Q646" s="3">
        <f>IF(OR(Table24[[#This Row],[Pclass]]=2, Table24[[#This Row],[Pclass]]=3), 0, IF(Table24[[#This Row],[Pclass]]=1, 1, ""))</f>
        <v>0</v>
      </c>
      <c r="R646" s="3">
        <f>IF(OR(Table24[[#This Row],[Pclass]]=1, Table24[[#This Row],[Pclass]]=3), 0, IF(Table24[[#This Row],[Pclass]]=2, 1, ""))</f>
        <v>0</v>
      </c>
      <c r="S646" s="3">
        <f>IF(OR(Table24[[#This Row],[Embarked]]="C", Table24[[#This Row],[Embarked]]="Q"), 0, IF(Table24[[#This Row],[Embarked]]="S", 1, ""))</f>
        <v>1</v>
      </c>
      <c r="T646" s="3">
        <f>IF(OR(Table24[[#This Row],[Embarked]]="S", Table24[[#This Row],[Embarked]]="Q"), 0, IF(Table24[[#This Row],[Embarked]]="C", 1, ""))</f>
        <v>0</v>
      </c>
      <c r="U646" s="3">
        <f>IF(Table24[[#This Row],[Sex]]="male", 1, 0)</f>
        <v>1</v>
      </c>
      <c r="V646" s="3"/>
      <c r="AI646">
        <f>SUMPRODUCT(Table24[[#This Row],[SibSp_1]:[Const]],$X$4:$AG$4)</f>
        <v>-1.7149358372890184</v>
      </c>
      <c r="AN646">
        <f>(AI646-Table24[[#This Row],[Survived]])^2</f>
        <v>7.3708766005962225</v>
      </c>
    </row>
    <row r="647" spans="1:40" x14ac:dyDescent="0.25">
      <c r="A647">
        <v>645</v>
      </c>
      <c r="B647">
        <v>1</v>
      </c>
      <c r="C647">
        <v>3</v>
      </c>
      <c r="D647" t="s">
        <v>909</v>
      </c>
      <c r="E647" t="s">
        <v>17</v>
      </c>
      <c r="F647">
        <v>0.75</v>
      </c>
      <c r="G647">
        <v>2</v>
      </c>
      <c r="H647">
        <v>1</v>
      </c>
      <c r="I647">
        <v>2666</v>
      </c>
      <c r="J647">
        <v>19.258299999999998</v>
      </c>
      <c r="L647" t="s">
        <v>20</v>
      </c>
      <c r="M647">
        <f>Table24[[#This Row],[SibSp]]</f>
        <v>2</v>
      </c>
      <c r="N647">
        <f>Table24[[#This Row],[Parch]]</f>
        <v>1</v>
      </c>
      <c r="O647" s="5">
        <f>Table24[[#This Row],[Age]]/80</f>
        <v>9.3749999999999997E-3</v>
      </c>
      <c r="P647" s="5">
        <f>LOG10(Table24[[#This Row],[Fare]]+1)</f>
        <v>1.3066029982011584</v>
      </c>
      <c r="Q647" s="3">
        <f>IF(OR(Table24[[#This Row],[Pclass]]=2, Table24[[#This Row],[Pclass]]=3), 0, IF(Table24[[#This Row],[Pclass]]=1, 1, ""))</f>
        <v>0</v>
      </c>
      <c r="R647" s="3">
        <f>IF(OR(Table24[[#This Row],[Pclass]]=1, Table24[[#This Row],[Pclass]]=3), 0, IF(Table24[[#This Row],[Pclass]]=2, 1, ""))</f>
        <v>0</v>
      </c>
      <c r="S647" s="3">
        <f>IF(OR(Table24[[#This Row],[Embarked]]="C", Table24[[#This Row],[Embarked]]="Q"), 0, IF(Table24[[#This Row],[Embarked]]="S", 1, ""))</f>
        <v>0</v>
      </c>
      <c r="T647" s="3">
        <f>IF(OR(Table24[[#This Row],[Embarked]]="S", Table24[[#This Row],[Embarked]]="Q"), 0, IF(Table24[[#This Row],[Embarked]]="C", 1, ""))</f>
        <v>1</v>
      </c>
      <c r="U647" s="3">
        <f>IF(Table24[[#This Row],[Sex]]="male", 1, 0)</f>
        <v>0</v>
      </c>
      <c r="V647" s="3">
        <v>1</v>
      </c>
      <c r="AI647">
        <f>SUMPRODUCT(Table24[[#This Row],[SibSp_1]:[Const]],$X$4:$AG$4)</f>
        <v>0.27221645791889465</v>
      </c>
      <c r="AJ647">
        <f>SUMPRODUCT(Table24[[#This Row],[SibSp_1]:[Const]],$X$5:$AG$5)</f>
        <v>0.63756583253679633</v>
      </c>
      <c r="AK647">
        <f t="shared" ref="AK647:AK650" si="279">IF(AI647&lt;0,0,AI647)</f>
        <v>0.27221645791889465</v>
      </c>
      <c r="AL647">
        <f t="shared" ref="AL647:AL650" si="280">IF(AJ647&lt;0,0,AJ647)</f>
        <v>0.63756583253679633</v>
      </c>
      <c r="AM647">
        <f t="shared" ref="AM647:AM650" si="281">AK647+AL647</f>
        <v>0.90978229045569092</v>
      </c>
      <c r="AN647">
        <f>(AM647-Table24[[#This Row],[Survived]])^2</f>
        <v>8.1392351154213165E-3</v>
      </c>
    </row>
    <row r="648" spans="1:40" x14ac:dyDescent="0.25">
      <c r="A648">
        <v>646</v>
      </c>
      <c r="B648">
        <v>1</v>
      </c>
      <c r="C648">
        <v>1</v>
      </c>
      <c r="D648" t="s">
        <v>910</v>
      </c>
      <c r="E648" t="s">
        <v>13</v>
      </c>
      <c r="F648">
        <v>48</v>
      </c>
      <c r="G648">
        <v>1</v>
      </c>
      <c r="H648">
        <v>0</v>
      </c>
      <c r="I648" t="s">
        <v>92</v>
      </c>
      <c r="J648">
        <v>76.729200000000006</v>
      </c>
      <c r="K648" t="s">
        <v>93</v>
      </c>
      <c r="L648" t="s">
        <v>20</v>
      </c>
      <c r="M648">
        <f>Table24[[#This Row],[SibSp]]</f>
        <v>1</v>
      </c>
      <c r="N648">
        <f>Table24[[#This Row],[Parch]]</f>
        <v>0</v>
      </c>
      <c r="O648" s="5">
        <f>Table24[[#This Row],[Age]]/80</f>
        <v>0.6</v>
      </c>
      <c r="P648" s="5">
        <f>LOG10(Table24[[#This Row],[Fare]]+1)</f>
        <v>1.8905841979078102</v>
      </c>
      <c r="Q648" s="3">
        <f>IF(OR(Table24[[#This Row],[Pclass]]=2, Table24[[#This Row],[Pclass]]=3), 0, IF(Table24[[#This Row],[Pclass]]=1, 1, ""))</f>
        <v>1</v>
      </c>
      <c r="R648" s="3">
        <f>IF(OR(Table24[[#This Row],[Pclass]]=1, Table24[[#This Row],[Pclass]]=3), 0, IF(Table24[[#This Row],[Pclass]]=2, 1, ""))</f>
        <v>0</v>
      </c>
      <c r="S648" s="3">
        <f>IF(OR(Table24[[#This Row],[Embarked]]="C", Table24[[#This Row],[Embarked]]="Q"), 0, IF(Table24[[#This Row],[Embarked]]="S", 1, ""))</f>
        <v>0</v>
      </c>
      <c r="T648" s="3">
        <f>IF(OR(Table24[[#This Row],[Embarked]]="S", Table24[[#This Row],[Embarked]]="Q"), 0, IF(Table24[[#This Row],[Embarked]]="C", 1, ""))</f>
        <v>1</v>
      </c>
      <c r="U648" s="3">
        <f>IF(Table24[[#This Row],[Sex]]="male", 1, 0)</f>
        <v>1</v>
      </c>
      <c r="V648" s="3">
        <v>1</v>
      </c>
      <c r="AI648">
        <f>SUMPRODUCT(Table24[[#This Row],[SibSp_1]:[Const]],$X$4:$AG$4)</f>
        <v>0.22112413051860363</v>
      </c>
      <c r="AJ648">
        <f>SUMPRODUCT(Table24[[#This Row],[SibSp_1]:[Const]],$X$5:$AG$5)</f>
        <v>0.29822915248756854</v>
      </c>
      <c r="AK648">
        <f t="shared" si="279"/>
        <v>0.22112413051860363</v>
      </c>
      <c r="AL648">
        <f t="shared" si="280"/>
        <v>0.29822915248756854</v>
      </c>
      <c r="AM648">
        <f t="shared" si="281"/>
        <v>0.51935328300617223</v>
      </c>
      <c r="AN648">
        <f>(AM648-Table24[[#This Row],[Survived]])^2</f>
        <v>0.23102126655694477</v>
      </c>
    </row>
    <row r="649" spans="1:40" x14ac:dyDescent="0.25">
      <c r="A649">
        <v>647</v>
      </c>
      <c r="B649">
        <v>0</v>
      </c>
      <c r="C649">
        <v>3</v>
      </c>
      <c r="D649" t="s">
        <v>911</v>
      </c>
      <c r="E649" t="s">
        <v>13</v>
      </c>
      <c r="F649">
        <v>19</v>
      </c>
      <c r="G649">
        <v>0</v>
      </c>
      <c r="H649">
        <v>0</v>
      </c>
      <c r="I649">
        <v>349231</v>
      </c>
      <c r="J649">
        <v>7.8958000000000004</v>
      </c>
      <c r="L649" t="s">
        <v>15</v>
      </c>
      <c r="M649">
        <f>Table24[[#This Row],[SibSp]]</f>
        <v>0</v>
      </c>
      <c r="N649">
        <f>Table24[[#This Row],[Parch]]</f>
        <v>0</v>
      </c>
      <c r="O649" s="5">
        <f>Table24[[#This Row],[Age]]/80</f>
        <v>0.23749999999999999</v>
      </c>
      <c r="P649" s="5">
        <f>LOG10(Table24[[#This Row],[Fare]]+1)</f>
        <v>0.94918501031343461</v>
      </c>
      <c r="Q649" s="3">
        <f>IF(OR(Table24[[#This Row],[Pclass]]=2, Table24[[#This Row],[Pclass]]=3), 0, IF(Table24[[#This Row],[Pclass]]=1, 1, ""))</f>
        <v>0</v>
      </c>
      <c r="R649" s="3">
        <f>IF(OR(Table24[[#This Row],[Pclass]]=1, Table24[[#This Row],[Pclass]]=3), 0, IF(Table24[[#This Row],[Pclass]]=2, 1, ""))</f>
        <v>0</v>
      </c>
      <c r="S649" s="3">
        <f>IF(OR(Table24[[#This Row],[Embarked]]="C", Table24[[#This Row],[Embarked]]="Q"), 0, IF(Table24[[#This Row],[Embarked]]="S", 1, ""))</f>
        <v>1</v>
      </c>
      <c r="T649" s="3">
        <f>IF(OR(Table24[[#This Row],[Embarked]]="S", Table24[[#This Row],[Embarked]]="Q"), 0, IF(Table24[[#This Row],[Embarked]]="C", 1, ""))</f>
        <v>0</v>
      </c>
      <c r="U649" s="3">
        <f>IF(Table24[[#This Row],[Sex]]="male", 1, 0)</f>
        <v>1</v>
      </c>
      <c r="V649" s="3">
        <v>1</v>
      </c>
      <c r="AI649">
        <f>SUMPRODUCT(Table24[[#This Row],[SibSp_1]:[Const]],$X$4:$AG$4)</f>
        <v>-1.5021028374917604</v>
      </c>
      <c r="AJ649">
        <f>SUMPRODUCT(Table24[[#This Row],[SibSp_1]:[Const]],$X$5:$AG$5)</f>
        <v>0.15308784093393712</v>
      </c>
      <c r="AK649">
        <f t="shared" si="279"/>
        <v>0</v>
      </c>
      <c r="AL649">
        <f t="shared" si="280"/>
        <v>0.15308784093393712</v>
      </c>
      <c r="AM649">
        <f t="shared" si="281"/>
        <v>0.15308784093393712</v>
      </c>
      <c r="AN649">
        <f>(AM649-Table24[[#This Row],[Survived]])^2</f>
        <v>2.3435887041814436E-2</v>
      </c>
    </row>
    <row r="650" spans="1:40" x14ac:dyDescent="0.25">
      <c r="A650">
        <v>648</v>
      </c>
      <c r="B650">
        <v>1</v>
      </c>
      <c r="C650">
        <v>1</v>
      </c>
      <c r="D650" t="s">
        <v>912</v>
      </c>
      <c r="E650" t="s">
        <v>13</v>
      </c>
      <c r="F650">
        <v>56</v>
      </c>
      <c r="G650">
        <v>0</v>
      </c>
      <c r="H650">
        <v>0</v>
      </c>
      <c r="I650">
        <v>13213</v>
      </c>
      <c r="J650">
        <v>35.5</v>
      </c>
      <c r="K650" t="s">
        <v>913</v>
      </c>
      <c r="L650" t="s">
        <v>20</v>
      </c>
      <c r="M650">
        <f>Table24[[#This Row],[SibSp]]</f>
        <v>0</v>
      </c>
      <c r="N650">
        <f>Table24[[#This Row],[Parch]]</f>
        <v>0</v>
      </c>
      <c r="O650" s="5">
        <f>Table24[[#This Row],[Age]]/80</f>
        <v>0.7</v>
      </c>
      <c r="P650" s="5">
        <f>LOG10(Table24[[#This Row],[Fare]]+1)</f>
        <v>1.5622928644564746</v>
      </c>
      <c r="Q650" s="3">
        <f>IF(OR(Table24[[#This Row],[Pclass]]=2, Table24[[#This Row],[Pclass]]=3), 0, IF(Table24[[#This Row],[Pclass]]=1, 1, ""))</f>
        <v>1</v>
      </c>
      <c r="R650" s="3">
        <f>IF(OR(Table24[[#This Row],[Pclass]]=1, Table24[[#This Row],[Pclass]]=3), 0, IF(Table24[[#This Row],[Pclass]]=2, 1, ""))</f>
        <v>0</v>
      </c>
      <c r="S650" s="3">
        <f>IF(OR(Table24[[#This Row],[Embarked]]="C", Table24[[#This Row],[Embarked]]="Q"), 0, IF(Table24[[#This Row],[Embarked]]="S", 1, ""))</f>
        <v>0</v>
      </c>
      <c r="T650" s="3">
        <f>IF(OR(Table24[[#This Row],[Embarked]]="S", Table24[[#This Row],[Embarked]]="Q"), 0, IF(Table24[[#This Row],[Embarked]]="C", 1, ""))</f>
        <v>1</v>
      </c>
      <c r="U650" s="3">
        <f>IF(Table24[[#This Row],[Sex]]="male", 1, 0)</f>
        <v>1</v>
      </c>
      <c r="V650" s="3">
        <v>1</v>
      </c>
      <c r="AI650">
        <f>SUMPRODUCT(Table24[[#This Row],[SibSp_1]:[Const]],$X$4:$AG$4)</f>
        <v>9.3429739774388121E-2</v>
      </c>
      <c r="AJ650">
        <f>SUMPRODUCT(Table24[[#This Row],[SibSp_1]:[Const]],$X$5:$AG$5)</f>
        <v>0.29104287541991986</v>
      </c>
      <c r="AK650">
        <f t="shared" si="279"/>
        <v>9.3429739774388121E-2</v>
      </c>
      <c r="AL650">
        <f t="shared" si="280"/>
        <v>0.29104287541991986</v>
      </c>
      <c r="AM650">
        <f t="shared" si="281"/>
        <v>0.38447261519430798</v>
      </c>
      <c r="AN650">
        <f>(AM650-Table24[[#This Row],[Survived]])^2</f>
        <v>0.37887396144573449</v>
      </c>
    </row>
    <row r="651" spans="1:40" hidden="1" x14ac:dyDescent="0.25">
      <c r="A651">
        <v>649</v>
      </c>
      <c r="B651">
        <v>0</v>
      </c>
      <c r="C651">
        <v>3</v>
      </c>
      <c r="D651" t="s">
        <v>914</v>
      </c>
      <c r="E651" t="s">
        <v>13</v>
      </c>
      <c r="G651">
        <v>0</v>
      </c>
      <c r="H651">
        <v>0</v>
      </c>
      <c r="I651" t="s">
        <v>915</v>
      </c>
      <c r="J651">
        <v>7.55</v>
      </c>
      <c r="L651" t="s">
        <v>15</v>
      </c>
      <c r="M651">
        <f>Table24[[#This Row],[SibSp]]</f>
        <v>0</v>
      </c>
      <c r="N651">
        <f>Table24[[#This Row],[Parch]]</f>
        <v>0</v>
      </c>
      <c r="O651">
        <f>Table24[[#This Row],[Age]]/80</f>
        <v>0</v>
      </c>
      <c r="P651" s="3">
        <f>LOG10(Table24[[#This Row],[Fare]]+1)</f>
        <v>0.9319661147281727</v>
      </c>
      <c r="Q651" s="3">
        <f>IF(OR(Table24[[#This Row],[Pclass]]=2, Table24[[#This Row],[Pclass]]=3), 0, IF(Table24[[#This Row],[Pclass]]=1, 1, ""))</f>
        <v>0</v>
      </c>
      <c r="R651" s="3">
        <f>IF(OR(Table24[[#This Row],[Pclass]]=1, Table24[[#This Row],[Pclass]]=3), 0, IF(Table24[[#This Row],[Pclass]]=2, 1, ""))</f>
        <v>0</v>
      </c>
      <c r="S651" s="3">
        <f>IF(OR(Table24[[#This Row],[Embarked]]="C", Table24[[#This Row],[Embarked]]="Q"), 0, IF(Table24[[#This Row],[Embarked]]="S", 1, ""))</f>
        <v>1</v>
      </c>
      <c r="T651" s="3">
        <f>IF(OR(Table24[[#This Row],[Embarked]]="S", Table24[[#This Row],[Embarked]]="Q"), 0, IF(Table24[[#This Row],[Embarked]]="C", 1, ""))</f>
        <v>0</v>
      </c>
      <c r="U651" s="3">
        <f>IF(Table24[[#This Row],[Sex]]="male", 1, 0)</f>
        <v>1</v>
      </c>
      <c r="V651" s="3"/>
      <c r="AI651">
        <f>SUMPRODUCT(Table24[[#This Row],[SibSp_1]:[Const]],$X$4:$AG$4)</f>
        <v>-1.1904758070770689</v>
      </c>
      <c r="AN651">
        <f>(AI651-Table24[[#This Row],[Survived]])^2</f>
        <v>1.4172326472357986</v>
      </c>
    </row>
    <row r="652" spans="1:40" x14ac:dyDescent="0.25">
      <c r="A652">
        <v>650</v>
      </c>
      <c r="B652">
        <v>1</v>
      </c>
      <c r="C652">
        <v>3</v>
      </c>
      <c r="D652" t="s">
        <v>916</v>
      </c>
      <c r="E652" t="s">
        <v>17</v>
      </c>
      <c r="F652">
        <v>23</v>
      </c>
      <c r="G652">
        <v>0</v>
      </c>
      <c r="H652">
        <v>0</v>
      </c>
      <c r="I652" t="s">
        <v>917</v>
      </c>
      <c r="J652">
        <v>7.55</v>
      </c>
      <c r="L652" t="s">
        <v>15</v>
      </c>
      <c r="M652">
        <f>Table24[[#This Row],[SibSp]]</f>
        <v>0</v>
      </c>
      <c r="N652">
        <f>Table24[[#This Row],[Parch]]</f>
        <v>0</v>
      </c>
      <c r="O652" s="5">
        <f>Table24[[#This Row],[Age]]/80</f>
        <v>0.28749999999999998</v>
      </c>
      <c r="P652" s="5">
        <f>LOG10(Table24[[#This Row],[Fare]]+1)</f>
        <v>0.9319661147281727</v>
      </c>
      <c r="Q652" s="3">
        <f>IF(OR(Table24[[#This Row],[Pclass]]=2, Table24[[#This Row],[Pclass]]=3), 0, IF(Table24[[#This Row],[Pclass]]=1, 1, ""))</f>
        <v>0</v>
      </c>
      <c r="R652" s="3">
        <f>IF(OR(Table24[[#This Row],[Pclass]]=1, Table24[[#This Row],[Pclass]]=3), 0, IF(Table24[[#This Row],[Pclass]]=2, 1, ""))</f>
        <v>0</v>
      </c>
      <c r="S652" s="3">
        <f>IF(OR(Table24[[#This Row],[Embarked]]="C", Table24[[#This Row],[Embarked]]="Q"), 0, IF(Table24[[#This Row],[Embarked]]="S", 1, ""))</f>
        <v>1</v>
      </c>
      <c r="T652" s="3">
        <f>IF(OR(Table24[[#This Row],[Embarked]]="S", Table24[[#This Row],[Embarked]]="Q"), 0, IF(Table24[[#This Row],[Embarked]]="C", 1, ""))</f>
        <v>0</v>
      </c>
      <c r="U652" s="3">
        <f>IF(Table24[[#This Row],[Sex]]="male", 1, 0)</f>
        <v>0</v>
      </c>
      <c r="V652" s="3">
        <v>1</v>
      </c>
      <c r="AI652">
        <f>SUMPRODUCT(Table24[[#This Row],[SibSp_1]:[Const]],$X$4:$AG$4)</f>
        <v>-1.5870424676965924</v>
      </c>
      <c r="AJ652">
        <f>SUMPRODUCT(Table24[[#This Row],[SibSp_1]:[Const]],$X$5:$AG$5)</f>
        <v>0.6205845186409954</v>
      </c>
      <c r="AK652">
        <f>IF(AI652&lt;0,0,AI652)</f>
        <v>0</v>
      </c>
      <c r="AL652">
        <f>IF(AJ652&lt;0,0,AJ652)</f>
        <v>0.6205845186409954</v>
      </c>
      <c r="AM652">
        <f>AK652+AL652</f>
        <v>0.6205845186409954</v>
      </c>
      <c r="AN652">
        <f>(AM652-Table24[[#This Row],[Survived]])^2</f>
        <v>0.14395610749488516</v>
      </c>
    </row>
    <row r="653" spans="1:40" hidden="1" x14ac:dyDescent="0.25">
      <c r="A653">
        <v>651</v>
      </c>
      <c r="B653">
        <v>0</v>
      </c>
      <c r="C653">
        <v>3</v>
      </c>
      <c r="D653" t="s">
        <v>918</v>
      </c>
      <c r="E653" t="s">
        <v>13</v>
      </c>
      <c r="G653">
        <v>0</v>
      </c>
      <c r="H653">
        <v>0</v>
      </c>
      <c r="I653">
        <v>349221</v>
      </c>
      <c r="J653">
        <v>7.8958000000000004</v>
      </c>
      <c r="L653" t="s">
        <v>15</v>
      </c>
      <c r="M653">
        <f>Table24[[#This Row],[SibSp]]</f>
        <v>0</v>
      </c>
      <c r="N653">
        <f>Table24[[#This Row],[Parch]]</f>
        <v>0</v>
      </c>
      <c r="O653">
        <f>Table24[[#This Row],[Age]]/80</f>
        <v>0</v>
      </c>
      <c r="P653" s="3">
        <f>LOG10(Table24[[#This Row],[Fare]]+1)</f>
        <v>0.94918501031343461</v>
      </c>
      <c r="Q653" s="3">
        <f>IF(OR(Table24[[#This Row],[Pclass]]=2, Table24[[#This Row],[Pclass]]=3), 0, IF(Table24[[#This Row],[Pclass]]=1, 1, ""))</f>
        <v>0</v>
      </c>
      <c r="R653" s="3">
        <f>IF(OR(Table24[[#This Row],[Pclass]]=1, Table24[[#This Row],[Pclass]]=3), 0, IF(Table24[[#This Row],[Pclass]]=2, 1, ""))</f>
        <v>0</v>
      </c>
      <c r="S653" s="3">
        <f>IF(OR(Table24[[#This Row],[Embarked]]="C", Table24[[#This Row],[Embarked]]="Q"), 0, IF(Table24[[#This Row],[Embarked]]="S", 1, ""))</f>
        <v>1</v>
      </c>
      <c r="T653" s="3">
        <f>IF(OR(Table24[[#This Row],[Embarked]]="S", Table24[[#This Row],[Embarked]]="Q"), 0, IF(Table24[[#This Row],[Embarked]]="C", 1, ""))</f>
        <v>0</v>
      </c>
      <c r="U653" s="3">
        <f>IF(Table24[[#This Row],[Sex]]="male", 1, 0)</f>
        <v>1</v>
      </c>
      <c r="V653" s="3"/>
      <c r="AI653">
        <f>SUMPRODUCT(Table24[[#This Row],[SibSp_1]:[Const]],$X$4:$AG$4)</f>
        <v>-1.2013867044501512</v>
      </c>
      <c r="AN653">
        <f>(AI653-Table24[[#This Row],[Survived]])^2</f>
        <v>1.4433300136295948</v>
      </c>
    </row>
    <row r="654" spans="1:40" x14ac:dyDescent="0.25">
      <c r="A654">
        <v>652</v>
      </c>
      <c r="B654">
        <v>1</v>
      </c>
      <c r="C654">
        <v>2</v>
      </c>
      <c r="D654" t="s">
        <v>919</v>
      </c>
      <c r="E654" t="s">
        <v>17</v>
      </c>
      <c r="F654">
        <v>18</v>
      </c>
      <c r="G654">
        <v>0</v>
      </c>
      <c r="H654">
        <v>1</v>
      </c>
      <c r="I654">
        <v>231919</v>
      </c>
      <c r="J654">
        <v>23</v>
      </c>
      <c r="L654" t="s">
        <v>15</v>
      </c>
      <c r="M654">
        <f>Table24[[#This Row],[SibSp]]</f>
        <v>0</v>
      </c>
      <c r="N654">
        <f>Table24[[#This Row],[Parch]]</f>
        <v>1</v>
      </c>
      <c r="O654" s="5">
        <f>Table24[[#This Row],[Age]]/80</f>
        <v>0.22500000000000001</v>
      </c>
      <c r="P654" s="5">
        <f>LOG10(Table24[[#This Row],[Fare]]+1)</f>
        <v>1.3802112417116059</v>
      </c>
      <c r="Q654" s="3">
        <f>IF(OR(Table24[[#This Row],[Pclass]]=2, Table24[[#This Row],[Pclass]]=3), 0, IF(Table24[[#This Row],[Pclass]]=1, 1, ""))</f>
        <v>0</v>
      </c>
      <c r="R654" s="3">
        <f>IF(OR(Table24[[#This Row],[Pclass]]=1, Table24[[#This Row],[Pclass]]=3), 0, IF(Table24[[#This Row],[Pclass]]=2, 1, ""))</f>
        <v>1</v>
      </c>
      <c r="S654" s="3">
        <f>IF(OR(Table24[[#This Row],[Embarked]]="C", Table24[[#This Row],[Embarked]]="Q"), 0, IF(Table24[[#This Row],[Embarked]]="S", 1, ""))</f>
        <v>1</v>
      </c>
      <c r="T654" s="3">
        <f>IF(OR(Table24[[#This Row],[Embarked]]="S", Table24[[#This Row],[Embarked]]="Q"), 0, IF(Table24[[#This Row],[Embarked]]="C", 1, ""))</f>
        <v>0</v>
      </c>
      <c r="U654" s="3">
        <f>IF(Table24[[#This Row],[Sex]]="male", 1, 0)</f>
        <v>0</v>
      </c>
      <c r="V654" s="3">
        <v>1</v>
      </c>
      <c r="AI654">
        <f>SUMPRODUCT(Table24[[#This Row],[SibSp_1]:[Const]],$X$4:$AG$4)</f>
        <v>-2.0944864005571002</v>
      </c>
      <c r="AJ654">
        <f>SUMPRODUCT(Table24[[#This Row],[SibSp_1]:[Const]],$X$5:$AG$5)</f>
        <v>0.8868817354295061</v>
      </c>
      <c r="AK654">
        <f t="shared" ref="AK654:AK655" si="282">IF(AI654&lt;0,0,AI654)</f>
        <v>0</v>
      </c>
      <c r="AL654">
        <f t="shared" ref="AL654:AL655" si="283">IF(AJ654&lt;0,0,AJ654)</f>
        <v>0.8868817354295061</v>
      </c>
      <c r="AM654">
        <f t="shared" ref="AM654:AM655" si="284">AK654+AL654</f>
        <v>0.8868817354295061</v>
      </c>
      <c r="AN654">
        <f>(AM654-Table24[[#This Row],[Survived]])^2</f>
        <v>1.2795741779440255E-2</v>
      </c>
    </row>
    <row r="655" spans="1:40" x14ac:dyDescent="0.25">
      <c r="A655">
        <v>653</v>
      </c>
      <c r="B655">
        <v>0</v>
      </c>
      <c r="C655">
        <v>3</v>
      </c>
      <c r="D655" t="s">
        <v>920</v>
      </c>
      <c r="E655" t="s">
        <v>13</v>
      </c>
      <c r="F655">
        <v>21</v>
      </c>
      <c r="G655">
        <v>0</v>
      </c>
      <c r="H655">
        <v>0</v>
      </c>
      <c r="I655">
        <v>8475</v>
      </c>
      <c r="J655">
        <v>8.4332999999999991</v>
      </c>
      <c r="L655" t="s">
        <v>15</v>
      </c>
      <c r="M655">
        <f>Table24[[#This Row],[SibSp]]</f>
        <v>0</v>
      </c>
      <c r="N655">
        <f>Table24[[#This Row],[Parch]]</f>
        <v>0</v>
      </c>
      <c r="O655" s="5">
        <f>Table24[[#This Row],[Age]]/80</f>
        <v>0.26250000000000001</v>
      </c>
      <c r="P655" s="5">
        <f>LOG10(Table24[[#This Row],[Fare]]+1)</f>
        <v>0.97466364619243973</v>
      </c>
      <c r="Q655" s="3">
        <f>IF(OR(Table24[[#This Row],[Pclass]]=2, Table24[[#This Row],[Pclass]]=3), 0, IF(Table24[[#This Row],[Pclass]]=1, 1, ""))</f>
        <v>0</v>
      </c>
      <c r="R655" s="3">
        <f>IF(OR(Table24[[#This Row],[Pclass]]=1, Table24[[#This Row],[Pclass]]=3), 0, IF(Table24[[#This Row],[Pclass]]=2, 1, ""))</f>
        <v>0</v>
      </c>
      <c r="S655" s="3">
        <f>IF(OR(Table24[[#This Row],[Embarked]]="C", Table24[[#This Row],[Embarked]]="Q"), 0, IF(Table24[[#This Row],[Embarked]]="S", 1, ""))</f>
        <v>1</v>
      </c>
      <c r="T655" s="3">
        <f>IF(OR(Table24[[#This Row],[Embarked]]="S", Table24[[#This Row],[Embarked]]="Q"), 0, IF(Table24[[#This Row],[Embarked]]="C", 1, ""))</f>
        <v>0</v>
      </c>
      <c r="U655" s="3">
        <f>IF(Table24[[#This Row],[Sex]]="male", 1, 0)</f>
        <v>1</v>
      </c>
      <c r="V655" s="3">
        <v>1</v>
      </c>
      <c r="AI655">
        <f>SUMPRODUCT(Table24[[#This Row],[SibSp_1]:[Const]],$X$4:$AG$4)</f>
        <v>-1.5162029262991354</v>
      </c>
      <c r="AJ655">
        <f>SUMPRODUCT(Table24[[#This Row],[SibSp_1]:[Const]],$X$5:$AG$5)</f>
        <v>0.14080970376395641</v>
      </c>
      <c r="AK655">
        <f t="shared" si="282"/>
        <v>0</v>
      </c>
      <c r="AL655">
        <f t="shared" si="283"/>
        <v>0.14080970376395641</v>
      </c>
      <c r="AM655">
        <f t="shared" si="284"/>
        <v>0.14080970376395641</v>
      </c>
      <c r="AN655">
        <f>(AM655-Table24[[#This Row],[Survived]])^2</f>
        <v>1.9827372674093159E-2</v>
      </c>
    </row>
    <row r="656" spans="1:40" hidden="1" x14ac:dyDescent="0.25">
      <c r="A656">
        <v>654</v>
      </c>
      <c r="B656">
        <v>1</v>
      </c>
      <c r="C656">
        <v>3</v>
      </c>
      <c r="D656" t="s">
        <v>921</v>
      </c>
      <c r="E656" t="s">
        <v>17</v>
      </c>
      <c r="G656">
        <v>0</v>
      </c>
      <c r="H656">
        <v>0</v>
      </c>
      <c r="I656">
        <v>330919</v>
      </c>
      <c r="J656">
        <v>7.8292000000000002</v>
      </c>
      <c r="L656" t="s">
        <v>27</v>
      </c>
      <c r="M656">
        <f>Table24[[#This Row],[SibSp]]</f>
        <v>0</v>
      </c>
      <c r="N656">
        <f>Table24[[#This Row],[Parch]]</f>
        <v>0</v>
      </c>
      <c r="O656">
        <f>Table24[[#This Row],[Age]]/80</f>
        <v>0</v>
      </c>
      <c r="P656" s="3">
        <f>LOG10(Table24[[#This Row],[Fare]]+1)</f>
        <v>0.94592135461660087</v>
      </c>
      <c r="Q656" s="3">
        <f>IF(OR(Table24[[#This Row],[Pclass]]=2, Table24[[#This Row],[Pclass]]=3), 0, IF(Table24[[#This Row],[Pclass]]=1, 1, ""))</f>
        <v>0</v>
      </c>
      <c r="R656" s="3">
        <f>IF(OR(Table24[[#This Row],[Pclass]]=1, Table24[[#This Row],[Pclass]]=3), 0, IF(Table24[[#This Row],[Pclass]]=2, 1, ""))</f>
        <v>0</v>
      </c>
      <c r="S656" s="3">
        <f>IF(OR(Table24[[#This Row],[Embarked]]="C", Table24[[#This Row],[Embarked]]="Q"), 0, IF(Table24[[#This Row],[Embarked]]="S", 1, ""))</f>
        <v>0</v>
      </c>
      <c r="T656" s="3">
        <f>IF(OR(Table24[[#This Row],[Embarked]]="S", Table24[[#This Row],[Embarked]]="Q"), 0, IF(Table24[[#This Row],[Embarked]]="C", 1, ""))</f>
        <v>0</v>
      </c>
      <c r="U656" s="3">
        <f>IF(Table24[[#This Row],[Sex]]="male", 1, 0)</f>
        <v>0</v>
      </c>
      <c r="V656" s="3"/>
      <c r="AI656">
        <f>SUMPRODUCT(Table24[[#This Row],[SibSp_1]:[Const]],$X$4:$AG$4)</f>
        <v>-0.59939098719330663</v>
      </c>
      <c r="AN656">
        <f>(AI656-Table24[[#This Row],[Survived]])^2</f>
        <v>2.5580515299151805</v>
      </c>
    </row>
    <row r="657" spans="1:40" x14ac:dyDescent="0.25">
      <c r="A657">
        <v>655</v>
      </c>
      <c r="B657">
        <v>0</v>
      </c>
      <c r="C657">
        <v>3</v>
      </c>
      <c r="D657" t="s">
        <v>922</v>
      </c>
      <c r="E657" t="s">
        <v>17</v>
      </c>
      <c r="F657">
        <v>18</v>
      </c>
      <c r="G657">
        <v>0</v>
      </c>
      <c r="H657">
        <v>0</v>
      </c>
      <c r="I657">
        <v>365226</v>
      </c>
      <c r="J657">
        <v>6.75</v>
      </c>
      <c r="L657" t="s">
        <v>27</v>
      </c>
      <c r="M657">
        <f>Table24[[#This Row],[SibSp]]</f>
        <v>0</v>
      </c>
      <c r="N657">
        <f>Table24[[#This Row],[Parch]]</f>
        <v>0</v>
      </c>
      <c r="O657" s="5">
        <f>Table24[[#This Row],[Age]]/80</f>
        <v>0.22500000000000001</v>
      </c>
      <c r="P657" s="5">
        <f>LOG10(Table24[[#This Row],[Fare]]+1)</f>
        <v>0.88930170250631024</v>
      </c>
      <c r="Q657" s="3">
        <f>IF(OR(Table24[[#This Row],[Pclass]]=2, Table24[[#This Row],[Pclass]]=3), 0, IF(Table24[[#This Row],[Pclass]]=1, 1, ""))</f>
        <v>0</v>
      </c>
      <c r="R657" s="3">
        <f>IF(OR(Table24[[#This Row],[Pclass]]=1, Table24[[#This Row],[Pclass]]=3), 0, IF(Table24[[#This Row],[Pclass]]=2, 1, ""))</f>
        <v>0</v>
      </c>
      <c r="S657" s="3">
        <f>IF(OR(Table24[[#This Row],[Embarked]]="C", Table24[[#This Row],[Embarked]]="Q"), 0, IF(Table24[[#This Row],[Embarked]]="S", 1, ""))</f>
        <v>0</v>
      </c>
      <c r="T657" s="3">
        <f>IF(OR(Table24[[#This Row],[Embarked]]="S", Table24[[#This Row],[Embarked]]="Q"), 0, IF(Table24[[#This Row],[Embarked]]="C", 1, ""))</f>
        <v>0</v>
      </c>
      <c r="U657" s="3">
        <f>IF(Table24[[#This Row],[Sex]]="male", 1, 0)</f>
        <v>0</v>
      </c>
      <c r="V657" s="3">
        <v>1</v>
      </c>
      <c r="AI657">
        <f>SUMPRODUCT(Table24[[#This Row],[SibSp_1]:[Const]],$X$4:$AG$4)</f>
        <v>-0.86525193464413541</v>
      </c>
      <c r="AJ657">
        <f>SUMPRODUCT(Table24[[#This Row],[SibSp_1]:[Const]],$X$5:$AG$5)</f>
        <v>0.63987227749525322</v>
      </c>
      <c r="AK657">
        <f t="shared" ref="AK657:AK658" si="285">IF(AI657&lt;0,0,AI657)</f>
        <v>0</v>
      </c>
      <c r="AL657">
        <f t="shared" ref="AL657:AL658" si="286">IF(AJ657&lt;0,0,AJ657)</f>
        <v>0.63987227749525322</v>
      </c>
      <c r="AM657">
        <f t="shared" ref="AM657:AM658" si="287">AK657+AL657</f>
        <v>0.63987227749525322</v>
      </c>
      <c r="AN657">
        <f>(AM657-Table24[[#This Row],[Survived]])^2</f>
        <v>0.40943653150696235</v>
      </c>
    </row>
    <row r="658" spans="1:40" x14ac:dyDescent="0.25">
      <c r="A658">
        <v>656</v>
      </c>
      <c r="B658">
        <v>0</v>
      </c>
      <c r="C658">
        <v>2</v>
      </c>
      <c r="D658" t="s">
        <v>923</v>
      </c>
      <c r="E658" t="s">
        <v>13</v>
      </c>
      <c r="F658">
        <v>24</v>
      </c>
      <c r="G658">
        <v>2</v>
      </c>
      <c r="H658">
        <v>0</v>
      </c>
      <c r="I658" t="s">
        <v>125</v>
      </c>
      <c r="J658">
        <v>73.5</v>
      </c>
      <c r="L658" t="s">
        <v>15</v>
      </c>
      <c r="M658">
        <f>Table24[[#This Row],[SibSp]]</f>
        <v>2</v>
      </c>
      <c r="N658">
        <f>Table24[[#This Row],[Parch]]</f>
        <v>0</v>
      </c>
      <c r="O658" s="5">
        <f>Table24[[#This Row],[Age]]/80</f>
        <v>0.3</v>
      </c>
      <c r="P658" s="5">
        <f>LOG10(Table24[[#This Row],[Fare]]+1)</f>
        <v>1.8721562727482928</v>
      </c>
      <c r="Q658" s="3">
        <f>IF(OR(Table24[[#This Row],[Pclass]]=2, Table24[[#This Row],[Pclass]]=3), 0, IF(Table24[[#This Row],[Pclass]]=1, 1, ""))</f>
        <v>0</v>
      </c>
      <c r="R658" s="3">
        <f>IF(OR(Table24[[#This Row],[Pclass]]=1, Table24[[#This Row],[Pclass]]=3), 0, IF(Table24[[#This Row],[Pclass]]=2, 1, ""))</f>
        <v>1</v>
      </c>
      <c r="S658" s="3">
        <f>IF(OR(Table24[[#This Row],[Embarked]]="C", Table24[[#This Row],[Embarked]]="Q"), 0, IF(Table24[[#This Row],[Embarked]]="S", 1, ""))</f>
        <v>1</v>
      </c>
      <c r="T658" s="3">
        <f>IF(OR(Table24[[#This Row],[Embarked]]="S", Table24[[#This Row],[Embarked]]="Q"), 0, IF(Table24[[#This Row],[Embarked]]="C", 1, ""))</f>
        <v>0</v>
      </c>
      <c r="U658" s="3">
        <f>IF(Table24[[#This Row],[Sex]]="male", 1, 0)</f>
        <v>1</v>
      </c>
      <c r="V658" s="3">
        <v>1</v>
      </c>
      <c r="AI658">
        <f>SUMPRODUCT(Table24[[#This Row],[SibSp_1]:[Const]],$X$4:$AG$4)</f>
        <v>-1.4907294922175647</v>
      </c>
      <c r="AJ658">
        <f>SUMPRODUCT(Table24[[#This Row],[SibSp_1]:[Const]],$X$5:$AG$5)</f>
        <v>0.24169897399096085</v>
      </c>
      <c r="AK658">
        <f t="shared" si="285"/>
        <v>0</v>
      </c>
      <c r="AL658">
        <f t="shared" si="286"/>
        <v>0.24169897399096085</v>
      </c>
      <c r="AM658">
        <f t="shared" si="287"/>
        <v>0.24169897399096085</v>
      </c>
      <c r="AN658">
        <f>(AM658-Table24[[#This Row],[Survived]])^2</f>
        <v>5.8418394028283173E-2</v>
      </c>
    </row>
    <row r="659" spans="1:40" hidden="1" x14ac:dyDescent="0.25">
      <c r="A659">
        <v>657</v>
      </c>
      <c r="B659">
        <v>0</v>
      </c>
      <c r="C659">
        <v>3</v>
      </c>
      <c r="D659" t="s">
        <v>924</v>
      </c>
      <c r="E659" t="s">
        <v>13</v>
      </c>
      <c r="G659">
        <v>0</v>
      </c>
      <c r="H659">
        <v>0</v>
      </c>
      <c r="I659">
        <v>349223</v>
      </c>
      <c r="J659">
        <v>7.8958000000000004</v>
      </c>
      <c r="L659" t="s">
        <v>15</v>
      </c>
      <c r="M659">
        <f>Table24[[#This Row],[SibSp]]</f>
        <v>0</v>
      </c>
      <c r="N659">
        <f>Table24[[#This Row],[Parch]]</f>
        <v>0</v>
      </c>
      <c r="O659">
        <f>Table24[[#This Row],[Age]]/80</f>
        <v>0</v>
      </c>
      <c r="P659" s="3">
        <f>LOG10(Table24[[#This Row],[Fare]]+1)</f>
        <v>0.94918501031343461</v>
      </c>
      <c r="Q659" s="3">
        <f>IF(OR(Table24[[#This Row],[Pclass]]=2, Table24[[#This Row],[Pclass]]=3), 0, IF(Table24[[#This Row],[Pclass]]=1, 1, ""))</f>
        <v>0</v>
      </c>
      <c r="R659" s="3">
        <f>IF(OR(Table24[[#This Row],[Pclass]]=1, Table24[[#This Row],[Pclass]]=3), 0, IF(Table24[[#This Row],[Pclass]]=2, 1, ""))</f>
        <v>0</v>
      </c>
      <c r="S659" s="3">
        <f>IF(OR(Table24[[#This Row],[Embarked]]="C", Table24[[#This Row],[Embarked]]="Q"), 0, IF(Table24[[#This Row],[Embarked]]="S", 1, ""))</f>
        <v>1</v>
      </c>
      <c r="T659" s="3">
        <f>IF(OR(Table24[[#This Row],[Embarked]]="S", Table24[[#This Row],[Embarked]]="Q"), 0, IF(Table24[[#This Row],[Embarked]]="C", 1, ""))</f>
        <v>0</v>
      </c>
      <c r="U659" s="3">
        <f>IF(Table24[[#This Row],[Sex]]="male", 1, 0)</f>
        <v>1</v>
      </c>
      <c r="V659" s="3"/>
      <c r="AI659">
        <f>SUMPRODUCT(Table24[[#This Row],[SibSp_1]:[Const]],$X$4:$AG$4)</f>
        <v>-1.2013867044501512</v>
      </c>
      <c r="AN659">
        <f>(AI659-Table24[[#This Row],[Survived]])^2</f>
        <v>1.4433300136295948</v>
      </c>
    </row>
    <row r="660" spans="1:40" x14ac:dyDescent="0.25">
      <c r="A660">
        <v>658</v>
      </c>
      <c r="B660">
        <v>0</v>
      </c>
      <c r="C660">
        <v>3</v>
      </c>
      <c r="D660" t="s">
        <v>925</v>
      </c>
      <c r="E660" t="s">
        <v>17</v>
      </c>
      <c r="F660">
        <v>32</v>
      </c>
      <c r="G660">
        <v>1</v>
      </c>
      <c r="H660">
        <v>1</v>
      </c>
      <c r="I660">
        <v>364849</v>
      </c>
      <c r="J660">
        <v>15.5</v>
      </c>
      <c r="L660" t="s">
        <v>27</v>
      </c>
      <c r="M660">
        <f>Table24[[#This Row],[SibSp]]</f>
        <v>1</v>
      </c>
      <c r="N660">
        <f>Table24[[#This Row],[Parch]]</f>
        <v>1</v>
      </c>
      <c r="O660" s="5">
        <f>Table24[[#This Row],[Age]]/80</f>
        <v>0.4</v>
      </c>
      <c r="P660" s="5">
        <f>LOG10(Table24[[#This Row],[Fare]]+1)</f>
        <v>1.2174839442139063</v>
      </c>
      <c r="Q660" s="3">
        <f>IF(OR(Table24[[#This Row],[Pclass]]=2, Table24[[#This Row],[Pclass]]=3), 0, IF(Table24[[#This Row],[Pclass]]=1, 1, ""))</f>
        <v>0</v>
      </c>
      <c r="R660" s="3">
        <f>IF(OR(Table24[[#This Row],[Pclass]]=1, Table24[[#This Row],[Pclass]]=3), 0, IF(Table24[[#This Row],[Pclass]]=2, 1, ""))</f>
        <v>0</v>
      </c>
      <c r="S660" s="3">
        <f>IF(OR(Table24[[#This Row],[Embarked]]="C", Table24[[#This Row],[Embarked]]="Q"), 0, IF(Table24[[#This Row],[Embarked]]="S", 1, ""))</f>
        <v>0</v>
      </c>
      <c r="T660" s="3">
        <f>IF(OR(Table24[[#This Row],[Embarked]]="S", Table24[[#This Row],[Embarked]]="Q"), 0, IF(Table24[[#This Row],[Embarked]]="C", 1, ""))</f>
        <v>0</v>
      </c>
      <c r="U660" s="3">
        <f>IF(Table24[[#This Row],[Sex]]="male", 1, 0)</f>
        <v>0</v>
      </c>
      <c r="V660" s="3">
        <v>1</v>
      </c>
      <c r="AI660">
        <f>SUMPRODUCT(Table24[[#This Row],[SibSp_1]:[Const]],$X$4:$AG$4)</f>
        <v>-0.83661010767345667</v>
      </c>
      <c r="AJ660">
        <f>SUMPRODUCT(Table24[[#This Row],[SibSp_1]:[Const]],$X$5:$AG$5)</f>
        <v>0.47209657039252895</v>
      </c>
      <c r="AK660">
        <f t="shared" ref="AK660:AK669" si="288">IF(AI660&lt;0,0,AI660)</f>
        <v>0</v>
      </c>
      <c r="AL660">
        <f t="shared" ref="AL660:AL669" si="289">IF(AJ660&lt;0,0,AJ660)</f>
        <v>0.47209657039252895</v>
      </c>
      <c r="AM660">
        <f t="shared" ref="AM660:AM669" si="290">AK660+AL660</f>
        <v>0.47209657039252895</v>
      </c>
      <c r="AN660">
        <f>(AM660-Table24[[#This Row],[Survived]])^2</f>
        <v>0.22287517177638805</v>
      </c>
    </row>
    <row r="661" spans="1:40" x14ac:dyDescent="0.25">
      <c r="A661">
        <v>659</v>
      </c>
      <c r="B661">
        <v>0</v>
      </c>
      <c r="C661">
        <v>2</v>
      </c>
      <c r="D661" t="s">
        <v>926</v>
      </c>
      <c r="E661" t="s">
        <v>13</v>
      </c>
      <c r="F661">
        <v>23</v>
      </c>
      <c r="G661">
        <v>0</v>
      </c>
      <c r="H661">
        <v>0</v>
      </c>
      <c r="I661">
        <v>29751</v>
      </c>
      <c r="J661">
        <v>13</v>
      </c>
      <c r="L661" t="s">
        <v>15</v>
      </c>
      <c r="M661">
        <f>Table24[[#This Row],[SibSp]]</f>
        <v>0</v>
      </c>
      <c r="N661">
        <f>Table24[[#This Row],[Parch]]</f>
        <v>0</v>
      </c>
      <c r="O661" s="5">
        <f>Table24[[#This Row],[Age]]/80</f>
        <v>0.28749999999999998</v>
      </c>
      <c r="P661" s="5">
        <f>LOG10(Table24[[#This Row],[Fare]]+1)</f>
        <v>1.146128035678238</v>
      </c>
      <c r="Q661" s="3">
        <f>IF(OR(Table24[[#This Row],[Pclass]]=2, Table24[[#This Row],[Pclass]]=3), 0, IF(Table24[[#This Row],[Pclass]]=1, 1, ""))</f>
        <v>0</v>
      </c>
      <c r="R661" s="3">
        <f>IF(OR(Table24[[#This Row],[Pclass]]=1, Table24[[#This Row],[Pclass]]=3), 0, IF(Table24[[#This Row],[Pclass]]=2, 1, ""))</f>
        <v>1</v>
      </c>
      <c r="S661" s="3">
        <f>IF(OR(Table24[[#This Row],[Embarked]]="C", Table24[[#This Row],[Embarked]]="Q"), 0, IF(Table24[[#This Row],[Embarked]]="S", 1, ""))</f>
        <v>1</v>
      </c>
      <c r="T661" s="3">
        <f>IF(OR(Table24[[#This Row],[Embarked]]="S", Table24[[#This Row],[Embarked]]="Q"), 0, IF(Table24[[#This Row],[Embarked]]="C", 1, ""))</f>
        <v>0</v>
      </c>
      <c r="U661" s="3">
        <f>IF(Table24[[#This Row],[Sex]]="male", 1, 0)</f>
        <v>1</v>
      </c>
      <c r="V661" s="3">
        <v>1</v>
      </c>
      <c r="AI661">
        <f>SUMPRODUCT(Table24[[#This Row],[SibSp_1]:[Const]],$X$4:$AG$4)</f>
        <v>-1.7194931350761555</v>
      </c>
      <c r="AJ661">
        <f>SUMPRODUCT(Table24[[#This Row],[SibSp_1]:[Const]],$X$5:$AG$5)</f>
        <v>0.34510492991460107</v>
      </c>
      <c r="AK661">
        <f t="shared" si="288"/>
        <v>0</v>
      </c>
      <c r="AL661">
        <f t="shared" si="289"/>
        <v>0.34510492991460107</v>
      </c>
      <c r="AM661">
        <f t="shared" si="290"/>
        <v>0.34510492991460107</v>
      </c>
      <c r="AN661">
        <f>(AM661-Table24[[#This Row],[Survived]])^2</f>
        <v>0.11909741265136171</v>
      </c>
    </row>
    <row r="662" spans="1:40" x14ac:dyDescent="0.25">
      <c r="A662">
        <v>660</v>
      </c>
      <c r="B662">
        <v>0</v>
      </c>
      <c r="C662">
        <v>1</v>
      </c>
      <c r="D662" t="s">
        <v>927</v>
      </c>
      <c r="E662" t="s">
        <v>13</v>
      </c>
      <c r="F662">
        <v>58</v>
      </c>
      <c r="G662">
        <v>0</v>
      </c>
      <c r="H662">
        <v>2</v>
      </c>
      <c r="I662">
        <v>35273</v>
      </c>
      <c r="J662">
        <v>113.27500000000001</v>
      </c>
      <c r="K662" t="s">
        <v>928</v>
      </c>
      <c r="L662" t="s">
        <v>20</v>
      </c>
      <c r="M662">
        <f>Table24[[#This Row],[SibSp]]</f>
        <v>0</v>
      </c>
      <c r="N662">
        <f>Table24[[#This Row],[Parch]]</f>
        <v>2</v>
      </c>
      <c r="O662" s="5">
        <f>Table24[[#This Row],[Age]]/80</f>
        <v>0.72499999999999998</v>
      </c>
      <c r="P662" s="5">
        <f>LOG10(Table24[[#This Row],[Fare]]+1)</f>
        <v>2.0579512299613683</v>
      </c>
      <c r="Q662" s="3">
        <f>IF(OR(Table24[[#This Row],[Pclass]]=2, Table24[[#This Row],[Pclass]]=3), 0, IF(Table24[[#This Row],[Pclass]]=1, 1, ""))</f>
        <v>1</v>
      </c>
      <c r="R662" s="3">
        <f>IF(OR(Table24[[#This Row],[Pclass]]=1, Table24[[#This Row],[Pclass]]=3), 0, IF(Table24[[#This Row],[Pclass]]=2, 1, ""))</f>
        <v>0</v>
      </c>
      <c r="S662" s="3">
        <f>IF(OR(Table24[[#This Row],[Embarked]]="C", Table24[[#This Row],[Embarked]]="Q"), 0, IF(Table24[[#This Row],[Embarked]]="S", 1, ""))</f>
        <v>0</v>
      </c>
      <c r="T662" s="3">
        <f>IF(OR(Table24[[#This Row],[Embarked]]="S", Table24[[#This Row],[Embarked]]="Q"), 0, IF(Table24[[#This Row],[Embarked]]="C", 1, ""))</f>
        <v>1</v>
      </c>
      <c r="U662" s="3">
        <f>IF(Table24[[#This Row],[Sex]]="male", 1, 0)</f>
        <v>1</v>
      </c>
      <c r="V662" s="3">
        <v>1</v>
      </c>
      <c r="AI662">
        <f>SUMPRODUCT(Table24[[#This Row],[SibSp_1]:[Const]],$X$4:$AG$4)</f>
        <v>-0.46182962086411594</v>
      </c>
      <c r="AJ662">
        <f>SUMPRODUCT(Table24[[#This Row],[SibSp_1]:[Const]],$X$5:$AG$5)</f>
        <v>0.29295757975712317</v>
      </c>
      <c r="AK662">
        <f t="shared" si="288"/>
        <v>0</v>
      </c>
      <c r="AL662">
        <f t="shared" si="289"/>
        <v>0.29295757975712317</v>
      </c>
      <c r="AM662">
        <f t="shared" si="290"/>
        <v>0.29295757975712317</v>
      </c>
      <c r="AN662">
        <f>(AM662-Table24[[#This Row],[Survived]])^2</f>
        <v>8.5824143537151176E-2</v>
      </c>
    </row>
    <row r="663" spans="1:40" x14ac:dyDescent="0.25">
      <c r="A663">
        <v>661</v>
      </c>
      <c r="B663">
        <v>1</v>
      </c>
      <c r="C663">
        <v>1</v>
      </c>
      <c r="D663" t="s">
        <v>929</v>
      </c>
      <c r="E663" t="s">
        <v>13</v>
      </c>
      <c r="F663">
        <v>50</v>
      </c>
      <c r="G663">
        <v>2</v>
      </c>
      <c r="H663">
        <v>0</v>
      </c>
      <c r="I663" t="s">
        <v>504</v>
      </c>
      <c r="J663">
        <v>133.65</v>
      </c>
      <c r="L663" t="s">
        <v>15</v>
      </c>
      <c r="M663">
        <f>Table24[[#This Row],[SibSp]]</f>
        <v>2</v>
      </c>
      <c r="N663">
        <f>Table24[[#This Row],[Parch]]</f>
        <v>0</v>
      </c>
      <c r="O663" s="5">
        <f>Table24[[#This Row],[Age]]/80</f>
        <v>0.625</v>
      </c>
      <c r="P663" s="5">
        <f>LOG10(Table24[[#This Row],[Fare]]+1)</f>
        <v>2.1292063577475293</v>
      </c>
      <c r="Q663" s="3">
        <f>IF(OR(Table24[[#This Row],[Pclass]]=2, Table24[[#This Row],[Pclass]]=3), 0, IF(Table24[[#This Row],[Pclass]]=1, 1, ""))</f>
        <v>1</v>
      </c>
      <c r="R663" s="3">
        <f>IF(OR(Table24[[#This Row],[Pclass]]=1, Table24[[#This Row],[Pclass]]=3), 0, IF(Table24[[#This Row],[Pclass]]=2, 1, ""))</f>
        <v>0</v>
      </c>
      <c r="S663" s="3">
        <f>IF(OR(Table24[[#This Row],[Embarked]]="C", Table24[[#This Row],[Embarked]]="Q"), 0, IF(Table24[[#This Row],[Embarked]]="S", 1, ""))</f>
        <v>1</v>
      </c>
      <c r="T663" s="3">
        <f>IF(OR(Table24[[#This Row],[Embarked]]="S", Table24[[#This Row],[Embarked]]="Q"), 0, IF(Table24[[#This Row],[Embarked]]="C", 1, ""))</f>
        <v>0</v>
      </c>
      <c r="U663" s="3">
        <f>IF(Table24[[#This Row],[Sex]]="male", 1, 0)</f>
        <v>1</v>
      </c>
      <c r="V663" s="3">
        <v>1</v>
      </c>
      <c r="AI663">
        <f>SUMPRODUCT(Table24[[#This Row],[SibSp_1]:[Const]],$X$4:$AG$4)</f>
        <v>-1.1373539264976826</v>
      </c>
      <c r="AJ663">
        <f>SUMPRODUCT(Table24[[#This Row],[SibSp_1]:[Const]],$X$5:$AG$5)</f>
        <v>0.22720775197724652</v>
      </c>
      <c r="AK663">
        <f t="shared" si="288"/>
        <v>0</v>
      </c>
      <c r="AL663">
        <f t="shared" si="289"/>
        <v>0.22720775197724652</v>
      </c>
      <c r="AM663">
        <f t="shared" si="290"/>
        <v>0.22720775197724652</v>
      </c>
      <c r="AN663">
        <f>(AM663-Table24[[#This Row],[Survived]])^2</f>
        <v>0.59720785860406089</v>
      </c>
    </row>
    <row r="664" spans="1:40" x14ac:dyDescent="0.25">
      <c r="A664">
        <v>662</v>
      </c>
      <c r="B664">
        <v>0</v>
      </c>
      <c r="C664">
        <v>3</v>
      </c>
      <c r="D664" t="s">
        <v>930</v>
      </c>
      <c r="E664" t="s">
        <v>13</v>
      </c>
      <c r="F664">
        <v>40</v>
      </c>
      <c r="G664">
        <v>0</v>
      </c>
      <c r="H664">
        <v>0</v>
      </c>
      <c r="I664">
        <v>2623</v>
      </c>
      <c r="J664">
        <v>7.2249999999999996</v>
      </c>
      <c r="L664" t="s">
        <v>20</v>
      </c>
      <c r="M664">
        <f>Table24[[#This Row],[SibSp]]</f>
        <v>0</v>
      </c>
      <c r="N664">
        <f>Table24[[#This Row],[Parch]]</f>
        <v>0</v>
      </c>
      <c r="O664" s="5">
        <f>Table24[[#This Row],[Age]]/80</f>
        <v>0.5</v>
      </c>
      <c r="P664" s="5">
        <f>LOG10(Table24[[#This Row],[Fare]]+1)</f>
        <v>0.91513590662201194</v>
      </c>
      <c r="Q664" s="3">
        <f>IF(OR(Table24[[#This Row],[Pclass]]=2, Table24[[#This Row],[Pclass]]=3), 0, IF(Table24[[#This Row],[Pclass]]=1, 1, ""))</f>
        <v>0</v>
      </c>
      <c r="R664" s="3">
        <f>IF(OR(Table24[[#This Row],[Pclass]]=1, Table24[[#This Row],[Pclass]]=3), 0, IF(Table24[[#This Row],[Pclass]]=2, 1, ""))</f>
        <v>0</v>
      </c>
      <c r="S664" s="3">
        <f>IF(OR(Table24[[#This Row],[Embarked]]="C", Table24[[#This Row],[Embarked]]="Q"), 0, IF(Table24[[#This Row],[Embarked]]="S", 1, ""))</f>
        <v>0</v>
      </c>
      <c r="T664" s="3">
        <f>IF(OR(Table24[[#This Row],[Embarked]]="S", Table24[[#This Row],[Embarked]]="Q"), 0, IF(Table24[[#This Row],[Embarked]]="C", 1, ""))</f>
        <v>1</v>
      </c>
      <c r="U664" s="3">
        <f>IF(Table24[[#This Row],[Sex]]="male", 1, 0)</f>
        <v>1</v>
      </c>
      <c r="V664" s="3">
        <v>1</v>
      </c>
      <c r="AI664">
        <f>SUMPRODUCT(Table24[[#This Row],[SibSp_1]:[Const]],$X$4:$AG$4)</f>
        <v>9.415699625100632E-2</v>
      </c>
      <c r="AJ664">
        <f>SUMPRODUCT(Table24[[#This Row],[SibSp_1]:[Const]],$X$5:$AG$5)</f>
        <v>-6.3038276153608575E-3</v>
      </c>
      <c r="AK664">
        <f t="shared" si="288"/>
        <v>9.415699625100632E-2</v>
      </c>
      <c r="AL664">
        <f t="shared" si="289"/>
        <v>0</v>
      </c>
      <c r="AM664">
        <f t="shared" si="290"/>
        <v>9.415699625100632E-2</v>
      </c>
      <c r="AN664">
        <f>(AM664-Table24[[#This Row],[Survived]])^2</f>
        <v>8.8655399430120178E-3</v>
      </c>
    </row>
    <row r="665" spans="1:40" x14ac:dyDescent="0.25">
      <c r="A665">
        <v>663</v>
      </c>
      <c r="B665">
        <v>0</v>
      </c>
      <c r="C665">
        <v>1</v>
      </c>
      <c r="D665" t="s">
        <v>931</v>
      </c>
      <c r="E665" t="s">
        <v>13</v>
      </c>
      <c r="F665">
        <v>47</v>
      </c>
      <c r="G665">
        <v>0</v>
      </c>
      <c r="H665">
        <v>0</v>
      </c>
      <c r="I665">
        <v>5727</v>
      </c>
      <c r="J665">
        <v>25.587499999999999</v>
      </c>
      <c r="K665" t="s">
        <v>932</v>
      </c>
      <c r="L665" t="s">
        <v>15</v>
      </c>
      <c r="M665">
        <f>Table24[[#This Row],[SibSp]]</f>
        <v>0</v>
      </c>
      <c r="N665">
        <f>Table24[[#This Row],[Parch]]</f>
        <v>0</v>
      </c>
      <c r="O665" s="5">
        <f>Table24[[#This Row],[Age]]/80</f>
        <v>0.58750000000000002</v>
      </c>
      <c r="P665" s="5">
        <f>LOG10(Table24[[#This Row],[Fare]]+1)</f>
        <v>1.4246775029107854</v>
      </c>
      <c r="Q665" s="3">
        <f>IF(OR(Table24[[#This Row],[Pclass]]=2, Table24[[#This Row],[Pclass]]=3), 0, IF(Table24[[#This Row],[Pclass]]=1, 1, ""))</f>
        <v>1</v>
      </c>
      <c r="R665" s="3">
        <f>IF(OR(Table24[[#This Row],[Pclass]]=1, Table24[[#This Row],[Pclass]]=3), 0, IF(Table24[[#This Row],[Pclass]]=2, 1, ""))</f>
        <v>0</v>
      </c>
      <c r="S665" s="3">
        <f>IF(OR(Table24[[#This Row],[Embarked]]="C", Table24[[#This Row],[Embarked]]="Q"), 0, IF(Table24[[#This Row],[Embarked]]="S", 1, ""))</f>
        <v>1</v>
      </c>
      <c r="T665" s="3">
        <f>IF(OR(Table24[[#This Row],[Embarked]]="S", Table24[[#This Row],[Embarked]]="Q"), 0, IF(Table24[[#This Row],[Embarked]]="C", 1, ""))</f>
        <v>0</v>
      </c>
      <c r="U665" s="3">
        <f>IF(Table24[[#This Row],[Sex]]="male", 1, 0)</f>
        <v>1</v>
      </c>
      <c r="V665" s="3">
        <v>1</v>
      </c>
      <c r="AI665">
        <f>SUMPRODUCT(Table24[[#This Row],[SibSp_1]:[Const]],$X$4:$AG$4)</f>
        <v>-1.3817854951045474</v>
      </c>
      <c r="AJ665">
        <f>SUMPRODUCT(Table24[[#This Row],[SibSp_1]:[Const]],$X$5:$AG$5)</f>
        <v>0.34717519987160894</v>
      </c>
      <c r="AK665">
        <f t="shared" si="288"/>
        <v>0</v>
      </c>
      <c r="AL665">
        <f t="shared" si="289"/>
        <v>0.34717519987160894</v>
      </c>
      <c r="AM665">
        <f t="shared" si="290"/>
        <v>0.34717519987160894</v>
      </c>
      <c r="AN665">
        <f>(AM665-Table24[[#This Row],[Survived]])^2</f>
        <v>0.12053061940589162</v>
      </c>
    </row>
    <row r="666" spans="1:40" x14ac:dyDescent="0.25">
      <c r="A666">
        <v>664</v>
      </c>
      <c r="B666">
        <v>0</v>
      </c>
      <c r="C666">
        <v>3</v>
      </c>
      <c r="D666" t="s">
        <v>933</v>
      </c>
      <c r="E666" t="s">
        <v>13</v>
      </c>
      <c r="F666">
        <v>36</v>
      </c>
      <c r="G666">
        <v>0</v>
      </c>
      <c r="H666">
        <v>0</v>
      </c>
      <c r="I666">
        <v>349210</v>
      </c>
      <c r="J666">
        <v>7.4958</v>
      </c>
      <c r="L666" t="s">
        <v>15</v>
      </c>
      <c r="M666">
        <f>Table24[[#This Row],[SibSp]]</f>
        <v>0</v>
      </c>
      <c r="N666">
        <f>Table24[[#This Row],[Parch]]</f>
        <v>0</v>
      </c>
      <c r="O666" s="5">
        <f>Table24[[#This Row],[Age]]/80</f>
        <v>0.45</v>
      </c>
      <c r="P666" s="5">
        <f>LOG10(Table24[[#This Row],[Fare]]+1)</f>
        <v>0.92920428011230582</v>
      </c>
      <c r="Q666" s="3">
        <f>IF(OR(Table24[[#This Row],[Pclass]]=2, Table24[[#This Row],[Pclass]]=3), 0, IF(Table24[[#This Row],[Pclass]]=1, 1, ""))</f>
        <v>0</v>
      </c>
      <c r="R666" s="3">
        <f>IF(OR(Table24[[#This Row],[Pclass]]=1, Table24[[#This Row],[Pclass]]=3), 0, IF(Table24[[#This Row],[Pclass]]=2, 1, ""))</f>
        <v>0</v>
      </c>
      <c r="S666" s="3">
        <f>IF(OR(Table24[[#This Row],[Embarked]]="C", Table24[[#This Row],[Embarked]]="Q"), 0, IF(Table24[[#This Row],[Embarked]]="S", 1, ""))</f>
        <v>1</v>
      </c>
      <c r="T666" s="3">
        <f>IF(OR(Table24[[#This Row],[Embarked]]="S", Table24[[#This Row],[Embarked]]="Q"), 0, IF(Table24[[#This Row],[Embarked]]="C", 1, ""))</f>
        <v>0</v>
      </c>
      <c r="U666" s="3">
        <f>IF(Table24[[#This Row],[Sex]]="male", 1, 0)</f>
        <v>1</v>
      </c>
      <c r="V666" s="3">
        <v>1</v>
      </c>
      <c r="AI666">
        <f>SUMPRODUCT(Table24[[#This Row],[SibSp_1]:[Const]],$X$4:$AG$4)</f>
        <v>-1.4720622520660802</v>
      </c>
      <c r="AJ666">
        <f>SUMPRODUCT(Table24[[#This Row],[SibSp_1]:[Const]],$X$5:$AG$5)</f>
        <v>2.7155632860744405E-2</v>
      </c>
      <c r="AK666">
        <f t="shared" si="288"/>
        <v>0</v>
      </c>
      <c r="AL666">
        <f t="shared" si="289"/>
        <v>2.7155632860744405E-2</v>
      </c>
      <c r="AM666">
        <f t="shared" si="290"/>
        <v>2.7155632860744405E-2</v>
      </c>
      <c r="AN666">
        <f>(AM666-Table24[[#This Row],[Survived]])^2</f>
        <v>7.3742839606754133E-4</v>
      </c>
    </row>
    <row r="667" spans="1:40" x14ac:dyDescent="0.25">
      <c r="A667">
        <v>665</v>
      </c>
      <c r="B667">
        <v>1</v>
      </c>
      <c r="C667">
        <v>3</v>
      </c>
      <c r="D667" t="s">
        <v>934</v>
      </c>
      <c r="E667" t="s">
        <v>13</v>
      </c>
      <c r="F667">
        <v>20</v>
      </c>
      <c r="G667">
        <v>1</v>
      </c>
      <c r="H667">
        <v>0</v>
      </c>
      <c r="I667" t="s">
        <v>935</v>
      </c>
      <c r="J667">
        <v>7.9249999999999998</v>
      </c>
      <c r="L667" t="s">
        <v>15</v>
      </c>
      <c r="M667">
        <f>Table24[[#This Row],[SibSp]]</f>
        <v>1</v>
      </c>
      <c r="N667">
        <f>Table24[[#This Row],[Parch]]</f>
        <v>0</v>
      </c>
      <c r="O667" s="5">
        <f>Table24[[#This Row],[Age]]/80</f>
        <v>0.25</v>
      </c>
      <c r="P667" s="5">
        <f>LOG10(Table24[[#This Row],[Fare]]+1)</f>
        <v>0.95060822478423079</v>
      </c>
      <c r="Q667" s="3">
        <f>IF(OR(Table24[[#This Row],[Pclass]]=2, Table24[[#This Row],[Pclass]]=3), 0, IF(Table24[[#This Row],[Pclass]]=1, 1, ""))</f>
        <v>0</v>
      </c>
      <c r="R667" s="3">
        <f>IF(OR(Table24[[#This Row],[Pclass]]=1, Table24[[#This Row],[Pclass]]=3), 0, IF(Table24[[#This Row],[Pclass]]=2, 1, ""))</f>
        <v>0</v>
      </c>
      <c r="S667" s="3">
        <f>IF(OR(Table24[[#This Row],[Embarked]]="C", Table24[[#This Row],[Embarked]]="Q"), 0, IF(Table24[[#This Row],[Embarked]]="S", 1, ""))</f>
        <v>1</v>
      </c>
      <c r="T667" s="3">
        <f>IF(OR(Table24[[#This Row],[Embarked]]="S", Table24[[#This Row],[Embarked]]="Q"), 0, IF(Table24[[#This Row],[Embarked]]="C", 1, ""))</f>
        <v>0</v>
      </c>
      <c r="U667" s="3">
        <f>IF(Table24[[#This Row],[Sex]]="male", 1, 0)</f>
        <v>1</v>
      </c>
      <c r="V667" s="3">
        <v>1</v>
      </c>
      <c r="AI667">
        <f>SUMPRODUCT(Table24[[#This Row],[SibSp_1]:[Const]],$X$4:$AG$4)</f>
        <v>-1.1580847463146862</v>
      </c>
      <c r="AJ667">
        <f>SUMPRODUCT(Table24[[#This Row],[SibSp_1]:[Const]],$X$5:$AG$5)</f>
        <v>6.4765474780144938E-2</v>
      </c>
      <c r="AK667">
        <f t="shared" si="288"/>
        <v>0</v>
      </c>
      <c r="AL667">
        <f t="shared" si="289"/>
        <v>6.4765474780144938E-2</v>
      </c>
      <c r="AM667">
        <f t="shared" si="290"/>
        <v>6.4765474780144938E-2</v>
      </c>
      <c r="AN667">
        <f>(AM667-Table24[[#This Row],[Survived]])^2</f>
        <v>0.87466361716320773</v>
      </c>
    </row>
    <row r="668" spans="1:40" x14ac:dyDescent="0.25">
      <c r="A668">
        <v>666</v>
      </c>
      <c r="B668">
        <v>0</v>
      </c>
      <c r="C668">
        <v>2</v>
      </c>
      <c r="D668" t="s">
        <v>936</v>
      </c>
      <c r="E668" t="s">
        <v>13</v>
      </c>
      <c r="F668">
        <v>32</v>
      </c>
      <c r="G668">
        <v>2</v>
      </c>
      <c r="H668">
        <v>0</v>
      </c>
      <c r="I668" t="s">
        <v>125</v>
      </c>
      <c r="J668">
        <v>73.5</v>
      </c>
      <c r="L668" t="s">
        <v>15</v>
      </c>
      <c r="M668">
        <f>Table24[[#This Row],[SibSp]]</f>
        <v>2</v>
      </c>
      <c r="N668">
        <f>Table24[[#This Row],[Parch]]</f>
        <v>0</v>
      </c>
      <c r="O668" s="5">
        <f>Table24[[#This Row],[Age]]/80</f>
        <v>0.4</v>
      </c>
      <c r="P668" s="5">
        <f>LOG10(Table24[[#This Row],[Fare]]+1)</f>
        <v>1.8721562727482928</v>
      </c>
      <c r="Q668" s="3">
        <f>IF(OR(Table24[[#This Row],[Pclass]]=2, Table24[[#This Row],[Pclass]]=3), 0, IF(Table24[[#This Row],[Pclass]]=1, 1, ""))</f>
        <v>0</v>
      </c>
      <c r="R668" s="3">
        <f>IF(OR(Table24[[#This Row],[Pclass]]=1, Table24[[#This Row],[Pclass]]=3), 0, IF(Table24[[#This Row],[Pclass]]=2, 1, ""))</f>
        <v>1</v>
      </c>
      <c r="S668" s="3">
        <f>IF(OR(Table24[[#This Row],[Embarked]]="C", Table24[[#This Row],[Embarked]]="Q"), 0, IF(Table24[[#This Row],[Embarked]]="S", 1, ""))</f>
        <v>1</v>
      </c>
      <c r="T668" s="3">
        <f>IF(OR(Table24[[#This Row],[Embarked]]="S", Table24[[#This Row],[Embarked]]="Q"), 0, IF(Table24[[#This Row],[Embarked]]="C", 1, ""))</f>
        <v>0</v>
      </c>
      <c r="U668" s="3">
        <f>IF(Table24[[#This Row],[Sex]]="male", 1, 0)</f>
        <v>1</v>
      </c>
      <c r="V668" s="3">
        <v>1</v>
      </c>
      <c r="AI668">
        <f>SUMPRODUCT(Table24[[#This Row],[SibSp_1]:[Const]],$X$4:$AG$4)</f>
        <v>-1.4825508435486041</v>
      </c>
      <c r="AJ668">
        <f>SUMPRODUCT(Table24[[#This Row],[SibSp_1]:[Const]],$X$5:$AG$5)</f>
        <v>0.18329407610654302</v>
      </c>
      <c r="AK668">
        <f t="shared" si="288"/>
        <v>0</v>
      </c>
      <c r="AL668">
        <f t="shared" si="289"/>
        <v>0.18329407610654302</v>
      </c>
      <c r="AM668">
        <f t="shared" si="290"/>
        <v>0.18329407610654302</v>
      </c>
      <c r="AN668">
        <f>(AM668-Table24[[#This Row],[Survived]])^2</f>
        <v>3.3596718335751188E-2</v>
      </c>
    </row>
    <row r="669" spans="1:40" x14ac:dyDescent="0.25">
      <c r="A669">
        <v>667</v>
      </c>
      <c r="B669">
        <v>0</v>
      </c>
      <c r="C669">
        <v>2</v>
      </c>
      <c r="D669" t="s">
        <v>937</v>
      </c>
      <c r="E669" t="s">
        <v>13</v>
      </c>
      <c r="F669">
        <v>25</v>
      </c>
      <c r="G669">
        <v>0</v>
      </c>
      <c r="H669">
        <v>0</v>
      </c>
      <c r="I669">
        <v>234686</v>
      </c>
      <c r="J669">
        <v>13</v>
      </c>
      <c r="L669" t="s">
        <v>15</v>
      </c>
      <c r="M669">
        <f>Table24[[#This Row],[SibSp]]</f>
        <v>0</v>
      </c>
      <c r="N669">
        <f>Table24[[#This Row],[Parch]]</f>
        <v>0</v>
      </c>
      <c r="O669" s="5">
        <f>Table24[[#This Row],[Age]]/80</f>
        <v>0.3125</v>
      </c>
      <c r="P669" s="5">
        <f>LOG10(Table24[[#This Row],[Fare]]+1)</f>
        <v>1.146128035678238</v>
      </c>
      <c r="Q669" s="3">
        <f>IF(OR(Table24[[#This Row],[Pclass]]=2, Table24[[#This Row],[Pclass]]=3), 0, IF(Table24[[#This Row],[Pclass]]=1, 1, ""))</f>
        <v>0</v>
      </c>
      <c r="R669" s="3">
        <f>IF(OR(Table24[[#This Row],[Pclass]]=1, Table24[[#This Row],[Pclass]]=3), 0, IF(Table24[[#This Row],[Pclass]]=2, 1, ""))</f>
        <v>1</v>
      </c>
      <c r="S669" s="3">
        <f>IF(OR(Table24[[#This Row],[Embarked]]="C", Table24[[#This Row],[Embarked]]="Q"), 0, IF(Table24[[#This Row],[Embarked]]="S", 1, ""))</f>
        <v>1</v>
      </c>
      <c r="T669" s="3">
        <f>IF(OR(Table24[[#This Row],[Embarked]]="S", Table24[[#This Row],[Embarked]]="Q"), 0, IF(Table24[[#This Row],[Embarked]]="C", 1, ""))</f>
        <v>0</v>
      </c>
      <c r="U669" s="3">
        <f>IF(Table24[[#This Row],[Sex]]="male", 1, 0)</f>
        <v>1</v>
      </c>
      <c r="V669" s="3">
        <v>1</v>
      </c>
      <c r="AI669">
        <f>SUMPRODUCT(Table24[[#This Row],[SibSp_1]:[Const]],$X$4:$AG$4)</f>
        <v>-1.7174484729089152</v>
      </c>
      <c r="AJ669">
        <f>SUMPRODUCT(Table24[[#This Row],[SibSp_1]:[Const]],$X$5:$AG$5)</f>
        <v>0.33050370544349661</v>
      </c>
      <c r="AK669">
        <f t="shared" si="288"/>
        <v>0</v>
      </c>
      <c r="AL669">
        <f t="shared" si="289"/>
        <v>0.33050370544349661</v>
      </c>
      <c r="AM669">
        <f t="shared" si="290"/>
        <v>0.33050370544349661</v>
      </c>
      <c r="AN669">
        <f>(AM669-Table24[[#This Row],[Survived]])^2</f>
        <v>0.10923269931188156</v>
      </c>
    </row>
    <row r="670" spans="1:40" hidden="1" x14ac:dyDescent="0.25">
      <c r="A670">
        <v>668</v>
      </c>
      <c r="B670">
        <v>0</v>
      </c>
      <c r="C670">
        <v>3</v>
      </c>
      <c r="D670" t="s">
        <v>938</v>
      </c>
      <c r="E670" t="s">
        <v>13</v>
      </c>
      <c r="G670">
        <v>0</v>
      </c>
      <c r="H670">
        <v>0</v>
      </c>
      <c r="I670">
        <v>312993</v>
      </c>
      <c r="J670">
        <v>7.7750000000000004</v>
      </c>
      <c r="L670" t="s">
        <v>15</v>
      </c>
      <c r="M670">
        <f>Table24[[#This Row],[SibSp]]</f>
        <v>0</v>
      </c>
      <c r="N670">
        <f>Table24[[#This Row],[Parch]]</f>
        <v>0</v>
      </c>
      <c r="O670">
        <f>Table24[[#This Row],[Age]]/80</f>
        <v>0</v>
      </c>
      <c r="P670" s="3">
        <f>LOG10(Table24[[#This Row],[Fare]]+1)</f>
        <v>0.94324712513786169</v>
      </c>
      <c r="Q670" s="3">
        <f>IF(OR(Table24[[#This Row],[Pclass]]=2, Table24[[#This Row],[Pclass]]=3), 0, IF(Table24[[#This Row],[Pclass]]=1, 1, ""))</f>
        <v>0</v>
      </c>
      <c r="R670" s="3">
        <f>IF(OR(Table24[[#This Row],[Pclass]]=1, Table24[[#This Row],[Pclass]]=3), 0, IF(Table24[[#This Row],[Pclass]]=2, 1, ""))</f>
        <v>0</v>
      </c>
      <c r="S670" s="3">
        <f>IF(OR(Table24[[#This Row],[Embarked]]="C", Table24[[#This Row],[Embarked]]="Q"), 0, IF(Table24[[#This Row],[Embarked]]="S", 1, ""))</f>
        <v>1</v>
      </c>
      <c r="T670" s="3">
        <f>IF(OR(Table24[[#This Row],[Embarked]]="S", Table24[[#This Row],[Embarked]]="Q"), 0, IF(Table24[[#This Row],[Embarked]]="C", 1, ""))</f>
        <v>0</v>
      </c>
      <c r="U670" s="3">
        <f>IF(Table24[[#This Row],[Sex]]="male", 1, 0)</f>
        <v>1</v>
      </c>
      <c r="V670" s="3"/>
      <c r="AI670">
        <f>SUMPRODUCT(Table24[[#This Row],[SibSp_1]:[Const]],$X$4:$AG$4)</f>
        <v>-1.1976241137867132</v>
      </c>
      <c r="AN670">
        <f>(AI670-Table24[[#This Row],[Survived]])^2</f>
        <v>1.43430351792341</v>
      </c>
    </row>
    <row r="671" spans="1:40" x14ac:dyDescent="0.25">
      <c r="A671">
        <v>669</v>
      </c>
      <c r="B671">
        <v>0</v>
      </c>
      <c r="C671">
        <v>3</v>
      </c>
      <c r="D671" t="s">
        <v>939</v>
      </c>
      <c r="E671" t="s">
        <v>13</v>
      </c>
      <c r="F671">
        <v>43</v>
      </c>
      <c r="G671">
        <v>0</v>
      </c>
      <c r="H671">
        <v>0</v>
      </c>
      <c r="I671" t="s">
        <v>940</v>
      </c>
      <c r="J671">
        <v>8.0500000000000007</v>
      </c>
      <c r="L671" t="s">
        <v>15</v>
      </c>
      <c r="M671">
        <f>Table24[[#This Row],[SibSp]]</f>
        <v>0</v>
      </c>
      <c r="N671">
        <f>Table24[[#This Row],[Parch]]</f>
        <v>0</v>
      </c>
      <c r="O671" s="5">
        <f>Table24[[#This Row],[Age]]/80</f>
        <v>0.53749999999999998</v>
      </c>
      <c r="P671" s="5">
        <f>LOG10(Table24[[#This Row],[Fare]]+1)</f>
        <v>0.9566485792052033</v>
      </c>
      <c r="Q671" s="3">
        <f>IF(OR(Table24[[#This Row],[Pclass]]=2, Table24[[#This Row],[Pclass]]=3), 0, IF(Table24[[#This Row],[Pclass]]=1, 1, ""))</f>
        <v>0</v>
      </c>
      <c r="R671" s="3">
        <f>IF(OR(Table24[[#This Row],[Pclass]]=1, Table24[[#This Row],[Pclass]]=3), 0, IF(Table24[[#This Row],[Pclass]]=2, 1, ""))</f>
        <v>0</v>
      </c>
      <c r="S671" s="3">
        <f>IF(OR(Table24[[#This Row],[Embarked]]="C", Table24[[#This Row],[Embarked]]="Q"), 0, IF(Table24[[#This Row],[Embarked]]="S", 1, ""))</f>
        <v>1</v>
      </c>
      <c r="T671" s="3">
        <f>IF(OR(Table24[[#This Row],[Embarked]]="S", Table24[[#This Row],[Embarked]]="Q"), 0, IF(Table24[[#This Row],[Embarked]]="C", 1, ""))</f>
        <v>0</v>
      </c>
      <c r="U671" s="3">
        <f>IF(Table24[[#This Row],[Sex]]="male", 1, 0)</f>
        <v>1</v>
      </c>
      <c r="V671" s="3">
        <v>1</v>
      </c>
      <c r="AI671">
        <f>SUMPRODUCT(Table24[[#This Row],[SibSp_1]:[Const]],$X$4:$AG$4)</f>
        <v>-1.482296244410668</v>
      </c>
      <c r="AJ671">
        <f>SUMPRODUCT(Table24[[#This Row],[SibSp_1]:[Const]],$X$5:$AG$5)</f>
        <v>-2.1446340536644293E-2</v>
      </c>
      <c r="AK671">
        <f>IF(AI671&lt;0,0,AI671)</f>
        <v>0</v>
      </c>
      <c r="AL671">
        <f>IF(AJ671&lt;0,0,AJ671)</f>
        <v>0</v>
      </c>
      <c r="AM671">
        <f>AK671+AL671</f>
        <v>0</v>
      </c>
      <c r="AN671">
        <f>(AM671-Table24[[#This Row],[Survived]])^2</f>
        <v>0</v>
      </c>
    </row>
    <row r="672" spans="1:40" hidden="1" x14ac:dyDescent="0.25">
      <c r="A672">
        <v>670</v>
      </c>
      <c r="B672">
        <v>1</v>
      </c>
      <c r="C672">
        <v>1</v>
      </c>
      <c r="D672" t="s">
        <v>941</v>
      </c>
      <c r="E672" t="s">
        <v>17</v>
      </c>
      <c r="G672">
        <v>1</v>
      </c>
      <c r="H672">
        <v>0</v>
      </c>
      <c r="I672">
        <v>19996</v>
      </c>
      <c r="J672">
        <v>52</v>
      </c>
      <c r="K672" t="s">
        <v>942</v>
      </c>
      <c r="L672" t="s">
        <v>15</v>
      </c>
      <c r="M672">
        <f>Table24[[#This Row],[SibSp]]</f>
        <v>1</v>
      </c>
      <c r="N672">
        <f>Table24[[#This Row],[Parch]]</f>
        <v>0</v>
      </c>
      <c r="O672">
        <f>Table24[[#This Row],[Age]]/80</f>
        <v>0</v>
      </c>
      <c r="P672" s="3">
        <f>LOG10(Table24[[#This Row],[Fare]]+1)</f>
        <v>1.7242758696007889</v>
      </c>
      <c r="Q672" s="3">
        <f>IF(OR(Table24[[#This Row],[Pclass]]=2, Table24[[#This Row],[Pclass]]=3), 0, IF(Table24[[#This Row],[Pclass]]=1, 1, ""))</f>
        <v>1</v>
      </c>
      <c r="R672" s="3">
        <f>IF(OR(Table24[[#This Row],[Pclass]]=1, Table24[[#This Row],[Pclass]]=3), 0, IF(Table24[[#This Row],[Pclass]]=2, 1, ""))</f>
        <v>0</v>
      </c>
      <c r="S672" s="3">
        <f>IF(OR(Table24[[#This Row],[Embarked]]="C", Table24[[#This Row],[Embarked]]="Q"), 0, IF(Table24[[#This Row],[Embarked]]="S", 1, ""))</f>
        <v>1</v>
      </c>
      <c r="T672" s="3">
        <f>IF(OR(Table24[[#This Row],[Embarked]]="S", Table24[[#This Row],[Embarked]]="Q"), 0, IF(Table24[[#This Row],[Embarked]]="C", 1, ""))</f>
        <v>0</v>
      </c>
      <c r="U672" s="3">
        <f>IF(Table24[[#This Row],[Sex]]="male", 1, 0)</f>
        <v>0</v>
      </c>
      <c r="V672" s="3"/>
      <c r="AI672">
        <f>SUMPRODUCT(Table24[[#This Row],[SibSp_1]:[Const]],$X$4:$AG$4)</f>
        <v>-1.0555799062495466</v>
      </c>
      <c r="AN672">
        <f>(AI672-Table24[[#This Row],[Survived]])^2</f>
        <v>4.2254087509768938</v>
      </c>
    </row>
    <row r="673" spans="1:40" x14ac:dyDescent="0.25">
      <c r="A673">
        <v>671</v>
      </c>
      <c r="B673">
        <v>1</v>
      </c>
      <c r="C673">
        <v>2</v>
      </c>
      <c r="D673" t="s">
        <v>943</v>
      </c>
      <c r="E673" t="s">
        <v>17</v>
      </c>
      <c r="F673">
        <v>40</v>
      </c>
      <c r="G673">
        <v>1</v>
      </c>
      <c r="H673">
        <v>1</v>
      </c>
      <c r="I673">
        <v>29750</v>
      </c>
      <c r="J673">
        <v>39</v>
      </c>
      <c r="L673" t="s">
        <v>15</v>
      </c>
      <c r="M673">
        <f>Table24[[#This Row],[SibSp]]</f>
        <v>1</v>
      </c>
      <c r="N673">
        <f>Table24[[#This Row],[Parch]]</f>
        <v>1</v>
      </c>
      <c r="O673" s="5">
        <f>Table24[[#This Row],[Age]]/80</f>
        <v>0.5</v>
      </c>
      <c r="P673" s="5">
        <f>LOG10(Table24[[#This Row],[Fare]]+1)</f>
        <v>1.6020599913279623</v>
      </c>
      <c r="Q673" s="3">
        <f>IF(OR(Table24[[#This Row],[Pclass]]=2, Table24[[#This Row],[Pclass]]=3), 0, IF(Table24[[#This Row],[Pclass]]=1, 1, ""))</f>
        <v>0</v>
      </c>
      <c r="R673" s="3">
        <f>IF(OR(Table24[[#This Row],[Pclass]]=1, Table24[[#This Row],[Pclass]]=3), 0, IF(Table24[[#This Row],[Pclass]]=2, 1, ""))</f>
        <v>1</v>
      </c>
      <c r="S673" s="3">
        <f>IF(OR(Table24[[#This Row],[Embarked]]="C", Table24[[#This Row],[Embarked]]="Q"), 0, IF(Table24[[#This Row],[Embarked]]="S", 1, ""))</f>
        <v>1</v>
      </c>
      <c r="T673" s="3">
        <f>IF(OR(Table24[[#This Row],[Embarked]]="S", Table24[[#This Row],[Embarked]]="Q"), 0, IF(Table24[[#This Row],[Embarked]]="C", 1, ""))</f>
        <v>0</v>
      </c>
      <c r="U673" s="3">
        <f>IF(Table24[[#This Row],[Sex]]="male", 1, 0)</f>
        <v>0</v>
      </c>
      <c r="V673" s="3">
        <v>1</v>
      </c>
      <c r="AI673">
        <f>SUMPRODUCT(Table24[[#This Row],[SibSp_1]:[Const]],$X$4:$AG$4)</f>
        <v>-1.8686738427413638</v>
      </c>
      <c r="AJ673">
        <f>SUMPRODUCT(Table24[[#This Row],[SibSp_1]:[Const]],$X$5:$AG$5)</f>
        <v>0.66534443923430175</v>
      </c>
      <c r="AK673">
        <f t="shared" ref="AK673:AK676" si="291">IF(AI673&lt;0,0,AI673)</f>
        <v>0</v>
      </c>
      <c r="AL673">
        <f t="shared" ref="AL673:AL676" si="292">IF(AJ673&lt;0,0,AJ673)</f>
        <v>0.66534443923430175</v>
      </c>
      <c r="AM673">
        <f t="shared" ref="AM673:AM676" si="293">AK673+AL673</f>
        <v>0.66534443923430175</v>
      </c>
      <c r="AN673">
        <f>(AM673-Table24[[#This Row],[Survived]])^2</f>
        <v>0.11199434435140396</v>
      </c>
    </row>
    <row r="674" spans="1:40" x14ac:dyDescent="0.25">
      <c r="A674">
        <v>672</v>
      </c>
      <c r="B674">
        <v>0</v>
      </c>
      <c r="C674">
        <v>1</v>
      </c>
      <c r="D674" t="s">
        <v>944</v>
      </c>
      <c r="E674" t="s">
        <v>13</v>
      </c>
      <c r="F674">
        <v>31</v>
      </c>
      <c r="G674">
        <v>1</v>
      </c>
      <c r="H674">
        <v>0</v>
      </c>
      <c r="I674" t="s">
        <v>945</v>
      </c>
      <c r="J674">
        <v>52</v>
      </c>
      <c r="K674" t="s">
        <v>946</v>
      </c>
      <c r="L674" t="s">
        <v>15</v>
      </c>
      <c r="M674">
        <f>Table24[[#This Row],[SibSp]]</f>
        <v>1</v>
      </c>
      <c r="N674">
        <f>Table24[[#This Row],[Parch]]</f>
        <v>0</v>
      </c>
      <c r="O674" s="5">
        <f>Table24[[#This Row],[Age]]/80</f>
        <v>0.38750000000000001</v>
      </c>
      <c r="P674" s="5">
        <f>LOG10(Table24[[#This Row],[Fare]]+1)</f>
        <v>1.7242758696007889</v>
      </c>
      <c r="Q674" s="3">
        <f>IF(OR(Table24[[#This Row],[Pclass]]=2, Table24[[#This Row],[Pclass]]=3), 0, IF(Table24[[#This Row],[Pclass]]=1, 1, ""))</f>
        <v>1</v>
      </c>
      <c r="R674" s="3">
        <f>IF(OR(Table24[[#This Row],[Pclass]]=1, Table24[[#This Row],[Pclass]]=3), 0, IF(Table24[[#This Row],[Pclass]]=2, 1, ""))</f>
        <v>0</v>
      </c>
      <c r="S674" s="3">
        <f>IF(OR(Table24[[#This Row],[Embarked]]="C", Table24[[#This Row],[Embarked]]="Q"), 0, IF(Table24[[#This Row],[Embarked]]="S", 1, ""))</f>
        <v>1</v>
      </c>
      <c r="T674" s="3">
        <f>IF(OR(Table24[[#This Row],[Embarked]]="S", Table24[[#This Row],[Embarked]]="Q"), 0, IF(Table24[[#This Row],[Embarked]]="C", 1, ""))</f>
        <v>0</v>
      </c>
      <c r="U674" s="3">
        <f>IF(Table24[[#This Row],[Sex]]="male", 1, 0)</f>
        <v>1</v>
      </c>
      <c r="V674" s="3">
        <v>1</v>
      </c>
      <c r="AI674">
        <f>SUMPRODUCT(Table24[[#This Row],[SibSp_1]:[Const]],$X$4:$AG$4)</f>
        <v>-1.2440882143753205</v>
      </c>
      <c r="AJ674">
        <f>SUMPRODUCT(Table24[[#This Row],[SibSp_1]:[Const]],$X$5:$AG$5)</f>
        <v>0.41015021173584931</v>
      </c>
      <c r="AK674">
        <f t="shared" si="291"/>
        <v>0</v>
      </c>
      <c r="AL674">
        <f t="shared" si="292"/>
        <v>0.41015021173584931</v>
      </c>
      <c r="AM674">
        <f t="shared" si="293"/>
        <v>0.41015021173584931</v>
      </c>
      <c r="AN674">
        <f>(AM674-Table24[[#This Row],[Survived]])^2</f>
        <v>0.16822319618696202</v>
      </c>
    </row>
    <row r="675" spans="1:40" x14ac:dyDescent="0.25">
      <c r="A675">
        <v>673</v>
      </c>
      <c r="B675">
        <v>0</v>
      </c>
      <c r="C675">
        <v>2</v>
      </c>
      <c r="D675" t="s">
        <v>947</v>
      </c>
      <c r="E675" t="s">
        <v>13</v>
      </c>
      <c r="F675">
        <v>70</v>
      </c>
      <c r="G675">
        <v>0</v>
      </c>
      <c r="H675">
        <v>0</v>
      </c>
      <c r="I675" t="s">
        <v>948</v>
      </c>
      <c r="J675">
        <v>10.5</v>
      </c>
      <c r="L675" t="s">
        <v>15</v>
      </c>
      <c r="M675">
        <f>Table24[[#This Row],[SibSp]]</f>
        <v>0</v>
      </c>
      <c r="N675">
        <f>Table24[[#This Row],[Parch]]</f>
        <v>0</v>
      </c>
      <c r="O675" s="5">
        <f>Table24[[#This Row],[Age]]/80</f>
        <v>0.875</v>
      </c>
      <c r="P675" s="5">
        <f>LOG10(Table24[[#This Row],[Fare]]+1)</f>
        <v>1.0606978403536116</v>
      </c>
      <c r="Q675" s="3">
        <f>IF(OR(Table24[[#This Row],[Pclass]]=2, Table24[[#This Row],[Pclass]]=3), 0, IF(Table24[[#This Row],[Pclass]]=1, 1, ""))</f>
        <v>0</v>
      </c>
      <c r="R675" s="3">
        <f>IF(OR(Table24[[#This Row],[Pclass]]=1, Table24[[#This Row],[Pclass]]=3), 0, IF(Table24[[#This Row],[Pclass]]=2, 1, ""))</f>
        <v>1</v>
      </c>
      <c r="S675" s="3">
        <f>IF(OR(Table24[[#This Row],[Embarked]]="C", Table24[[#This Row],[Embarked]]="Q"), 0, IF(Table24[[#This Row],[Embarked]]="S", 1, ""))</f>
        <v>1</v>
      </c>
      <c r="T675" s="3">
        <f>IF(OR(Table24[[#This Row],[Embarked]]="S", Table24[[#This Row],[Embarked]]="Q"), 0, IF(Table24[[#This Row],[Embarked]]="C", 1, ""))</f>
        <v>0</v>
      </c>
      <c r="U675" s="3">
        <f>IF(Table24[[#This Row],[Sex]]="male", 1, 0)</f>
        <v>1</v>
      </c>
      <c r="V675" s="3">
        <v>1</v>
      </c>
      <c r="AI675">
        <f>SUMPRODUCT(Table24[[#This Row],[SibSp_1]:[Const]],$X$4:$AG$4)</f>
        <v>-1.6173100155136462</v>
      </c>
      <c r="AJ675">
        <f>SUMPRODUCT(Table24[[#This Row],[SibSp_1]:[Const]],$X$5:$AG$5)</f>
        <v>-5.8131868948059218E-3</v>
      </c>
      <c r="AK675">
        <f t="shared" si="291"/>
        <v>0</v>
      </c>
      <c r="AL675">
        <f t="shared" si="292"/>
        <v>0</v>
      </c>
      <c r="AM675">
        <f t="shared" si="293"/>
        <v>0</v>
      </c>
      <c r="AN675">
        <f>(AM675-Table24[[#This Row],[Survived]])^2</f>
        <v>0</v>
      </c>
    </row>
    <row r="676" spans="1:40" x14ac:dyDescent="0.25">
      <c r="A676">
        <v>674</v>
      </c>
      <c r="B676">
        <v>1</v>
      </c>
      <c r="C676">
        <v>2</v>
      </c>
      <c r="D676" t="s">
        <v>949</v>
      </c>
      <c r="E676" t="s">
        <v>13</v>
      </c>
      <c r="F676">
        <v>31</v>
      </c>
      <c r="G676">
        <v>0</v>
      </c>
      <c r="H676">
        <v>0</v>
      </c>
      <c r="I676">
        <v>244270</v>
      </c>
      <c r="J676">
        <v>13</v>
      </c>
      <c r="L676" t="s">
        <v>15</v>
      </c>
      <c r="M676">
        <f>Table24[[#This Row],[SibSp]]</f>
        <v>0</v>
      </c>
      <c r="N676">
        <f>Table24[[#This Row],[Parch]]</f>
        <v>0</v>
      </c>
      <c r="O676" s="5">
        <f>Table24[[#This Row],[Age]]/80</f>
        <v>0.38750000000000001</v>
      </c>
      <c r="P676" s="5">
        <f>LOG10(Table24[[#This Row],[Fare]]+1)</f>
        <v>1.146128035678238</v>
      </c>
      <c r="Q676" s="3">
        <f>IF(OR(Table24[[#This Row],[Pclass]]=2, Table24[[#This Row],[Pclass]]=3), 0, IF(Table24[[#This Row],[Pclass]]=1, 1, ""))</f>
        <v>0</v>
      </c>
      <c r="R676" s="3">
        <f>IF(OR(Table24[[#This Row],[Pclass]]=1, Table24[[#This Row],[Pclass]]=3), 0, IF(Table24[[#This Row],[Pclass]]=2, 1, ""))</f>
        <v>1</v>
      </c>
      <c r="S676" s="3">
        <f>IF(OR(Table24[[#This Row],[Embarked]]="C", Table24[[#This Row],[Embarked]]="Q"), 0, IF(Table24[[#This Row],[Embarked]]="S", 1, ""))</f>
        <v>1</v>
      </c>
      <c r="T676" s="3">
        <f>IF(OR(Table24[[#This Row],[Embarked]]="S", Table24[[#This Row],[Embarked]]="Q"), 0, IF(Table24[[#This Row],[Embarked]]="C", 1, ""))</f>
        <v>0</v>
      </c>
      <c r="U676" s="3">
        <f>IF(Table24[[#This Row],[Sex]]="male", 1, 0)</f>
        <v>1</v>
      </c>
      <c r="V676" s="3">
        <v>1</v>
      </c>
      <c r="AI676">
        <f>SUMPRODUCT(Table24[[#This Row],[SibSp_1]:[Const]],$X$4:$AG$4)</f>
        <v>-1.7113144864071947</v>
      </c>
      <c r="AJ676">
        <f>SUMPRODUCT(Table24[[#This Row],[SibSp_1]:[Const]],$X$5:$AG$5)</f>
        <v>0.28670003203018324</v>
      </c>
      <c r="AK676">
        <f t="shared" si="291"/>
        <v>0</v>
      </c>
      <c r="AL676">
        <f t="shared" si="292"/>
        <v>0.28670003203018324</v>
      </c>
      <c r="AM676">
        <f t="shared" si="293"/>
        <v>0.28670003203018324</v>
      </c>
      <c r="AN676">
        <f>(AM676-Table24[[#This Row],[Survived]])^2</f>
        <v>0.50879684430574157</v>
      </c>
    </row>
    <row r="677" spans="1:40" hidden="1" x14ac:dyDescent="0.25">
      <c r="A677">
        <v>675</v>
      </c>
      <c r="B677">
        <v>0</v>
      </c>
      <c r="C677">
        <v>2</v>
      </c>
      <c r="D677" t="s">
        <v>950</v>
      </c>
      <c r="E677" t="s">
        <v>13</v>
      </c>
      <c r="G677">
        <v>0</v>
      </c>
      <c r="H677">
        <v>0</v>
      </c>
      <c r="I677">
        <v>239856</v>
      </c>
      <c r="J677">
        <v>0</v>
      </c>
      <c r="L677" t="s">
        <v>15</v>
      </c>
      <c r="M677">
        <f>Table24[[#This Row],[SibSp]]</f>
        <v>0</v>
      </c>
      <c r="N677">
        <f>Table24[[#This Row],[Parch]]</f>
        <v>0</v>
      </c>
      <c r="O677">
        <f>Table24[[#This Row],[Age]]/80</f>
        <v>0</v>
      </c>
      <c r="P677" s="3">
        <f>LOG10(Table24[[#This Row],[Fare]]+1)</f>
        <v>0</v>
      </c>
      <c r="Q677" s="3">
        <f>IF(OR(Table24[[#This Row],[Pclass]]=2, Table24[[#This Row],[Pclass]]=3), 0, IF(Table24[[#This Row],[Pclass]]=1, 1, ""))</f>
        <v>0</v>
      </c>
      <c r="R677" s="3">
        <f>IF(OR(Table24[[#This Row],[Pclass]]=1, Table24[[#This Row],[Pclass]]=3), 0, IF(Table24[[#This Row],[Pclass]]=2, 1, ""))</f>
        <v>1</v>
      </c>
      <c r="S677" s="3">
        <f>IF(OR(Table24[[#This Row],[Embarked]]="C", Table24[[#This Row],[Embarked]]="Q"), 0, IF(Table24[[#This Row],[Embarked]]="S", 1, ""))</f>
        <v>1</v>
      </c>
      <c r="T677" s="3">
        <f>IF(OR(Table24[[#This Row],[Embarked]]="S", Table24[[#This Row],[Embarked]]="Q"), 0, IF(Table24[[#This Row],[Embarked]]="C", 1, ""))</f>
        <v>0</v>
      </c>
      <c r="U677" s="3">
        <f>IF(Table24[[#This Row],[Sex]]="male", 1, 0)</f>
        <v>1</v>
      </c>
      <c r="V677" s="3"/>
      <c r="AI677">
        <f>SUMPRODUCT(Table24[[#This Row],[SibSp_1]:[Const]],$X$4:$AG$4)</f>
        <v>-0.69661269925480473</v>
      </c>
      <c r="AN677">
        <f>(AI677-Table24[[#This Row],[Survived]])^2</f>
        <v>0.48526925276306504</v>
      </c>
    </row>
    <row r="678" spans="1:40" x14ac:dyDescent="0.25">
      <c r="A678">
        <v>676</v>
      </c>
      <c r="B678">
        <v>0</v>
      </c>
      <c r="C678">
        <v>3</v>
      </c>
      <c r="D678" t="s">
        <v>951</v>
      </c>
      <c r="E678" t="s">
        <v>13</v>
      </c>
      <c r="F678">
        <v>18</v>
      </c>
      <c r="G678">
        <v>0</v>
      </c>
      <c r="H678">
        <v>0</v>
      </c>
      <c r="I678">
        <v>349912</v>
      </c>
      <c r="J678">
        <v>7.7750000000000004</v>
      </c>
      <c r="L678" t="s">
        <v>15</v>
      </c>
      <c r="M678">
        <f>Table24[[#This Row],[SibSp]]</f>
        <v>0</v>
      </c>
      <c r="N678">
        <f>Table24[[#This Row],[Parch]]</f>
        <v>0</v>
      </c>
      <c r="O678" s="5">
        <f>Table24[[#This Row],[Age]]/80</f>
        <v>0.22500000000000001</v>
      </c>
      <c r="P678" s="5">
        <f>LOG10(Table24[[#This Row],[Fare]]+1)</f>
        <v>0.94324712513786169</v>
      </c>
      <c r="Q678" s="3">
        <f>IF(OR(Table24[[#This Row],[Pclass]]=2, Table24[[#This Row],[Pclass]]=3), 0, IF(Table24[[#This Row],[Pclass]]=1, 1, ""))</f>
        <v>0</v>
      </c>
      <c r="R678" s="3">
        <f>IF(OR(Table24[[#This Row],[Pclass]]=1, Table24[[#This Row],[Pclass]]=3), 0, IF(Table24[[#This Row],[Pclass]]=2, 1, ""))</f>
        <v>0</v>
      </c>
      <c r="S678" s="3">
        <f>IF(OR(Table24[[#This Row],[Embarked]]="C", Table24[[#This Row],[Embarked]]="Q"), 0, IF(Table24[[#This Row],[Embarked]]="S", 1, ""))</f>
        <v>1</v>
      </c>
      <c r="T678" s="3">
        <f>IF(OR(Table24[[#This Row],[Embarked]]="S", Table24[[#This Row],[Embarked]]="Q"), 0, IF(Table24[[#This Row],[Embarked]]="C", 1, ""))</f>
        <v>0</v>
      </c>
      <c r="U678" s="3">
        <f>IF(Table24[[#This Row],[Sex]]="male", 1, 0)</f>
        <v>1</v>
      </c>
      <c r="V678" s="3">
        <v>1</v>
      </c>
      <c r="AI678">
        <f>SUMPRODUCT(Table24[[#This Row],[SibSp_1]:[Const]],$X$4:$AG$4)</f>
        <v>-1.4993625779119424</v>
      </c>
      <c r="AJ678">
        <f>SUMPRODUCT(Table24[[#This Row],[SibSp_1]:[Const]],$X$5:$AG$5)</f>
        <v>0.15984704955147722</v>
      </c>
      <c r="AK678">
        <f t="shared" ref="AK678:AK682" si="294">IF(AI678&lt;0,0,AI678)</f>
        <v>0</v>
      </c>
      <c r="AL678">
        <f t="shared" ref="AL678:AL682" si="295">IF(AJ678&lt;0,0,AJ678)</f>
        <v>0.15984704955147722</v>
      </c>
      <c r="AM678">
        <f t="shared" ref="AM678:AM682" si="296">AK678+AL678</f>
        <v>0.15984704955147722</v>
      </c>
      <c r="AN678">
        <f>(AM678-Table24[[#This Row],[Survived]])^2</f>
        <v>2.5551079250312414E-2</v>
      </c>
    </row>
    <row r="679" spans="1:40" x14ac:dyDescent="0.25">
      <c r="A679">
        <v>677</v>
      </c>
      <c r="B679">
        <v>0</v>
      </c>
      <c r="C679">
        <v>3</v>
      </c>
      <c r="D679" t="s">
        <v>952</v>
      </c>
      <c r="E679" t="s">
        <v>13</v>
      </c>
      <c r="F679">
        <v>24.5</v>
      </c>
      <c r="G679">
        <v>0</v>
      </c>
      <c r="H679">
        <v>0</v>
      </c>
      <c r="I679">
        <v>342826</v>
      </c>
      <c r="J679">
        <v>8.0500000000000007</v>
      </c>
      <c r="L679" t="s">
        <v>15</v>
      </c>
      <c r="M679">
        <f>Table24[[#This Row],[SibSp]]</f>
        <v>0</v>
      </c>
      <c r="N679">
        <f>Table24[[#This Row],[Parch]]</f>
        <v>0</v>
      </c>
      <c r="O679" s="5">
        <f>Table24[[#This Row],[Age]]/80</f>
        <v>0.30625000000000002</v>
      </c>
      <c r="P679" s="5">
        <f>LOG10(Table24[[#This Row],[Fare]]+1)</f>
        <v>0.9566485792052033</v>
      </c>
      <c r="Q679" s="3">
        <f>IF(OR(Table24[[#This Row],[Pclass]]=2, Table24[[#This Row],[Pclass]]=3), 0, IF(Table24[[#This Row],[Pclass]]=1, 1, ""))</f>
        <v>0</v>
      </c>
      <c r="R679" s="3">
        <f>IF(OR(Table24[[#This Row],[Pclass]]=1, Table24[[#This Row],[Pclass]]=3), 0, IF(Table24[[#This Row],[Pclass]]=2, 1, ""))</f>
        <v>0</v>
      </c>
      <c r="S679" s="3">
        <f>IF(OR(Table24[[#This Row],[Embarked]]="C", Table24[[#This Row],[Embarked]]="Q"), 0, IF(Table24[[#This Row],[Embarked]]="S", 1, ""))</f>
        <v>1</v>
      </c>
      <c r="T679" s="3">
        <f>IF(OR(Table24[[#This Row],[Embarked]]="S", Table24[[#This Row],[Embarked]]="Q"), 0, IF(Table24[[#This Row],[Embarked]]="C", 1, ""))</f>
        <v>0</v>
      </c>
      <c r="U679" s="3">
        <f>IF(Table24[[#This Row],[Sex]]="male", 1, 0)</f>
        <v>1</v>
      </c>
      <c r="V679" s="3">
        <v>1</v>
      </c>
      <c r="AI679">
        <f>SUMPRODUCT(Table24[[#This Row],[SibSp_1]:[Const]],$X$4:$AG$4)</f>
        <v>-1.5012093694576394</v>
      </c>
      <c r="AJ679">
        <f>SUMPRODUCT(Table24[[#This Row],[SibSp_1]:[Const]],$X$5:$AG$5)</f>
        <v>0.11361498582107188</v>
      </c>
      <c r="AK679">
        <f t="shared" si="294"/>
        <v>0</v>
      </c>
      <c r="AL679">
        <f t="shared" si="295"/>
        <v>0.11361498582107188</v>
      </c>
      <c r="AM679">
        <f t="shared" si="296"/>
        <v>0.11361498582107188</v>
      </c>
      <c r="AN679">
        <f>(AM679-Table24[[#This Row],[Survived]])^2</f>
        <v>1.2908365003122363E-2</v>
      </c>
    </row>
    <row r="680" spans="1:40" x14ac:dyDescent="0.25">
      <c r="A680">
        <v>678</v>
      </c>
      <c r="B680">
        <v>1</v>
      </c>
      <c r="C680">
        <v>3</v>
      </c>
      <c r="D680" t="s">
        <v>953</v>
      </c>
      <c r="E680" t="s">
        <v>17</v>
      </c>
      <c r="F680">
        <v>18</v>
      </c>
      <c r="G680">
        <v>0</v>
      </c>
      <c r="H680">
        <v>0</v>
      </c>
      <c r="I680">
        <v>4138</v>
      </c>
      <c r="J680">
        <v>9.8416999999999994</v>
      </c>
      <c r="L680" t="s">
        <v>15</v>
      </c>
      <c r="M680">
        <f>Table24[[#This Row],[SibSp]]</f>
        <v>0</v>
      </c>
      <c r="N680">
        <f>Table24[[#This Row],[Parch]]</f>
        <v>0</v>
      </c>
      <c r="O680" s="5">
        <f>Table24[[#This Row],[Age]]/80</f>
        <v>0.22500000000000001</v>
      </c>
      <c r="P680" s="5">
        <f>LOG10(Table24[[#This Row],[Fare]]+1)</f>
        <v>1.0350973857754964</v>
      </c>
      <c r="Q680" s="3">
        <f>IF(OR(Table24[[#This Row],[Pclass]]=2, Table24[[#This Row],[Pclass]]=3), 0, IF(Table24[[#This Row],[Pclass]]=1, 1, ""))</f>
        <v>0</v>
      </c>
      <c r="R680" s="3">
        <f>IF(OR(Table24[[#This Row],[Pclass]]=1, Table24[[#This Row],[Pclass]]=3), 0, IF(Table24[[#This Row],[Pclass]]=2, 1, ""))</f>
        <v>0</v>
      </c>
      <c r="S680" s="3">
        <f>IF(OR(Table24[[#This Row],[Embarked]]="C", Table24[[#This Row],[Embarked]]="Q"), 0, IF(Table24[[#This Row],[Embarked]]="S", 1, ""))</f>
        <v>1</v>
      </c>
      <c r="T680" s="3">
        <f>IF(OR(Table24[[#This Row],[Embarked]]="S", Table24[[#This Row],[Embarked]]="Q"), 0, IF(Table24[[#This Row],[Embarked]]="C", 1, ""))</f>
        <v>0</v>
      </c>
      <c r="U680" s="3">
        <f>IF(Table24[[#This Row],[Sex]]="male", 1, 0)</f>
        <v>0</v>
      </c>
      <c r="V680" s="3">
        <v>1</v>
      </c>
      <c r="AI680">
        <f>SUMPRODUCT(Table24[[#This Row],[SibSp_1]:[Const]],$X$4:$AG$4)</f>
        <v>-1.657504116601848</v>
      </c>
      <c r="AJ680">
        <f>SUMPRODUCT(Table24[[#This Row],[SibSp_1]:[Const]],$X$5:$AG$5)</f>
        <v>0.66649086762649246</v>
      </c>
      <c r="AK680">
        <f t="shared" si="294"/>
        <v>0</v>
      </c>
      <c r="AL680">
        <f t="shared" si="295"/>
        <v>0.66649086762649246</v>
      </c>
      <c r="AM680">
        <f t="shared" si="296"/>
        <v>0.66649086762649246</v>
      </c>
      <c r="AN680">
        <f>(AM680-Table24[[#This Row],[Survived]])^2</f>
        <v>0.11122834137652977</v>
      </c>
    </row>
    <row r="681" spans="1:40" x14ac:dyDescent="0.25">
      <c r="A681">
        <v>679</v>
      </c>
      <c r="B681">
        <v>0</v>
      </c>
      <c r="C681">
        <v>3</v>
      </c>
      <c r="D681" t="s">
        <v>954</v>
      </c>
      <c r="E681" t="s">
        <v>17</v>
      </c>
      <c r="F681">
        <v>43</v>
      </c>
      <c r="G681">
        <v>1</v>
      </c>
      <c r="H681">
        <v>6</v>
      </c>
      <c r="I681" t="s">
        <v>105</v>
      </c>
      <c r="J681">
        <v>46.9</v>
      </c>
      <c r="L681" t="s">
        <v>15</v>
      </c>
      <c r="M681">
        <f>Table24[[#This Row],[SibSp]]</f>
        <v>1</v>
      </c>
      <c r="N681">
        <f>Table24[[#This Row],[Parch]]</f>
        <v>6</v>
      </c>
      <c r="O681" s="5">
        <f>Table24[[#This Row],[Age]]/80</f>
        <v>0.53749999999999998</v>
      </c>
      <c r="P681" s="5">
        <f>LOG10(Table24[[#This Row],[Fare]]+1)</f>
        <v>1.6803355134145632</v>
      </c>
      <c r="Q681" s="3">
        <f>IF(OR(Table24[[#This Row],[Pclass]]=2, Table24[[#This Row],[Pclass]]=3), 0, IF(Table24[[#This Row],[Pclass]]=1, 1, ""))</f>
        <v>0</v>
      </c>
      <c r="R681" s="3">
        <f>IF(OR(Table24[[#This Row],[Pclass]]=1, Table24[[#This Row],[Pclass]]=3), 0, IF(Table24[[#This Row],[Pclass]]=2, 1, ""))</f>
        <v>0</v>
      </c>
      <c r="S681" s="3">
        <f>IF(OR(Table24[[#This Row],[Embarked]]="C", Table24[[#This Row],[Embarked]]="Q"), 0, IF(Table24[[#This Row],[Embarked]]="S", 1, ""))</f>
        <v>1</v>
      </c>
      <c r="T681" s="3">
        <f>IF(OR(Table24[[#This Row],[Embarked]]="S", Table24[[#This Row],[Embarked]]="Q"), 0, IF(Table24[[#This Row],[Embarked]]="C", 1, ""))</f>
        <v>0</v>
      </c>
      <c r="U681" s="3">
        <f>IF(Table24[[#This Row],[Sex]]="male", 1, 0)</f>
        <v>0</v>
      </c>
      <c r="V681" s="3">
        <v>1</v>
      </c>
      <c r="AI681">
        <f>SUMPRODUCT(Table24[[#This Row],[SibSp_1]:[Const]],$X$4:$AG$4)</f>
        <v>-2.4265866373060963</v>
      </c>
      <c r="AJ681">
        <f>SUMPRODUCT(Table24[[#This Row],[SibSp_1]:[Const]],$X$5:$AG$5)</f>
        <v>0.37562405951107369</v>
      </c>
      <c r="AK681">
        <f t="shared" si="294"/>
        <v>0</v>
      </c>
      <c r="AL681">
        <f t="shared" si="295"/>
        <v>0.37562405951107369</v>
      </c>
      <c r="AM681">
        <f t="shared" si="296"/>
        <v>0.37562405951107369</v>
      </c>
      <c r="AN681">
        <f>(AM681-Table24[[#This Row],[Survived]])^2</f>
        <v>0.14109343408357863</v>
      </c>
    </row>
    <row r="682" spans="1:40" x14ac:dyDescent="0.25">
      <c r="A682">
        <v>680</v>
      </c>
      <c r="B682">
        <v>1</v>
      </c>
      <c r="C682">
        <v>1</v>
      </c>
      <c r="D682" t="s">
        <v>955</v>
      </c>
      <c r="E682" t="s">
        <v>13</v>
      </c>
      <c r="F682">
        <v>36</v>
      </c>
      <c r="G682">
        <v>0</v>
      </c>
      <c r="H682">
        <v>1</v>
      </c>
      <c r="I682" t="s">
        <v>391</v>
      </c>
      <c r="J682">
        <v>512.32920000000001</v>
      </c>
      <c r="K682" t="s">
        <v>956</v>
      </c>
      <c r="L682" t="s">
        <v>20</v>
      </c>
      <c r="M682">
        <f>Table24[[#This Row],[SibSp]]</f>
        <v>0</v>
      </c>
      <c r="N682">
        <f>Table24[[#This Row],[Parch]]</f>
        <v>1</v>
      </c>
      <c r="O682" s="5">
        <f>Table24[[#This Row],[Age]]/80</f>
        <v>0.45</v>
      </c>
      <c r="P682" s="5">
        <f>LOG10(Table24[[#This Row],[Fare]]+1)</f>
        <v>2.7103959691861146</v>
      </c>
      <c r="Q682" s="3">
        <f>IF(OR(Table24[[#This Row],[Pclass]]=2, Table24[[#This Row],[Pclass]]=3), 0, IF(Table24[[#This Row],[Pclass]]=1, 1, ""))</f>
        <v>1</v>
      </c>
      <c r="R682" s="3">
        <f>IF(OR(Table24[[#This Row],[Pclass]]=1, Table24[[#This Row],[Pclass]]=3), 0, IF(Table24[[#This Row],[Pclass]]=2, 1, ""))</f>
        <v>0</v>
      </c>
      <c r="S682" s="3">
        <f>IF(OR(Table24[[#This Row],[Embarked]]="C", Table24[[#This Row],[Embarked]]="Q"), 0, IF(Table24[[#This Row],[Embarked]]="S", 1, ""))</f>
        <v>0</v>
      </c>
      <c r="T682" s="3">
        <f>IF(OR(Table24[[#This Row],[Embarked]]="S", Table24[[#This Row],[Embarked]]="Q"), 0, IF(Table24[[#This Row],[Embarked]]="C", 1, ""))</f>
        <v>1</v>
      </c>
      <c r="U682" s="3">
        <f>IF(Table24[[#This Row],[Sex]]="male", 1, 0)</f>
        <v>1</v>
      </c>
      <c r="V682" s="3">
        <v>1</v>
      </c>
      <c r="AI682">
        <f>SUMPRODUCT(Table24[[#This Row],[SibSp_1]:[Const]],$X$4:$AG$4)</f>
        <v>-0.77613500256534529</v>
      </c>
      <c r="AJ682">
        <f>SUMPRODUCT(Table24[[#This Row],[SibSp_1]:[Const]],$X$5:$AG$5)</f>
        <v>0.5273981272983953</v>
      </c>
      <c r="AK682">
        <f t="shared" si="294"/>
        <v>0</v>
      </c>
      <c r="AL682">
        <f t="shared" si="295"/>
        <v>0.5273981272983953</v>
      </c>
      <c r="AM682">
        <f t="shared" si="296"/>
        <v>0.5273981272983953</v>
      </c>
      <c r="AN682">
        <f>(AM682-Table24[[#This Row],[Survived]])^2</f>
        <v>0.22335253008106376</v>
      </c>
    </row>
    <row r="683" spans="1:40" hidden="1" x14ac:dyDescent="0.25">
      <c r="A683">
        <v>681</v>
      </c>
      <c r="B683">
        <v>0</v>
      </c>
      <c r="C683">
        <v>3</v>
      </c>
      <c r="D683" t="s">
        <v>957</v>
      </c>
      <c r="E683" t="s">
        <v>17</v>
      </c>
      <c r="G683">
        <v>0</v>
      </c>
      <c r="H683">
        <v>0</v>
      </c>
      <c r="I683">
        <v>330935</v>
      </c>
      <c r="J683">
        <v>8.1374999999999993</v>
      </c>
      <c r="L683" t="s">
        <v>27</v>
      </c>
      <c r="M683">
        <f>Table24[[#This Row],[SibSp]]</f>
        <v>0</v>
      </c>
      <c r="N683">
        <f>Table24[[#This Row],[Parch]]</f>
        <v>0</v>
      </c>
      <c r="O683">
        <f>Table24[[#This Row],[Age]]/80</f>
        <v>0</v>
      </c>
      <c r="P683" s="3">
        <f>LOG10(Table24[[#This Row],[Fare]]+1)</f>
        <v>0.96082738996591688</v>
      </c>
      <c r="Q683" s="3">
        <f>IF(OR(Table24[[#This Row],[Pclass]]=2, Table24[[#This Row],[Pclass]]=3), 0, IF(Table24[[#This Row],[Pclass]]=1, 1, ""))</f>
        <v>0</v>
      </c>
      <c r="R683" s="3">
        <f>IF(OR(Table24[[#This Row],[Pclass]]=1, Table24[[#This Row],[Pclass]]=3), 0, IF(Table24[[#This Row],[Pclass]]=2, 1, ""))</f>
        <v>0</v>
      </c>
      <c r="S683" s="3">
        <f>IF(OR(Table24[[#This Row],[Embarked]]="C", Table24[[#This Row],[Embarked]]="Q"), 0, IF(Table24[[#This Row],[Embarked]]="S", 1, ""))</f>
        <v>0</v>
      </c>
      <c r="T683" s="3">
        <f>IF(OR(Table24[[#This Row],[Embarked]]="S", Table24[[#This Row],[Embarked]]="Q"), 0, IF(Table24[[#This Row],[Embarked]]="C", 1, ""))</f>
        <v>0</v>
      </c>
      <c r="U683" s="3">
        <f>IF(Table24[[#This Row],[Sex]]="male", 1, 0)</f>
        <v>0</v>
      </c>
      <c r="V683" s="3"/>
      <c r="AI683">
        <f>SUMPRODUCT(Table24[[#This Row],[SibSp_1]:[Const]],$X$4:$AG$4)</f>
        <v>-0.60883632131073562</v>
      </c>
      <c r="AN683">
        <f>(AI683-Table24[[#This Row],[Survived]])^2</f>
        <v>0.37068166614718928</v>
      </c>
    </row>
    <row r="684" spans="1:40" x14ac:dyDescent="0.25">
      <c r="A684">
        <v>682</v>
      </c>
      <c r="B684">
        <v>1</v>
      </c>
      <c r="C684">
        <v>1</v>
      </c>
      <c r="D684" t="s">
        <v>958</v>
      </c>
      <c r="E684" t="s">
        <v>13</v>
      </c>
      <c r="F684">
        <v>27</v>
      </c>
      <c r="G684">
        <v>0</v>
      </c>
      <c r="H684">
        <v>0</v>
      </c>
      <c r="I684" t="s">
        <v>92</v>
      </c>
      <c r="J684">
        <v>76.729200000000006</v>
      </c>
      <c r="K684" t="s">
        <v>959</v>
      </c>
      <c r="L684" t="s">
        <v>20</v>
      </c>
      <c r="M684">
        <f>Table24[[#This Row],[SibSp]]</f>
        <v>0</v>
      </c>
      <c r="N684">
        <f>Table24[[#This Row],[Parch]]</f>
        <v>0</v>
      </c>
      <c r="O684" s="5">
        <f>Table24[[#This Row],[Age]]/80</f>
        <v>0.33750000000000002</v>
      </c>
      <c r="P684" s="5">
        <f>LOG10(Table24[[#This Row],[Fare]]+1)</f>
        <v>1.8905841979078102</v>
      </c>
      <c r="Q684" s="3">
        <f>IF(OR(Table24[[#This Row],[Pclass]]=2, Table24[[#This Row],[Pclass]]=3), 0, IF(Table24[[#This Row],[Pclass]]=1, 1, ""))</f>
        <v>1</v>
      </c>
      <c r="R684" s="3">
        <f>IF(OR(Table24[[#This Row],[Pclass]]=1, Table24[[#This Row],[Pclass]]=3), 0, IF(Table24[[#This Row],[Pclass]]=2, 1, ""))</f>
        <v>0</v>
      </c>
      <c r="S684" s="3">
        <f>IF(OR(Table24[[#This Row],[Embarked]]="C", Table24[[#This Row],[Embarked]]="Q"), 0, IF(Table24[[#This Row],[Embarked]]="S", 1, ""))</f>
        <v>0</v>
      </c>
      <c r="T684" s="3">
        <f>IF(OR(Table24[[#This Row],[Embarked]]="S", Table24[[#This Row],[Embarked]]="Q"), 0, IF(Table24[[#This Row],[Embarked]]="C", 1, ""))</f>
        <v>1</v>
      </c>
      <c r="U684" s="3">
        <f>IF(Table24[[#This Row],[Sex]]="male", 1, 0)</f>
        <v>1</v>
      </c>
      <c r="V684" s="3">
        <v>1</v>
      </c>
      <c r="AI684">
        <f>SUMPRODUCT(Table24[[#This Row],[SibSp_1]:[Const]],$X$4:$AG$4)</f>
        <v>-0.14424241409783137</v>
      </c>
      <c r="AJ684">
        <f>SUMPRODUCT(Table24[[#This Row],[SibSp_1]:[Const]],$X$5:$AG$5)</f>
        <v>0.53269352899133449</v>
      </c>
      <c r="AK684">
        <f t="shared" ref="AK684:AK694" si="297">IF(AI684&lt;0,0,AI684)</f>
        <v>0</v>
      </c>
      <c r="AL684">
        <f t="shared" ref="AL684:AL694" si="298">IF(AJ684&lt;0,0,AJ684)</f>
        <v>0.53269352899133449</v>
      </c>
      <c r="AM684">
        <f t="shared" ref="AM684:AM694" si="299">AK684+AL684</f>
        <v>0.53269352899133449</v>
      </c>
      <c r="AN684">
        <f>(AM684-Table24[[#This Row],[Survived]])^2</f>
        <v>0.21837533784657273</v>
      </c>
    </row>
    <row r="685" spans="1:40" x14ac:dyDescent="0.25">
      <c r="A685">
        <v>683</v>
      </c>
      <c r="B685">
        <v>0</v>
      </c>
      <c r="C685">
        <v>3</v>
      </c>
      <c r="D685" t="s">
        <v>960</v>
      </c>
      <c r="E685" t="s">
        <v>13</v>
      </c>
      <c r="F685">
        <v>20</v>
      </c>
      <c r="G685">
        <v>0</v>
      </c>
      <c r="H685">
        <v>0</v>
      </c>
      <c r="I685">
        <v>6563</v>
      </c>
      <c r="J685">
        <v>9.2249999999999996</v>
      </c>
      <c r="L685" t="s">
        <v>15</v>
      </c>
      <c r="M685">
        <f>Table24[[#This Row],[SibSp]]</f>
        <v>0</v>
      </c>
      <c r="N685">
        <f>Table24[[#This Row],[Parch]]</f>
        <v>0</v>
      </c>
      <c r="O685" s="5">
        <f>Table24[[#This Row],[Age]]/80</f>
        <v>0.25</v>
      </c>
      <c r="P685" s="5">
        <f>LOG10(Table24[[#This Row],[Fare]]+1)</f>
        <v>1.0096633166793794</v>
      </c>
      <c r="Q685" s="3">
        <f>IF(OR(Table24[[#This Row],[Pclass]]=2, Table24[[#This Row],[Pclass]]=3), 0, IF(Table24[[#This Row],[Pclass]]=1, 1, ""))</f>
        <v>0</v>
      </c>
      <c r="R685" s="3">
        <f>IF(OR(Table24[[#This Row],[Pclass]]=1, Table24[[#This Row],[Pclass]]=3), 0, IF(Table24[[#This Row],[Pclass]]=2, 1, ""))</f>
        <v>0</v>
      </c>
      <c r="S685" s="3">
        <f>IF(OR(Table24[[#This Row],[Embarked]]="C", Table24[[#This Row],[Embarked]]="Q"), 0, IF(Table24[[#This Row],[Embarked]]="S", 1, ""))</f>
        <v>1</v>
      </c>
      <c r="T685" s="3">
        <f>IF(OR(Table24[[#This Row],[Embarked]]="S", Table24[[#This Row],[Embarked]]="Q"), 0, IF(Table24[[#This Row],[Embarked]]="C", 1, ""))</f>
        <v>0</v>
      </c>
      <c r="U685" s="3">
        <f>IF(Table24[[#This Row],[Sex]]="male", 1, 0)</f>
        <v>1</v>
      </c>
      <c r="V685" s="3">
        <v>1</v>
      </c>
      <c r="AI685">
        <f>SUMPRODUCT(Table24[[#This Row],[SibSp_1]:[Const]],$X$4:$AG$4)</f>
        <v>-1.539403091662763</v>
      </c>
      <c r="AJ685">
        <f>SUMPRODUCT(Table24[[#This Row],[SibSp_1]:[Const]],$X$5:$AG$5)</f>
        <v>0.15130151078865839</v>
      </c>
      <c r="AK685">
        <f t="shared" si="297"/>
        <v>0</v>
      </c>
      <c r="AL685">
        <f t="shared" si="298"/>
        <v>0.15130151078865839</v>
      </c>
      <c r="AM685">
        <f t="shared" si="299"/>
        <v>0.15130151078865839</v>
      </c>
      <c r="AN685">
        <f>(AM685-Table24[[#This Row],[Survived]])^2</f>
        <v>2.2892147166930509E-2</v>
      </c>
    </row>
    <row r="686" spans="1:40" x14ac:dyDescent="0.25">
      <c r="A686">
        <v>684</v>
      </c>
      <c r="B686">
        <v>0</v>
      </c>
      <c r="C686">
        <v>3</v>
      </c>
      <c r="D686" t="s">
        <v>961</v>
      </c>
      <c r="E686" t="s">
        <v>13</v>
      </c>
      <c r="F686">
        <v>14</v>
      </c>
      <c r="G686">
        <v>5</v>
      </c>
      <c r="H686">
        <v>2</v>
      </c>
      <c r="I686" t="s">
        <v>105</v>
      </c>
      <c r="J686">
        <v>46.9</v>
      </c>
      <c r="L686" t="s">
        <v>15</v>
      </c>
      <c r="M686">
        <f>Table24[[#This Row],[SibSp]]</f>
        <v>5</v>
      </c>
      <c r="N686">
        <f>Table24[[#This Row],[Parch]]</f>
        <v>2</v>
      </c>
      <c r="O686" s="5">
        <f>Table24[[#This Row],[Age]]/80</f>
        <v>0.17499999999999999</v>
      </c>
      <c r="P686" s="5">
        <f>LOG10(Table24[[#This Row],[Fare]]+1)</f>
        <v>1.6803355134145632</v>
      </c>
      <c r="Q686" s="3">
        <f>IF(OR(Table24[[#This Row],[Pclass]]=2, Table24[[#This Row],[Pclass]]=3), 0, IF(Table24[[#This Row],[Pclass]]=1, 1, ""))</f>
        <v>0</v>
      </c>
      <c r="R686" s="3">
        <f>IF(OR(Table24[[#This Row],[Pclass]]=1, Table24[[#This Row],[Pclass]]=3), 0, IF(Table24[[#This Row],[Pclass]]=2, 1, ""))</f>
        <v>0</v>
      </c>
      <c r="S686" s="3">
        <f>IF(OR(Table24[[#This Row],[Embarked]]="C", Table24[[#This Row],[Embarked]]="Q"), 0, IF(Table24[[#This Row],[Embarked]]="S", 1, ""))</f>
        <v>1</v>
      </c>
      <c r="T686" s="3">
        <f>IF(OR(Table24[[#This Row],[Embarked]]="S", Table24[[#This Row],[Embarked]]="Q"), 0, IF(Table24[[#This Row],[Embarked]]="C", 1, ""))</f>
        <v>0</v>
      </c>
      <c r="U686" s="3">
        <f>IF(Table24[[#This Row],[Sex]]="male", 1, 0)</f>
        <v>1</v>
      </c>
      <c r="V686" s="3">
        <v>1</v>
      </c>
      <c r="AI686">
        <f>SUMPRODUCT(Table24[[#This Row],[SibSp_1]:[Const]],$X$4:$AG$4)</f>
        <v>-0.49425212133664009</v>
      </c>
      <c r="AJ686">
        <f>SUMPRODUCT(Table24[[#This Row],[SibSp_1]:[Const]],$X$5:$AG$5)</f>
        <v>-0.1781790995064777</v>
      </c>
      <c r="AK686">
        <f t="shared" si="297"/>
        <v>0</v>
      </c>
      <c r="AL686">
        <f t="shared" si="298"/>
        <v>0</v>
      </c>
      <c r="AM686">
        <f t="shared" si="299"/>
        <v>0</v>
      </c>
      <c r="AN686">
        <f>(AM686-Table24[[#This Row],[Survived]])^2</f>
        <v>0</v>
      </c>
    </row>
    <row r="687" spans="1:40" x14ac:dyDescent="0.25">
      <c r="A687">
        <v>685</v>
      </c>
      <c r="B687">
        <v>0</v>
      </c>
      <c r="C687">
        <v>2</v>
      </c>
      <c r="D687" t="s">
        <v>962</v>
      </c>
      <c r="E687" t="s">
        <v>13</v>
      </c>
      <c r="F687">
        <v>60</v>
      </c>
      <c r="G687">
        <v>1</v>
      </c>
      <c r="H687">
        <v>1</v>
      </c>
      <c r="I687">
        <v>29750</v>
      </c>
      <c r="J687">
        <v>39</v>
      </c>
      <c r="L687" t="s">
        <v>15</v>
      </c>
      <c r="M687">
        <f>Table24[[#This Row],[SibSp]]</f>
        <v>1</v>
      </c>
      <c r="N687">
        <f>Table24[[#This Row],[Parch]]</f>
        <v>1</v>
      </c>
      <c r="O687" s="5">
        <f>Table24[[#This Row],[Age]]/80</f>
        <v>0.75</v>
      </c>
      <c r="P687" s="5">
        <f>LOG10(Table24[[#This Row],[Fare]]+1)</f>
        <v>1.6020599913279623</v>
      </c>
      <c r="Q687" s="3">
        <f>IF(OR(Table24[[#This Row],[Pclass]]=2, Table24[[#This Row],[Pclass]]=3), 0, IF(Table24[[#This Row],[Pclass]]=1, 1, ""))</f>
        <v>0</v>
      </c>
      <c r="R687" s="3">
        <f>IF(OR(Table24[[#This Row],[Pclass]]=1, Table24[[#This Row],[Pclass]]=3), 0, IF(Table24[[#This Row],[Pclass]]=2, 1, ""))</f>
        <v>1</v>
      </c>
      <c r="S687" s="3">
        <f>IF(OR(Table24[[#This Row],[Embarked]]="C", Table24[[#This Row],[Embarked]]="Q"), 0, IF(Table24[[#This Row],[Embarked]]="S", 1, ""))</f>
        <v>1</v>
      </c>
      <c r="T687" s="3">
        <f>IF(OR(Table24[[#This Row],[Embarked]]="S", Table24[[#This Row],[Embarked]]="Q"), 0, IF(Table24[[#This Row],[Embarked]]="C", 1, ""))</f>
        <v>0</v>
      </c>
      <c r="U687" s="3">
        <f>IF(Table24[[#This Row],[Sex]]="male", 1, 0)</f>
        <v>1</v>
      </c>
      <c r="V687" s="3">
        <v>1</v>
      </c>
      <c r="AI687">
        <f>SUMPRODUCT(Table24[[#This Row],[SibSp_1]:[Const]],$X$4:$AG$4)</f>
        <v>-1.7482873691565679</v>
      </c>
      <c r="AJ687">
        <f>SUMPRODUCT(Table24[[#This Row],[SibSp_1]:[Const]],$X$5:$AG$5)</f>
        <v>2.1063085954099892E-2</v>
      </c>
      <c r="AK687">
        <f t="shared" si="297"/>
        <v>0</v>
      </c>
      <c r="AL687">
        <f t="shared" si="298"/>
        <v>2.1063085954099892E-2</v>
      </c>
      <c r="AM687">
        <f t="shared" si="299"/>
        <v>2.1063085954099892E-2</v>
      </c>
      <c r="AN687">
        <f>(AM687-Table24[[#This Row],[Survived]])^2</f>
        <v>4.4365358990980012E-4</v>
      </c>
    </row>
    <row r="688" spans="1:40" x14ac:dyDescent="0.25">
      <c r="A688">
        <v>686</v>
      </c>
      <c r="B688">
        <v>0</v>
      </c>
      <c r="C688">
        <v>2</v>
      </c>
      <c r="D688" t="s">
        <v>963</v>
      </c>
      <c r="E688" t="s">
        <v>13</v>
      </c>
      <c r="F688">
        <v>25</v>
      </c>
      <c r="G688">
        <v>1</v>
      </c>
      <c r="H688">
        <v>2</v>
      </c>
      <c r="I688" t="s">
        <v>80</v>
      </c>
      <c r="J688">
        <v>41.5792</v>
      </c>
      <c r="L688" t="s">
        <v>20</v>
      </c>
      <c r="M688">
        <f>Table24[[#This Row],[SibSp]]</f>
        <v>1</v>
      </c>
      <c r="N688">
        <f>Table24[[#This Row],[Parch]]</f>
        <v>2</v>
      </c>
      <c r="O688" s="5">
        <f>Table24[[#This Row],[Age]]/80</f>
        <v>0.3125</v>
      </c>
      <c r="P688" s="5">
        <f>LOG10(Table24[[#This Row],[Fare]]+1)</f>
        <v>1.6291974974299364</v>
      </c>
      <c r="Q688" s="3">
        <f>IF(OR(Table24[[#This Row],[Pclass]]=2, Table24[[#This Row],[Pclass]]=3), 0, IF(Table24[[#This Row],[Pclass]]=1, 1, ""))</f>
        <v>0</v>
      </c>
      <c r="R688" s="3">
        <f>IF(OR(Table24[[#This Row],[Pclass]]=1, Table24[[#This Row],[Pclass]]=3), 0, IF(Table24[[#This Row],[Pclass]]=2, 1, ""))</f>
        <v>1</v>
      </c>
      <c r="S688" s="3">
        <f>IF(OR(Table24[[#This Row],[Embarked]]="C", Table24[[#This Row],[Embarked]]="Q"), 0, IF(Table24[[#This Row],[Embarked]]="S", 1, ""))</f>
        <v>0</v>
      </c>
      <c r="T688" s="3">
        <f>IF(OR(Table24[[#This Row],[Embarked]]="S", Table24[[#This Row],[Embarked]]="Q"), 0, IF(Table24[[#This Row],[Embarked]]="C", 1, ""))</f>
        <v>1</v>
      </c>
      <c r="U688" s="3">
        <f>IF(Table24[[#This Row],[Sex]]="male", 1, 0)</f>
        <v>1</v>
      </c>
      <c r="V688" s="3">
        <v>1</v>
      </c>
      <c r="AI688">
        <f>SUMPRODUCT(Table24[[#This Row],[SibSp_1]:[Const]],$X$4:$AG$4)</f>
        <v>-0.369662458259155</v>
      </c>
      <c r="AJ688">
        <f>SUMPRODUCT(Table24[[#This Row],[SibSp_1]:[Const]],$X$5:$AG$5)</f>
        <v>0.2617459980340347</v>
      </c>
      <c r="AK688">
        <f t="shared" si="297"/>
        <v>0</v>
      </c>
      <c r="AL688">
        <f t="shared" si="298"/>
        <v>0.2617459980340347</v>
      </c>
      <c r="AM688">
        <f t="shared" si="299"/>
        <v>0.2617459980340347</v>
      </c>
      <c r="AN688">
        <f>(AM688-Table24[[#This Row],[Survived]])^2</f>
        <v>6.8510967486832899E-2</v>
      </c>
    </row>
    <row r="689" spans="1:40" x14ac:dyDescent="0.25">
      <c r="A689">
        <v>687</v>
      </c>
      <c r="B689">
        <v>0</v>
      </c>
      <c r="C689">
        <v>3</v>
      </c>
      <c r="D689" t="s">
        <v>964</v>
      </c>
      <c r="E689" t="s">
        <v>13</v>
      </c>
      <c r="F689">
        <v>14</v>
      </c>
      <c r="G689">
        <v>4</v>
      </c>
      <c r="H689">
        <v>1</v>
      </c>
      <c r="I689">
        <v>3101295</v>
      </c>
      <c r="J689">
        <v>39.6875</v>
      </c>
      <c r="L689" t="s">
        <v>15</v>
      </c>
      <c r="M689">
        <f>Table24[[#This Row],[SibSp]]</f>
        <v>4</v>
      </c>
      <c r="N689">
        <f>Table24[[#This Row],[Parch]]</f>
        <v>1</v>
      </c>
      <c r="O689" s="5">
        <f>Table24[[#This Row],[Age]]/80</f>
        <v>0.17499999999999999</v>
      </c>
      <c r="P689" s="5">
        <f>LOG10(Table24[[#This Row],[Fare]]+1)</f>
        <v>1.6094610059122672</v>
      </c>
      <c r="Q689" s="3">
        <f>IF(OR(Table24[[#This Row],[Pclass]]=2, Table24[[#This Row],[Pclass]]=3), 0, IF(Table24[[#This Row],[Pclass]]=1, 1, ""))</f>
        <v>0</v>
      </c>
      <c r="R689" s="3">
        <f>IF(OR(Table24[[#This Row],[Pclass]]=1, Table24[[#This Row],[Pclass]]=3), 0, IF(Table24[[#This Row],[Pclass]]=2, 1, ""))</f>
        <v>0</v>
      </c>
      <c r="S689" s="3">
        <f>IF(OR(Table24[[#This Row],[Embarked]]="C", Table24[[#This Row],[Embarked]]="Q"), 0, IF(Table24[[#This Row],[Embarked]]="S", 1, ""))</f>
        <v>1</v>
      </c>
      <c r="T689" s="3">
        <f>IF(OR(Table24[[#This Row],[Embarked]]="S", Table24[[#This Row],[Embarked]]="Q"), 0, IF(Table24[[#This Row],[Embarked]]="C", 1, ""))</f>
        <v>0</v>
      </c>
      <c r="U689" s="3">
        <f>IF(Table24[[#This Row],[Sex]]="male", 1, 0)</f>
        <v>1</v>
      </c>
      <c r="V689" s="3">
        <v>1</v>
      </c>
      <c r="AI689">
        <f>SUMPRODUCT(Table24[[#This Row],[SibSp_1]:[Const]],$X$4:$AG$4)</f>
        <v>-0.67162651352784697</v>
      </c>
      <c r="AJ689">
        <f>SUMPRODUCT(Table24[[#This Row],[SibSp_1]:[Const]],$X$5:$AG$5)</f>
        <v>-8.9151197094830659E-2</v>
      </c>
      <c r="AK689">
        <f t="shared" si="297"/>
        <v>0</v>
      </c>
      <c r="AL689">
        <f t="shared" si="298"/>
        <v>0</v>
      </c>
      <c r="AM689">
        <f t="shared" si="299"/>
        <v>0</v>
      </c>
      <c r="AN689">
        <f>(AM689-Table24[[#This Row],[Survived]])^2</f>
        <v>0</v>
      </c>
    </row>
    <row r="690" spans="1:40" x14ac:dyDescent="0.25">
      <c r="A690">
        <v>688</v>
      </c>
      <c r="B690">
        <v>0</v>
      </c>
      <c r="C690">
        <v>3</v>
      </c>
      <c r="D690" t="s">
        <v>965</v>
      </c>
      <c r="E690" t="s">
        <v>13</v>
      </c>
      <c r="F690">
        <v>19</v>
      </c>
      <c r="G690">
        <v>0</v>
      </c>
      <c r="H690">
        <v>0</v>
      </c>
      <c r="I690">
        <v>349228</v>
      </c>
      <c r="J690">
        <v>10.1708</v>
      </c>
      <c r="L690" t="s">
        <v>15</v>
      </c>
      <c r="M690">
        <f>Table24[[#This Row],[SibSp]]</f>
        <v>0</v>
      </c>
      <c r="N690">
        <f>Table24[[#This Row],[Parch]]</f>
        <v>0</v>
      </c>
      <c r="O690" s="5">
        <f>Table24[[#This Row],[Age]]/80</f>
        <v>0.23749999999999999</v>
      </c>
      <c r="P690" s="5">
        <f>LOG10(Table24[[#This Row],[Fare]]+1)</f>
        <v>1.0480842763514531</v>
      </c>
      <c r="Q690" s="3">
        <f>IF(OR(Table24[[#This Row],[Pclass]]=2, Table24[[#This Row],[Pclass]]=3), 0, IF(Table24[[#This Row],[Pclass]]=1, 1, ""))</f>
        <v>0</v>
      </c>
      <c r="R690" s="3">
        <f>IF(OR(Table24[[#This Row],[Pclass]]=1, Table24[[#This Row],[Pclass]]=3), 0, IF(Table24[[#This Row],[Pclass]]=2, 1, ""))</f>
        <v>0</v>
      </c>
      <c r="S690" s="3">
        <f>IF(OR(Table24[[#This Row],[Embarked]]="C", Table24[[#This Row],[Embarked]]="Q"), 0, IF(Table24[[#This Row],[Embarked]]="S", 1, ""))</f>
        <v>1</v>
      </c>
      <c r="T690" s="3">
        <f>IF(OR(Table24[[#This Row],[Embarked]]="S", Table24[[#This Row],[Embarked]]="Q"), 0, IF(Table24[[#This Row],[Embarked]]="C", 1, ""))</f>
        <v>0</v>
      </c>
      <c r="U690" s="3">
        <f>IF(Table24[[#This Row],[Sex]]="male", 1, 0)</f>
        <v>1</v>
      </c>
      <c r="V690" s="3">
        <v>1</v>
      </c>
      <c r="AI690">
        <f>SUMPRODUCT(Table24[[#This Row],[SibSp_1]:[Const]],$X$4:$AG$4)</f>
        <v>-1.5647711855673236</v>
      </c>
      <c r="AJ690">
        <f>SUMPRODUCT(Table24[[#This Row],[SibSp_1]:[Const]],$X$5:$AG$5)</f>
        <v>0.16210526361364574</v>
      </c>
      <c r="AK690">
        <f t="shared" si="297"/>
        <v>0</v>
      </c>
      <c r="AL690">
        <f t="shared" si="298"/>
        <v>0.16210526361364574</v>
      </c>
      <c r="AM690">
        <f t="shared" si="299"/>
        <v>0.16210526361364574</v>
      </c>
      <c r="AN690">
        <f>(AM690-Table24[[#This Row],[Survived]])^2</f>
        <v>2.627811649124958E-2</v>
      </c>
    </row>
    <row r="691" spans="1:40" x14ac:dyDescent="0.25">
      <c r="A691">
        <v>689</v>
      </c>
      <c r="B691">
        <v>0</v>
      </c>
      <c r="C691">
        <v>3</v>
      </c>
      <c r="D691" t="s">
        <v>966</v>
      </c>
      <c r="E691" t="s">
        <v>13</v>
      </c>
      <c r="F691">
        <v>18</v>
      </c>
      <c r="G691">
        <v>0</v>
      </c>
      <c r="H691">
        <v>0</v>
      </c>
      <c r="I691">
        <v>350036</v>
      </c>
      <c r="J691">
        <v>7.7957999999999998</v>
      </c>
      <c r="L691" t="s">
        <v>15</v>
      </c>
      <c r="M691">
        <f>Table24[[#This Row],[SibSp]]</f>
        <v>0</v>
      </c>
      <c r="N691">
        <f>Table24[[#This Row],[Parch]]</f>
        <v>0</v>
      </c>
      <c r="O691" s="5">
        <f>Table24[[#This Row],[Age]]/80</f>
        <v>0.22500000000000001</v>
      </c>
      <c r="P691" s="5">
        <f>LOG10(Table24[[#This Row],[Fare]]+1)</f>
        <v>0.94427534575879857</v>
      </c>
      <c r="Q691" s="3">
        <f>IF(OR(Table24[[#This Row],[Pclass]]=2, Table24[[#This Row],[Pclass]]=3), 0, IF(Table24[[#This Row],[Pclass]]=1, 1, ""))</f>
        <v>0</v>
      </c>
      <c r="R691" s="3">
        <f>IF(OR(Table24[[#This Row],[Pclass]]=1, Table24[[#This Row],[Pclass]]=3), 0, IF(Table24[[#This Row],[Pclass]]=2, 1, ""))</f>
        <v>0</v>
      </c>
      <c r="S691" s="3">
        <f>IF(OR(Table24[[#This Row],[Embarked]]="C", Table24[[#This Row],[Embarked]]="Q"), 0, IF(Table24[[#This Row],[Embarked]]="S", 1, ""))</f>
        <v>1</v>
      </c>
      <c r="T691" s="3">
        <f>IF(OR(Table24[[#This Row],[Embarked]]="S", Table24[[#This Row],[Embarked]]="Q"), 0, IF(Table24[[#This Row],[Embarked]]="C", 1, ""))</f>
        <v>0</v>
      </c>
      <c r="U691" s="3">
        <f>IF(Table24[[#This Row],[Sex]]="male", 1, 0)</f>
        <v>1</v>
      </c>
      <c r="V691" s="3">
        <v>1</v>
      </c>
      <c r="AI691">
        <f>SUMPRODUCT(Table24[[#This Row],[SibSp_1]:[Const]],$X$4:$AG$4)</f>
        <v>-1.5000141185183871</v>
      </c>
      <c r="AJ691">
        <f>SUMPRODUCT(Table24[[#This Row],[SibSp_1]:[Const]],$X$5:$AG$5)</f>
        <v>0.15994080049947135</v>
      </c>
      <c r="AK691">
        <f t="shared" si="297"/>
        <v>0</v>
      </c>
      <c r="AL691">
        <f t="shared" si="298"/>
        <v>0.15994080049947135</v>
      </c>
      <c r="AM691">
        <f t="shared" si="299"/>
        <v>0.15994080049947135</v>
      </c>
      <c r="AN691">
        <f>(AM691-Table24[[#This Row],[Survived]])^2</f>
        <v>2.5581059664411696E-2</v>
      </c>
    </row>
    <row r="692" spans="1:40" x14ac:dyDescent="0.25">
      <c r="A692">
        <v>690</v>
      </c>
      <c r="B692">
        <v>1</v>
      </c>
      <c r="C692">
        <v>1</v>
      </c>
      <c r="D692" t="s">
        <v>967</v>
      </c>
      <c r="E692" t="s">
        <v>17</v>
      </c>
      <c r="F692">
        <v>15</v>
      </c>
      <c r="G692">
        <v>0</v>
      </c>
      <c r="H692">
        <v>1</v>
      </c>
      <c r="I692">
        <v>24160</v>
      </c>
      <c r="J692">
        <v>211.33750000000001</v>
      </c>
      <c r="K692" t="s">
        <v>968</v>
      </c>
      <c r="L692" t="s">
        <v>15</v>
      </c>
      <c r="M692">
        <f>Table24[[#This Row],[SibSp]]</f>
        <v>0</v>
      </c>
      <c r="N692">
        <f>Table24[[#This Row],[Parch]]</f>
        <v>1</v>
      </c>
      <c r="O692" s="5">
        <f>Table24[[#This Row],[Age]]/80</f>
        <v>0.1875</v>
      </c>
      <c r="P692" s="5">
        <f>LOG10(Table24[[#This Row],[Fare]]+1)</f>
        <v>2.3270266997942759</v>
      </c>
      <c r="Q692" s="3">
        <f>IF(OR(Table24[[#This Row],[Pclass]]=2, Table24[[#This Row],[Pclass]]=3), 0, IF(Table24[[#This Row],[Pclass]]=1, 1, ""))</f>
        <v>1</v>
      </c>
      <c r="R692" s="3">
        <f>IF(OR(Table24[[#This Row],[Pclass]]=1, Table24[[#This Row],[Pclass]]=3), 0, IF(Table24[[#This Row],[Pclass]]=2, 1, ""))</f>
        <v>0</v>
      </c>
      <c r="S692" s="3">
        <f>IF(OR(Table24[[#This Row],[Embarked]]="C", Table24[[#This Row],[Embarked]]="Q"), 0, IF(Table24[[#This Row],[Embarked]]="S", 1, ""))</f>
        <v>1</v>
      </c>
      <c r="T692" s="3">
        <f>IF(OR(Table24[[#This Row],[Embarked]]="S", Table24[[#This Row],[Embarked]]="Q"), 0, IF(Table24[[#This Row],[Embarked]]="C", 1, ""))</f>
        <v>0</v>
      </c>
      <c r="U692" s="3">
        <f>IF(Table24[[#This Row],[Sex]]="male", 1, 0)</f>
        <v>0</v>
      </c>
      <c r="V692" s="3">
        <v>1</v>
      </c>
      <c r="AI692">
        <f>SUMPRODUCT(Table24[[#This Row],[SibSp_1]:[Const]],$X$4:$AG$4)</f>
        <v>-2.2078340407893999</v>
      </c>
      <c r="AJ692">
        <f>SUMPRODUCT(Table24[[#This Row],[SibSp_1]:[Const]],$X$5:$AG$5)</f>
        <v>1.1469995936134603</v>
      </c>
      <c r="AK692">
        <f t="shared" si="297"/>
        <v>0</v>
      </c>
      <c r="AL692">
        <f t="shared" si="298"/>
        <v>1.1469995936134603</v>
      </c>
      <c r="AM692">
        <f t="shared" si="299"/>
        <v>1.1469995936134603</v>
      </c>
      <c r="AN692">
        <f>(AM692-Table24[[#This Row],[Survived]])^2</f>
        <v>2.1608880522522467E-2</v>
      </c>
    </row>
    <row r="693" spans="1:40" x14ac:dyDescent="0.25">
      <c r="A693">
        <v>691</v>
      </c>
      <c r="B693">
        <v>1</v>
      </c>
      <c r="C693">
        <v>1</v>
      </c>
      <c r="D693" t="s">
        <v>969</v>
      </c>
      <c r="E693" t="s">
        <v>13</v>
      </c>
      <c r="F693">
        <v>31</v>
      </c>
      <c r="G693">
        <v>1</v>
      </c>
      <c r="H693">
        <v>0</v>
      </c>
      <c r="I693">
        <v>17474</v>
      </c>
      <c r="J693">
        <v>57</v>
      </c>
      <c r="K693" t="s">
        <v>970</v>
      </c>
      <c r="L693" t="s">
        <v>15</v>
      </c>
      <c r="M693">
        <f>Table24[[#This Row],[SibSp]]</f>
        <v>1</v>
      </c>
      <c r="N693">
        <f>Table24[[#This Row],[Parch]]</f>
        <v>0</v>
      </c>
      <c r="O693" s="5">
        <f>Table24[[#This Row],[Age]]/80</f>
        <v>0.38750000000000001</v>
      </c>
      <c r="P693" s="5">
        <f>LOG10(Table24[[#This Row],[Fare]]+1)</f>
        <v>1.7634279935629373</v>
      </c>
      <c r="Q693" s="3">
        <f>IF(OR(Table24[[#This Row],[Pclass]]=2, Table24[[#This Row],[Pclass]]=3), 0, IF(Table24[[#This Row],[Pclass]]=1, 1, ""))</f>
        <v>1</v>
      </c>
      <c r="R693" s="3">
        <f>IF(OR(Table24[[#This Row],[Pclass]]=1, Table24[[#This Row],[Pclass]]=3), 0, IF(Table24[[#This Row],[Pclass]]=2, 1, ""))</f>
        <v>0</v>
      </c>
      <c r="S693" s="3">
        <f>IF(OR(Table24[[#This Row],[Embarked]]="C", Table24[[#This Row],[Embarked]]="Q"), 0, IF(Table24[[#This Row],[Embarked]]="S", 1, ""))</f>
        <v>1</v>
      </c>
      <c r="T693" s="3">
        <f>IF(OR(Table24[[#This Row],[Embarked]]="S", Table24[[#This Row],[Embarked]]="Q"), 0, IF(Table24[[#This Row],[Embarked]]="C", 1, ""))</f>
        <v>0</v>
      </c>
      <c r="U693" s="3">
        <f>IF(Table24[[#This Row],[Sex]]="male", 1, 0)</f>
        <v>1</v>
      </c>
      <c r="V693" s="3">
        <v>1</v>
      </c>
      <c r="AI693">
        <f>SUMPRODUCT(Table24[[#This Row],[SibSp_1]:[Const]],$X$4:$AG$4)</f>
        <v>-1.2688972855712009</v>
      </c>
      <c r="AJ693">
        <f>SUMPRODUCT(Table24[[#This Row],[SibSp_1]:[Const]],$X$5:$AG$5)</f>
        <v>0.41372001831499344</v>
      </c>
      <c r="AK693">
        <f t="shared" si="297"/>
        <v>0</v>
      </c>
      <c r="AL693">
        <f t="shared" si="298"/>
        <v>0.41372001831499344</v>
      </c>
      <c r="AM693">
        <f t="shared" si="299"/>
        <v>0.41372001831499344</v>
      </c>
      <c r="AN693">
        <f>(AM693-Table24[[#This Row],[Survived]])^2</f>
        <v>0.34372421692457167</v>
      </c>
    </row>
    <row r="694" spans="1:40" x14ac:dyDescent="0.25">
      <c r="A694">
        <v>692</v>
      </c>
      <c r="B694">
        <v>1</v>
      </c>
      <c r="C694">
        <v>3</v>
      </c>
      <c r="D694" t="s">
        <v>971</v>
      </c>
      <c r="E694" t="s">
        <v>17</v>
      </c>
      <c r="F694">
        <v>4</v>
      </c>
      <c r="G694">
        <v>0</v>
      </c>
      <c r="H694">
        <v>1</v>
      </c>
      <c r="I694">
        <v>349256</v>
      </c>
      <c r="J694">
        <v>13.416700000000001</v>
      </c>
      <c r="L694" t="s">
        <v>20</v>
      </c>
      <c r="M694">
        <f>Table24[[#This Row],[SibSp]]</f>
        <v>0</v>
      </c>
      <c r="N694">
        <f>Table24[[#This Row],[Parch]]</f>
        <v>1</v>
      </c>
      <c r="O694" s="5">
        <f>Table24[[#This Row],[Age]]/80</f>
        <v>0.05</v>
      </c>
      <c r="P694" s="5">
        <f>LOG10(Table24[[#This Row],[Fare]]+1)</f>
        <v>1.1588658612291007</v>
      </c>
      <c r="Q694" s="3">
        <f>IF(OR(Table24[[#This Row],[Pclass]]=2, Table24[[#This Row],[Pclass]]=3), 0, IF(Table24[[#This Row],[Pclass]]=1, 1, ""))</f>
        <v>0</v>
      </c>
      <c r="R694" s="3">
        <f>IF(OR(Table24[[#This Row],[Pclass]]=1, Table24[[#This Row],[Pclass]]=3), 0, IF(Table24[[#This Row],[Pclass]]=2, 1, ""))</f>
        <v>0</v>
      </c>
      <c r="S694" s="3">
        <f>IF(OR(Table24[[#This Row],[Embarked]]="C", Table24[[#This Row],[Embarked]]="Q"), 0, IF(Table24[[#This Row],[Embarked]]="S", 1, ""))</f>
        <v>0</v>
      </c>
      <c r="T694" s="3">
        <f>IF(OR(Table24[[#This Row],[Embarked]]="S", Table24[[#This Row],[Embarked]]="Q"), 0, IF(Table24[[#This Row],[Embarked]]="C", 1, ""))</f>
        <v>1</v>
      </c>
      <c r="U694" s="3">
        <f>IF(Table24[[#This Row],[Sex]]="male", 1, 0)</f>
        <v>0</v>
      </c>
      <c r="V694" s="3">
        <v>1</v>
      </c>
      <c r="AI694">
        <f>SUMPRODUCT(Table24[[#This Row],[SibSp_1]:[Const]],$X$4:$AG$4)</f>
        <v>-0.31864127583466167</v>
      </c>
      <c r="AJ694">
        <f>SUMPRODUCT(Table24[[#This Row],[SibSp_1]:[Const]],$X$5:$AG$5)</f>
        <v>0.76267152701910434</v>
      </c>
      <c r="AK694">
        <f t="shared" si="297"/>
        <v>0</v>
      </c>
      <c r="AL694">
        <f t="shared" si="298"/>
        <v>0.76267152701910434</v>
      </c>
      <c r="AM694">
        <f t="shared" si="299"/>
        <v>0.76267152701910434</v>
      </c>
      <c r="AN694">
        <f>(AM694-Table24[[#This Row],[Survived]])^2</f>
        <v>5.6324804087443718E-2</v>
      </c>
    </row>
    <row r="695" spans="1:40" hidden="1" x14ac:dyDescent="0.25">
      <c r="A695">
        <v>693</v>
      </c>
      <c r="B695">
        <v>1</v>
      </c>
      <c r="C695">
        <v>3</v>
      </c>
      <c r="D695" t="s">
        <v>972</v>
      </c>
      <c r="E695" t="s">
        <v>13</v>
      </c>
      <c r="G695">
        <v>0</v>
      </c>
      <c r="H695">
        <v>0</v>
      </c>
      <c r="I695">
        <v>1601</v>
      </c>
      <c r="J695">
        <v>56.495800000000003</v>
      </c>
      <c r="L695" t="s">
        <v>15</v>
      </c>
      <c r="M695">
        <f>Table24[[#This Row],[SibSp]]</f>
        <v>0</v>
      </c>
      <c r="N695">
        <f>Table24[[#This Row],[Parch]]</f>
        <v>0</v>
      </c>
      <c r="O695">
        <f>Table24[[#This Row],[Age]]/80</f>
        <v>0</v>
      </c>
      <c r="P695" s="3">
        <f>LOG10(Table24[[#This Row],[Fare]]+1)</f>
        <v>1.7596361211514699</v>
      </c>
      <c r="Q695" s="3">
        <f>IF(OR(Table24[[#This Row],[Pclass]]=2, Table24[[#This Row],[Pclass]]=3), 0, IF(Table24[[#This Row],[Pclass]]=1, 1, ""))</f>
        <v>0</v>
      </c>
      <c r="R695" s="3">
        <f>IF(OR(Table24[[#This Row],[Pclass]]=1, Table24[[#This Row],[Pclass]]=3), 0, IF(Table24[[#This Row],[Pclass]]=2, 1, ""))</f>
        <v>0</v>
      </c>
      <c r="S695" s="3">
        <f>IF(OR(Table24[[#This Row],[Embarked]]="C", Table24[[#This Row],[Embarked]]="Q"), 0, IF(Table24[[#This Row],[Embarked]]="S", 1, ""))</f>
        <v>1</v>
      </c>
      <c r="T695" s="3">
        <f>IF(OR(Table24[[#This Row],[Embarked]]="S", Table24[[#This Row],[Embarked]]="Q"), 0, IF(Table24[[#This Row],[Embarked]]="C", 1, ""))</f>
        <v>0</v>
      </c>
      <c r="U695" s="3">
        <f>IF(Table24[[#This Row],[Sex]]="male", 1, 0)</f>
        <v>1</v>
      </c>
      <c r="V695" s="3"/>
      <c r="AI695">
        <f>SUMPRODUCT(Table24[[#This Row],[SibSp_1]:[Const]],$X$4:$AG$4)</f>
        <v>-1.7149358372890184</v>
      </c>
      <c r="AN695">
        <f>(AI695-Table24[[#This Row],[Survived]])^2</f>
        <v>7.3708766005962225</v>
      </c>
    </row>
    <row r="696" spans="1:40" x14ac:dyDescent="0.25">
      <c r="A696">
        <v>694</v>
      </c>
      <c r="B696">
        <v>0</v>
      </c>
      <c r="C696">
        <v>3</v>
      </c>
      <c r="D696" t="s">
        <v>973</v>
      </c>
      <c r="E696" t="s">
        <v>13</v>
      </c>
      <c r="F696">
        <v>25</v>
      </c>
      <c r="G696">
        <v>0</v>
      </c>
      <c r="H696">
        <v>0</v>
      </c>
      <c r="I696">
        <v>2672</v>
      </c>
      <c r="J696">
        <v>7.2249999999999996</v>
      </c>
      <c r="L696" t="s">
        <v>20</v>
      </c>
      <c r="M696">
        <f>Table24[[#This Row],[SibSp]]</f>
        <v>0</v>
      </c>
      <c r="N696">
        <f>Table24[[#This Row],[Parch]]</f>
        <v>0</v>
      </c>
      <c r="O696" s="5">
        <f>Table24[[#This Row],[Age]]/80</f>
        <v>0.3125</v>
      </c>
      <c r="P696" s="5">
        <f>LOG10(Table24[[#This Row],[Fare]]+1)</f>
        <v>0.91513590662201194</v>
      </c>
      <c r="Q696" s="3">
        <f>IF(OR(Table24[[#This Row],[Pclass]]=2, Table24[[#This Row],[Pclass]]=3), 0, IF(Table24[[#This Row],[Pclass]]=1, 1, ""))</f>
        <v>0</v>
      </c>
      <c r="R696" s="3">
        <f>IF(OR(Table24[[#This Row],[Pclass]]=1, Table24[[#This Row],[Pclass]]=3), 0, IF(Table24[[#This Row],[Pclass]]=2, 1, ""))</f>
        <v>0</v>
      </c>
      <c r="S696" s="3">
        <f>IF(OR(Table24[[#This Row],[Embarked]]="C", Table24[[#This Row],[Embarked]]="Q"), 0, IF(Table24[[#This Row],[Embarked]]="S", 1, ""))</f>
        <v>0</v>
      </c>
      <c r="T696" s="3">
        <f>IF(OR(Table24[[#This Row],[Embarked]]="S", Table24[[#This Row],[Embarked]]="Q"), 0, IF(Table24[[#This Row],[Embarked]]="C", 1, ""))</f>
        <v>1</v>
      </c>
      <c r="U696" s="3">
        <f>IF(Table24[[#This Row],[Sex]]="male", 1, 0)</f>
        <v>1</v>
      </c>
      <c r="V696" s="3">
        <v>1</v>
      </c>
      <c r="AI696">
        <f>SUMPRODUCT(Table24[[#This Row],[SibSp_1]:[Const]],$X$4:$AG$4)</f>
        <v>7.8822029996705234E-2</v>
      </c>
      <c r="AJ696">
        <f>SUMPRODUCT(Table24[[#This Row],[SibSp_1]:[Const]],$X$5:$AG$5)</f>
        <v>0.10320535591792257</v>
      </c>
      <c r="AK696">
        <f t="shared" ref="AK696:AK699" si="300">IF(AI696&lt;0,0,AI696)</f>
        <v>7.8822029996705234E-2</v>
      </c>
      <c r="AL696">
        <f t="shared" ref="AL696:AL699" si="301">IF(AJ696&lt;0,0,AJ696)</f>
        <v>0.10320535591792257</v>
      </c>
      <c r="AM696">
        <f t="shared" ref="AM696:AM699" si="302">AK696+AL696</f>
        <v>0.1820273859146278</v>
      </c>
      <c r="AN696">
        <f>(AM696-Table24[[#This Row],[Survived]])^2</f>
        <v>3.313396922291284E-2</v>
      </c>
    </row>
    <row r="697" spans="1:40" x14ac:dyDescent="0.25">
      <c r="A697">
        <v>695</v>
      </c>
      <c r="B697">
        <v>0</v>
      </c>
      <c r="C697">
        <v>1</v>
      </c>
      <c r="D697" t="s">
        <v>974</v>
      </c>
      <c r="E697" t="s">
        <v>13</v>
      </c>
      <c r="F697">
        <v>60</v>
      </c>
      <c r="G697">
        <v>0</v>
      </c>
      <c r="H697">
        <v>0</v>
      </c>
      <c r="I697">
        <v>113800</v>
      </c>
      <c r="J697">
        <v>26.55</v>
      </c>
      <c r="L697" t="s">
        <v>15</v>
      </c>
      <c r="M697">
        <f>Table24[[#This Row],[SibSp]]</f>
        <v>0</v>
      </c>
      <c r="N697">
        <f>Table24[[#This Row],[Parch]]</f>
        <v>0</v>
      </c>
      <c r="O697" s="5">
        <f>Table24[[#This Row],[Age]]/80</f>
        <v>0.75</v>
      </c>
      <c r="P697" s="5">
        <f>LOG10(Table24[[#This Row],[Fare]]+1)</f>
        <v>1.4401216031878039</v>
      </c>
      <c r="Q697" s="3">
        <f>IF(OR(Table24[[#This Row],[Pclass]]=2, Table24[[#This Row],[Pclass]]=3), 0, IF(Table24[[#This Row],[Pclass]]=1, 1, ""))</f>
        <v>1</v>
      </c>
      <c r="R697" s="3">
        <f>IF(OR(Table24[[#This Row],[Pclass]]=1, Table24[[#This Row],[Pclass]]=3), 0, IF(Table24[[#This Row],[Pclass]]=2, 1, ""))</f>
        <v>0</v>
      </c>
      <c r="S697" s="3">
        <f>IF(OR(Table24[[#This Row],[Embarked]]="C", Table24[[#This Row],[Embarked]]="Q"), 0, IF(Table24[[#This Row],[Embarked]]="S", 1, ""))</f>
        <v>1</v>
      </c>
      <c r="T697" s="3">
        <f>IF(OR(Table24[[#This Row],[Embarked]]="S", Table24[[#This Row],[Embarked]]="Q"), 0, IF(Table24[[#This Row],[Embarked]]="C", 1, ""))</f>
        <v>0</v>
      </c>
      <c r="U697" s="3">
        <f>IF(Table24[[#This Row],[Sex]]="male", 1, 0)</f>
        <v>1</v>
      </c>
      <c r="V697" s="3">
        <v>1</v>
      </c>
      <c r="AI697">
        <f>SUMPRODUCT(Table24[[#This Row],[SibSp_1]:[Const]],$X$4:$AG$4)</f>
        <v>-1.3782814744819363</v>
      </c>
      <c r="AJ697">
        <f>SUMPRODUCT(Table24[[#This Row],[SibSp_1]:[Const]],$X$5:$AG$5)</f>
        <v>0.25367540070469291</v>
      </c>
      <c r="AK697">
        <f t="shared" si="300"/>
        <v>0</v>
      </c>
      <c r="AL697">
        <f t="shared" si="301"/>
        <v>0.25367540070469291</v>
      </c>
      <c r="AM697">
        <f t="shared" si="302"/>
        <v>0.25367540070469291</v>
      </c>
      <c r="AN697">
        <f>(AM697-Table24[[#This Row],[Survived]])^2</f>
        <v>6.4351208922686517E-2</v>
      </c>
    </row>
    <row r="698" spans="1:40" x14ac:dyDescent="0.25">
      <c r="A698">
        <v>696</v>
      </c>
      <c r="B698">
        <v>0</v>
      </c>
      <c r="C698">
        <v>2</v>
      </c>
      <c r="D698" t="s">
        <v>975</v>
      </c>
      <c r="E698" t="s">
        <v>13</v>
      </c>
      <c r="F698">
        <v>52</v>
      </c>
      <c r="G698">
        <v>0</v>
      </c>
      <c r="H698">
        <v>0</v>
      </c>
      <c r="I698">
        <v>248731</v>
      </c>
      <c r="J698">
        <v>13.5</v>
      </c>
      <c r="L698" t="s">
        <v>15</v>
      </c>
      <c r="M698">
        <f>Table24[[#This Row],[SibSp]]</f>
        <v>0</v>
      </c>
      <c r="N698">
        <f>Table24[[#This Row],[Parch]]</f>
        <v>0</v>
      </c>
      <c r="O698" s="5">
        <f>Table24[[#This Row],[Age]]/80</f>
        <v>0.65</v>
      </c>
      <c r="P698" s="5">
        <f>LOG10(Table24[[#This Row],[Fare]]+1)</f>
        <v>1.1613680022349748</v>
      </c>
      <c r="Q698" s="3">
        <f>IF(OR(Table24[[#This Row],[Pclass]]=2, Table24[[#This Row],[Pclass]]=3), 0, IF(Table24[[#This Row],[Pclass]]=1, 1, ""))</f>
        <v>0</v>
      </c>
      <c r="R698" s="3">
        <f>IF(OR(Table24[[#This Row],[Pclass]]=1, Table24[[#This Row],[Pclass]]=3), 0, IF(Table24[[#This Row],[Pclass]]=2, 1, ""))</f>
        <v>1</v>
      </c>
      <c r="S698" s="3">
        <f>IF(OR(Table24[[#This Row],[Embarked]]="C", Table24[[#This Row],[Embarked]]="Q"), 0, IF(Table24[[#This Row],[Embarked]]="S", 1, ""))</f>
        <v>1</v>
      </c>
      <c r="T698" s="3">
        <f>IF(OR(Table24[[#This Row],[Embarked]]="S", Table24[[#This Row],[Embarked]]="Q"), 0, IF(Table24[[#This Row],[Embarked]]="C", 1, ""))</f>
        <v>0</v>
      </c>
      <c r="U698" s="3">
        <f>IF(Table24[[#This Row],[Sex]]="male", 1, 0)</f>
        <v>1</v>
      </c>
      <c r="V698" s="3">
        <v>1</v>
      </c>
      <c r="AI698">
        <f>SUMPRODUCT(Table24[[#This Row],[SibSp_1]:[Const]],$X$4:$AG$4)</f>
        <v>-1.6995024660744169</v>
      </c>
      <c r="AJ698">
        <f>SUMPRODUCT(Table24[[#This Row],[SibSp_1]:[Const]],$X$5:$AG$5)</f>
        <v>0.1347767225046349</v>
      </c>
      <c r="AK698">
        <f t="shared" si="300"/>
        <v>0</v>
      </c>
      <c r="AL698">
        <f t="shared" si="301"/>
        <v>0.1347767225046349</v>
      </c>
      <c r="AM698">
        <f t="shared" si="302"/>
        <v>0.1347767225046349</v>
      </c>
      <c r="AN698">
        <f>(AM698-Table24[[#This Row],[Survived]])^2</f>
        <v>1.8164764929091359E-2</v>
      </c>
    </row>
    <row r="699" spans="1:40" x14ac:dyDescent="0.25">
      <c r="A699">
        <v>697</v>
      </c>
      <c r="B699">
        <v>0</v>
      </c>
      <c r="C699">
        <v>3</v>
      </c>
      <c r="D699" t="s">
        <v>976</v>
      </c>
      <c r="E699" t="s">
        <v>13</v>
      </c>
      <c r="F699">
        <v>44</v>
      </c>
      <c r="G699">
        <v>0</v>
      </c>
      <c r="H699">
        <v>0</v>
      </c>
      <c r="I699">
        <v>363592</v>
      </c>
      <c r="J699">
        <v>8.0500000000000007</v>
      </c>
      <c r="L699" t="s">
        <v>15</v>
      </c>
      <c r="M699">
        <f>Table24[[#This Row],[SibSp]]</f>
        <v>0</v>
      </c>
      <c r="N699">
        <f>Table24[[#This Row],[Parch]]</f>
        <v>0</v>
      </c>
      <c r="O699" s="5">
        <f>Table24[[#This Row],[Age]]/80</f>
        <v>0.55000000000000004</v>
      </c>
      <c r="P699" s="5">
        <f>LOG10(Table24[[#This Row],[Fare]]+1)</f>
        <v>0.9566485792052033</v>
      </c>
      <c r="Q699" s="3">
        <f>IF(OR(Table24[[#This Row],[Pclass]]=2, Table24[[#This Row],[Pclass]]=3), 0, IF(Table24[[#This Row],[Pclass]]=1, 1, ""))</f>
        <v>0</v>
      </c>
      <c r="R699" s="3">
        <f>IF(OR(Table24[[#This Row],[Pclass]]=1, Table24[[#This Row],[Pclass]]=3), 0, IF(Table24[[#This Row],[Pclass]]=2, 1, ""))</f>
        <v>0</v>
      </c>
      <c r="S699" s="3">
        <f>IF(OR(Table24[[#This Row],[Embarked]]="C", Table24[[#This Row],[Embarked]]="Q"), 0, IF(Table24[[#This Row],[Embarked]]="S", 1, ""))</f>
        <v>1</v>
      </c>
      <c r="T699" s="3">
        <f>IF(OR(Table24[[#This Row],[Embarked]]="S", Table24[[#This Row],[Embarked]]="Q"), 0, IF(Table24[[#This Row],[Embarked]]="C", 1, ""))</f>
        <v>0</v>
      </c>
      <c r="U699" s="3">
        <f>IF(Table24[[#This Row],[Sex]]="male", 1, 0)</f>
        <v>1</v>
      </c>
      <c r="V699" s="3">
        <v>1</v>
      </c>
      <c r="AI699">
        <f>SUMPRODUCT(Table24[[#This Row],[SibSp_1]:[Const]],$X$4:$AG$4)</f>
        <v>-1.4812739133270478</v>
      </c>
      <c r="AJ699">
        <f>SUMPRODUCT(Table24[[#This Row],[SibSp_1]:[Const]],$X$5:$AG$5)</f>
        <v>-2.8746952772196632E-2</v>
      </c>
      <c r="AK699">
        <f t="shared" si="300"/>
        <v>0</v>
      </c>
      <c r="AL699">
        <f t="shared" si="301"/>
        <v>0</v>
      </c>
      <c r="AM699">
        <f t="shared" si="302"/>
        <v>0</v>
      </c>
      <c r="AN699">
        <f>(AM699-Table24[[#This Row],[Survived]])^2</f>
        <v>0</v>
      </c>
    </row>
    <row r="700" spans="1:40" hidden="1" x14ac:dyDescent="0.25">
      <c r="A700">
        <v>698</v>
      </c>
      <c r="B700">
        <v>1</v>
      </c>
      <c r="C700">
        <v>3</v>
      </c>
      <c r="D700" t="s">
        <v>977</v>
      </c>
      <c r="E700" t="s">
        <v>17</v>
      </c>
      <c r="G700">
        <v>0</v>
      </c>
      <c r="H700">
        <v>0</v>
      </c>
      <c r="I700">
        <v>35852</v>
      </c>
      <c r="J700">
        <v>7.7332999999999998</v>
      </c>
      <c r="L700" t="s">
        <v>27</v>
      </c>
      <c r="M700">
        <f>Table24[[#This Row],[SibSp]]</f>
        <v>0</v>
      </c>
      <c r="N700">
        <f>Table24[[#This Row],[Parch]]</f>
        <v>0</v>
      </c>
      <c r="O700">
        <f>Table24[[#This Row],[Age]]/80</f>
        <v>0</v>
      </c>
      <c r="P700" s="3">
        <f>LOG10(Table24[[#This Row],[Fare]]+1)</f>
        <v>0.94117837898439327</v>
      </c>
      <c r="Q700" s="3">
        <f>IF(OR(Table24[[#This Row],[Pclass]]=2, Table24[[#This Row],[Pclass]]=3), 0, IF(Table24[[#This Row],[Pclass]]=1, 1, ""))</f>
        <v>0</v>
      </c>
      <c r="R700" s="3">
        <f>IF(OR(Table24[[#This Row],[Pclass]]=1, Table24[[#This Row],[Pclass]]=3), 0, IF(Table24[[#This Row],[Pclass]]=2, 1, ""))</f>
        <v>0</v>
      </c>
      <c r="S700" s="3">
        <f>IF(OR(Table24[[#This Row],[Embarked]]="C", Table24[[#This Row],[Embarked]]="Q"), 0, IF(Table24[[#This Row],[Embarked]]="S", 1, ""))</f>
        <v>0</v>
      </c>
      <c r="T700" s="3">
        <f>IF(OR(Table24[[#This Row],[Embarked]]="S", Table24[[#This Row],[Embarked]]="Q"), 0, IF(Table24[[#This Row],[Embarked]]="C", 1, ""))</f>
        <v>0</v>
      </c>
      <c r="U700" s="3">
        <f>IF(Table24[[#This Row],[Sex]]="male", 1, 0)</f>
        <v>0</v>
      </c>
      <c r="V700" s="3"/>
      <c r="AI700">
        <f>SUMPRODUCT(Table24[[#This Row],[SibSp_1]:[Const]],$X$4:$AG$4)</f>
        <v>-0.59638556096780926</v>
      </c>
      <c r="AN700">
        <f>(AI700-Table24[[#This Row],[Survived]])^2</f>
        <v>2.548446859266507</v>
      </c>
    </row>
    <row r="701" spans="1:40" x14ac:dyDescent="0.25">
      <c r="A701">
        <v>699</v>
      </c>
      <c r="B701">
        <v>0</v>
      </c>
      <c r="C701">
        <v>1</v>
      </c>
      <c r="D701" t="s">
        <v>978</v>
      </c>
      <c r="E701" t="s">
        <v>13</v>
      </c>
      <c r="F701">
        <v>49</v>
      </c>
      <c r="G701">
        <v>1</v>
      </c>
      <c r="H701">
        <v>1</v>
      </c>
      <c r="I701">
        <v>17421</v>
      </c>
      <c r="J701">
        <v>110.88330000000001</v>
      </c>
      <c r="K701" t="s">
        <v>831</v>
      </c>
      <c r="L701" t="s">
        <v>20</v>
      </c>
      <c r="M701">
        <f>Table24[[#This Row],[SibSp]]</f>
        <v>1</v>
      </c>
      <c r="N701">
        <f>Table24[[#This Row],[Parch]]</f>
        <v>1</v>
      </c>
      <c r="O701" s="5">
        <f>Table24[[#This Row],[Age]]/80</f>
        <v>0.61250000000000004</v>
      </c>
      <c r="P701" s="5">
        <f>LOG10(Table24[[#This Row],[Fare]]+1)</f>
        <v>2.048765267412167</v>
      </c>
      <c r="Q701" s="3">
        <f>IF(OR(Table24[[#This Row],[Pclass]]=2, Table24[[#This Row],[Pclass]]=3), 0, IF(Table24[[#This Row],[Pclass]]=1, 1, ""))</f>
        <v>1</v>
      </c>
      <c r="R701" s="3">
        <f>IF(OR(Table24[[#This Row],[Pclass]]=1, Table24[[#This Row],[Pclass]]=3), 0, IF(Table24[[#This Row],[Pclass]]=2, 1, ""))</f>
        <v>0</v>
      </c>
      <c r="S701" s="3">
        <f>IF(OR(Table24[[#This Row],[Embarked]]="C", Table24[[#This Row],[Embarked]]="Q"), 0, IF(Table24[[#This Row],[Embarked]]="S", 1, ""))</f>
        <v>0</v>
      </c>
      <c r="T701" s="3">
        <f>IF(OR(Table24[[#This Row],[Embarked]]="S", Table24[[#This Row],[Embarked]]="Q"), 0, IF(Table24[[#This Row],[Embarked]]="C", 1, ""))</f>
        <v>1</v>
      </c>
      <c r="U701" s="3">
        <f>IF(Table24[[#This Row],[Sex]]="male", 1, 0)</f>
        <v>1</v>
      </c>
      <c r="V701" s="3">
        <v>1</v>
      </c>
      <c r="AI701">
        <f>SUMPRODUCT(Table24[[#This Row],[SibSp_1]:[Const]],$X$4:$AG$4)</f>
        <v>3.0072784340523517E-4</v>
      </c>
      <c r="AJ701">
        <f>SUMPRODUCT(Table24[[#This Row],[SibSp_1]:[Const]],$X$5:$AG$5)</f>
        <v>0.29101258221992415</v>
      </c>
      <c r="AK701">
        <f t="shared" ref="AK701:AK711" si="303">IF(AI701&lt;0,0,AI701)</f>
        <v>3.0072784340523517E-4</v>
      </c>
      <c r="AL701">
        <f t="shared" ref="AL701:AL711" si="304">IF(AJ701&lt;0,0,AJ701)</f>
        <v>0.29101258221992415</v>
      </c>
      <c r="AM701">
        <f t="shared" ref="AM701:AM711" si="305">AK701+AL701</f>
        <v>0.29131331006332939</v>
      </c>
      <c r="AN701">
        <f>(AM701-Table24[[#This Row],[Survived]])^2</f>
        <v>8.4863444620053491E-2</v>
      </c>
    </row>
    <row r="702" spans="1:40" x14ac:dyDescent="0.25">
      <c r="A702">
        <v>700</v>
      </c>
      <c r="B702">
        <v>0</v>
      </c>
      <c r="C702">
        <v>3</v>
      </c>
      <c r="D702" t="s">
        <v>979</v>
      </c>
      <c r="E702" t="s">
        <v>13</v>
      </c>
      <c r="F702">
        <v>42</v>
      </c>
      <c r="G702">
        <v>0</v>
      </c>
      <c r="H702">
        <v>0</v>
      </c>
      <c r="I702">
        <v>348121</v>
      </c>
      <c r="J702">
        <v>7.65</v>
      </c>
      <c r="K702" t="s">
        <v>980</v>
      </c>
      <c r="L702" t="s">
        <v>15</v>
      </c>
      <c r="M702">
        <f>Table24[[#This Row],[SibSp]]</f>
        <v>0</v>
      </c>
      <c r="N702">
        <f>Table24[[#This Row],[Parch]]</f>
        <v>0</v>
      </c>
      <c r="O702" s="5">
        <f>Table24[[#This Row],[Age]]/80</f>
        <v>0.52500000000000002</v>
      </c>
      <c r="P702" s="5">
        <f>LOG10(Table24[[#This Row],[Fare]]+1)</f>
        <v>0.93701610746481423</v>
      </c>
      <c r="Q702" s="3">
        <f>IF(OR(Table24[[#This Row],[Pclass]]=2, Table24[[#This Row],[Pclass]]=3), 0, IF(Table24[[#This Row],[Pclass]]=1, 1, ""))</f>
        <v>0</v>
      </c>
      <c r="R702" s="3">
        <f>IF(OR(Table24[[#This Row],[Pclass]]=1, Table24[[#This Row],[Pclass]]=3), 0, IF(Table24[[#This Row],[Pclass]]=2, 1, ""))</f>
        <v>0</v>
      </c>
      <c r="S702" s="3">
        <f>IF(OR(Table24[[#This Row],[Embarked]]="C", Table24[[#This Row],[Embarked]]="Q"), 0, IF(Table24[[#This Row],[Embarked]]="S", 1, ""))</f>
        <v>1</v>
      </c>
      <c r="T702" s="3">
        <f>IF(OR(Table24[[#This Row],[Embarked]]="S", Table24[[#This Row],[Embarked]]="Q"), 0, IF(Table24[[#This Row],[Embarked]]="C", 1, ""))</f>
        <v>0</v>
      </c>
      <c r="U702" s="3">
        <f>IF(Table24[[#This Row],[Sex]]="male", 1, 0)</f>
        <v>1</v>
      </c>
      <c r="V702" s="3">
        <v>1</v>
      </c>
      <c r="AI702">
        <f>SUMPRODUCT(Table24[[#This Row],[SibSp_1]:[Const]],$X$4:$AG$4)</f>
        <v>-1.4708782953800008</v>
      </c>
      <c r="AJ702">
        <f>SUMPRODUCT(Table24[[#This Row],[SibSp_1]:[Const]],$X$5:$AG$5)</f>
        <v>-1.5935774911371992E-2</v>
      </c>
      <c r="AK702">
        <f t="shared" si="303"/>
        <v>0</v>
      </c>
      <c r="AL702">
        <f t="shared" si="304"/>
        <v>0</v>
      </c>
      <c r="AM702">
        <f t="shared" si="305"/>
        <v>0</v>
      </c>
      <c r="AN702">
        <f>(AM702-Table24[[#This Row],[Survived]])^2</f>
        <v>0</v>
      </c>
    </row>
    <row r="703" spans="1:40" x14ac:dyDescent="0.25">
      <c r="A703">
        <v>701</v>
      </c>
      <c r="B703">
        <v>1</v>
      </c>
      <c r="C703">
        <v>1</v>
      </c>
      <c r="D703" t="s">
        <v>981</v>
      </c>
      <c r="E703" t="s">
        <v>17</v>
      </c>
      <c r="F703">
        <v>18</v>
      </c>
      <c r="G703">
        <v>1</v>
      </c>
      <c r="H703">
        <v>0</v>
      </c>
      <c r="I703" t="s">
        <v>564</v>
      </c>
      <c r="J703">
        <v>227.52500000000001</v>
      </c>
      <c r="K703" t="s">
        <v>982</v>
      </c>
      <c r="L703" t="s">
        <v>20</v>
      </c>
      <c r="M703">
        <f>Table24[[#This Row],[SibSp]]</f>
        <v>1</v>
      </c>
      <c r="N703">
        <f>Table24[[#This Row],[Parch]]</f>
        <v>0</v>
      </c>
      <c r="O703" s="5">
        <f>Table24[[#This Row],[Age]]/80</f>
        <v>0.22500000000000001</v>
      </c>
      <c r="P703" s="5">
        <f>LOG10(Table24[[#This Row],[Fare]]+1)</f>
        <v>2.3589337176143736</v>
      </c>
      <c r="Q703" s="3">
        <f>IF(OR(Table24[[#This Row],[Pclass]]=2, Table24[[#This Row],[Pclass]]=3), 0, IF(Table24[[#This Row],[Pclass]]=1, 1, ""))</f>
        <v>1</v>
      </c>
      <c r="R703" s="3">
        <f>IF(OR(Table24[[#This Row],[Pclass]]=1, Table24[[#This Row],[Pclass]]=3), 0, IF(Table24[[#This Row],[Pclass]]=2, 1, ""))</f>
        <v>0</v>
      </c>
      <c r="S703" s="3">
        <f>IF(OR(Table24[[#This Row],[Embarked]]="C", Table24[[#This Row],[Embarked]]="Q"), 0, IF(Table24[[#This Row],[Embarked]]="S", 1, ""))</f>
        <v>0</v>
      </c>
      <c r="T703" s="3">
        <f>IF(OR(Table24[[#This Row],[Embarked]]="S", Table24[[#This Row],[Embarked]]="Q"), 0, IF(Table24[[#This Row],[Embarked]]="C", 1, ""))</f>
        <v>1</v>
      </c>
      <c r="U703" s="3">
        <f>IF(Table24[[#This Row],[Sex]]="male", 1, 0)</f>
        <v>0</v>
      </c>
      <c r="V703" s="3">
        <v>1</v>
      </c>
      <c r="AI703">
        <f>SUMPRODUCT(Table24[[#This Row],[SibSp_1]:[Const]],$X$4:$AG$4)</f>
        <v>-0.20625924887235852</v>
      </c>
      <c r="AJ703">
        <f>SUMPRODUCT(Table24[[#This Row],[SibSp_1]:[Const]],$X$5:$AG$5)</f>
        <v>1.0582197314952544</v>
      </c>
      <c r="AK703">
        <f t="shared" si="303"/>
        <v>0</v>
      </c>
      <c r="AL703">
        <f t="shared" si="304"/>
        <v>1.0582197314952544</v>
      </c>
      <c r="AM703">
        <f t="shared" si="305"/>
        <v>1.0582197314952544</v>
      </c>
      <c r="AN703">
        <f>(AM703-Table24[[#This Row],[Survived]])^2</f>
        <v>3.3895371353795159E-3</v>
      </c>
    </row>
    <row r="704" spans="1:40" x14ac:dyDescent="0.25">
      <c r="A704">
        <v>702</v>
      </c>
      <c r="B704">
        <v>1</v>
      </c>
      <c r="C704">
        <v>1</v>
      </c>
      <c r="D704" t="s">
        <v>983</v>
      </c>
      <c r="E704" t="s">
        <v>13</v>
      </c>
      <c r="F704">
        <v>35</v>
      </c>
      <c r="G704">
        <v>0</v>
      </c>
      <c r="H704">
        <v>0</v>
      </c>
      <c r="I704" t="s">
        <v>984</v>
      </c>
      <c r="J704">
        <v>26.287500000000001</v>
      </c>
      <c r="K704" t="s">
        <v>985</v>
      </c>
      <c r="L704" t="s">
        <v>15</v>
      </c>
      <c r="M704">
        <f>Table24[[#This Row],[SibSp]]</f>
        <v>0</v>
      </c>
      <c r="N704">
        <f>Table24[[#This Row],[Parch]]</f>
        <v>0</v>
      </c>
      <c r="O704" s="5">
        <f>Table24[[#This Row],[Age]]/80</f>
        <v>0.4375</v>
      </c>
      <c r="P704" s="5">
        <f>LOG10(Table24[[#This Row],[Fare]]+1)</f>
        <v>1.4359637487171957</v>
      </c>
      <c r="Q704" s="3">
        <f>IF(OR(Table24[[#This Row],[Pclass]]=2, Table24[[#This Row],[Pclass]]=3), 0, IF(Table24[[#This Row],[Pclass]]=1, 1, ""))</f>
        <v>1</v>
      </c>
      <c r="R704" s="3">
        <f>IF(OR(Table24[[#This Row],[Pclass]]=1, Table24[[#This Row],[Pclass]]=3), 0, IF(Table24[[#This Row],[Pclass]]=2, 1, ""))</f>
        <v>0</v>
      </c>
      <c r="S704" s="3">
        <f>IF(OR(Table24[[#This Row],[Embarked]]="C", Table24[[#This Row],[Embarked]]="Q"), 0, IF(Table24[[#This Row],[Embarked]]="S", 1, ""))</f>
        <v>1</v>
      </c>
      <c r="T704" s="3">
        <f>IF(OR(Table24[[#This Row],[Embarked]]="S", Table24[[#This Row],[Embarked]]="Q"), 0, IF(Table24[[#This Row],[Embarked]]="C", 1, ""))</f>
        <v>0</v>
      </c>
      <c r="U704" s="3">
        <f>IF(Table24[[#This Row],[Sex]]="male", 1, 0)</f>
        <v>1</v>
      </c>
      <c r="V704" s="3">
        <v>1</v>
      </c>
      <c r="AI704">
        <f>SUMPRODUCT(Table24[[#This Row],[SibSp_1]:[Const]],$X$4:$AG$4)</f>
        <v>-1.4012050922706043</v>
      </c>
      <c r="AJ704">
        <f>SUMPRODUCT(Table24[[#This Row],[SibSp_1]:[Const]],$X$5:$AG$5)</f>
        <v>0.43581160235234306</v>
      </c>
      <c r="AK704">
        <f t="shared" si="303"/>
        <v>0</v>
      </c>
      <c r="AL704">
        <f t="shared" si="304"/>
        <v>0.43581160235234306</v>
      </c>
      <c r="AM704">
        <f t="shared" si="305"/>
        <v>0.43581160235234306</v>
      </c>
      <c r="AN704">
        <f>(AM704-Table24[[#This Row],[Survived]])^2</f>
        <v>0.31830854804023068</v>
      </c>
    </row>
    <row r="705" spans="1:40" x14ac:dyDescent="0.25">
      <c r="A705">
        <v>703</v>
      </c>
      <c r="B705">
        <v>0</v>
      </c>
      <c r="C705">
        <v>3</v>
      </c>
      <c r="D705" t="s">
        <v>986</v>
      </c>
      <c r="E705" t="s">
        <v>17</v>
      </c>
      <c r="F705">
        <v>18</v>
      </c>
      <c r="G705">
        <v>0</v>
      </c>
      <c r="H705">
        <v>1</v>
      </c>
      <c r="I705">
        <v>2691</v>
      </c>
      <c r="J705">
        <v>14.4542</v>
      </c>
      <c r="L705" t="s">
        <v>20</v>
      </c>
      <c r="M705">
        <f>Table24[[#This Row],[SibSp]]</f>
        <v>0</v>
      </c>
      <c r="N705">
        <f>Table24[[#This Row],[Parch]]</f>
        <v>1</v>
      </c>
      <c r="O705" s="5">
        <f>Table24[[#This Row],[Age]]/80</f>
        <v>0.22500000000000001</v>
      </c>
      <c r="P705" s="5">
        <f>LOG10(Table24[[#This Row],[Fare]]+1)</f>
        <v>1.1890465283525415</v>
      </c>
      <c r="Q705" s="3">
        <f>IF(OR(Table24[[#This Row],[Pclass]]=2, Table24[[#This Row],[Pclass]]=3), 0, IF(Table24[[#This Row],[Pclass]]=1, 1, ""))</f>
        <v>0</v>
      </c>
      <c r="R705" s="3">
        <f>IF(OR(Table24[[#This Row],[Pclass]]=1, Table24[[#This Row],[Pclass]]=3), 0, IF(Table24[[#This Row],[Pclass]]=2, 1, ""))</f>
        <v>0</v>
      </c>
      <c r="S705" s="3">
        <f>IF(OR(Table24[[#This Row],[Embarked]]="C", Table24[[#This Row],[Embarked]]="Q"), 0, IF(Table24[[#This Row],[Embarked]]="S", 1, ""))</f>
        <v>0</v>
      </c>
      <c r="T705" s="3">
        <f>IF(OR(Table24[[#This Row],[Embarked]]="S", Table24[[#This Row],[Embarked]]="Q"), 0, IF(Table24[[#This Row],[Embarked]]="C", 1, ""))</f>
        <v>1</v>
      </c>
      <c r="U705" s="3">
        <f>IF(Table24[[#This Row],[Sex]]="male", 1, 0)</f>
        <v>0</v>
      </c>
      <c r="V705" s="3">
        <v>1</v>
      </c>
      <c r="AI705">
        <f>SUMPRODUCT(Table24[[#This Row],[SibSp_1]:[Const]],$X$4:$AG$4)</f>
        <v>-0.32345287310992638</v>
      </c>
      <c r="AJ705">
        <f>SUMPRODUCT(Table24[[#This Row],[SibSp_1]:[Const]],$X$5:$AG$5)</f>
        <v>0.66321476413320746</v>
      </c>
      <c r="AK705">
        <f t="shared" si="303"/>
        <v>0</v>
      </c>
      <c r="AL705">
        <f t="shared" si="304"/>
        <v>0.66321476413320746</v>
      </c>
      <c r="AM705">
        <f t="shared" si="305"/>
        <v>0.66321476413320746</v>
      </c>
      <c r="AN705">
        <f>(AM705-Table24[[#This Row],[Survived]])^2</f>
        <v>0.43985382336426598</v>
      </c>
    </row>
    <row r="706" spans="1:40" x14ac:dyDescent="0.25">
      <c r="A706">
        <v>704</v>
      </c>
      <c r="B706">
        <v>0</v>
      </c>
      <c r="C706">
        <v>3</v>
      </c>
      <c r="D706" t="s">
        <v>987</v>
      </c>
      <c r="E706" t="s">
        <v>13</v>
      </c>
      <c r="F706">
        <v>25</v>
      </c>
      <c r="G706">
        <v>0</v>
      </c>
      <c r="H706">
        <v>0</v>
      </c>
      <c r="I706">
        <v>36864</v>
      </c>
      <c r="J706">
        <v>7.7416999999999998</v>
      </c>
      <c r="L706" t="s">
        <v>27</v>
      </c>
      <c r="M706">
        <f>Table24[[#This Row],[SibSp]]</f>
        <v>0</v>
      </c>
      <c r="N706">
        <f>Table24[[#This Row],[Parch]]</f>
        <v>0</v>
      </c>
      <c r="O706" s="5">
        <f>Table24[[#This Row],[Age]]/80</f>
        <v>0.3125</v>
      </c>
      <c r="P706" s="5">
        <f>LOG10(Table24[[#This Row],[Fare]]+1)</f>
        <v>0.94159589817511846</v>
      </c>
      <c r="Q706" s="3">
        <f>IF(OR(Table24[[#This Row],[Pclass]]=2, Table24[[#This Row],[Pclass]]=3), 0, IF(Table24[[#This Row],[Pclass]]=1, 1, ""))</f>
        <v>0</v>
      </c>
      <c r="R706" s="3">
        <f>IF(OR(Table24[[#This Row],[Pclass]]=1, Table24[[#This Row],[Pclass]]=3), 0, IF(Table24[[#This Row],[Pclass]]=2, 1, ""))</f>
        <v>0</v>
      </c>
      <c r="S706" s="3">
        <f>IF(OR(Table24[[#This Row],[Embarked]]="C", Table24[[#This Row],[Embarked]]="Q"), 0, IF(Table24[[#This Row],[Embarked]]="S", 1, ""))</f>
        <v>0</v>
      </c>
      <c r="T706" s="3">
        <f>IF(OR(Table24[[#This Row],[Embarked]]="S", Table24[[#This Row],[Embarked]]="Q"), 0, IF(Table24[[#This Row],[Embarked]]="C", 1, ""))</f>
        <v>0</v>
      </c>
      <c r="U706" s="3">
        <f>IF(Table24[[#This Row],[Sex]]="male", 1, 0)</f>
        <v>1</v>
      </c>
      <c r="V706" s="3">
        <v>1</v>
      </c>
      <c r="AI706">
        <f>SUMPRODUCT(Table24[[#This Row],[SibSp_1]:[Const]],$X$4:$AG$4)</f>
        <v>-0.79129242012667778</v>
      </c>
      <c r="AJ706">
        <f>SUMPRODUCT(Table24[[#This Row],[SibSp_1]:[Const]],$X$5:$AG$5)</f>
        <v>9.5266955730465397E-2</v>
      </c>
      <c r="AK706">
        <f t="shared" si="303"/>
        <v>0</v>
      </c>
      <c r="AL706">
        <f t="shared" si="304"/>
        <v>9.5266955730465397E-2</v>
      </c>
      <c r="AM706">
        <f t="shared" si="305"/>
        <v>9.5266955730465397E-2</v>
      </c>
      <c r="AN706">
        <f>(AM706-Table24[[#This Row],[Survived]])^2</f>
        <v>9.0757928541504544E-3</v>
      </c>
    </row>
    <row r="707" spans="1:40" x14ac:dyDescent="0.25">
      <c r="A707">
        <v>705</v>
      </c>
      <c r="B707">
        <v>0</v>
      </c>
      <c r="C707">
        <v>3</v>
      </c>
      <c r="D707" t="s">
        <v>988</v>
      </c>
      <c r="E707" t="s">
        <v>13</v>
      </c>
      <c r="F707">
        <v>26</v>
      </c>
      <c r="G707">
        <v>1</v>
      </c>
      <c r="H707">
        <v>0</v>
      </c>
      <c r="I707">
        <v>350025</v>
      </c>
      <c r="J707">
        <v>7.8541999999999996</v>
      </c>
      <c r="L707" t="s">
        <v>15</v>
      </c>
      <c r="M707">
        <f>Table24[[#This Row],[SibSp]]</f>
        <v>1</v>
      </c>
      <c r="N707">
        <f>Table24[[#This Row],[Parch]]</f>
        <v>0</v>
      </c>
      <c r="O707" s="5">
        <f>Table24[[#This Row],[Age]]/80</f>
        <v>0.32500000000000001</v>
      </c>
      <c r="P707" s="5">
        <f>LOG10(Table24[[#This Row],[Fare]]+1)</f>
        <v>0.94714932766263737</v>
      </c>
      <c r="Q707" s="3">
        <f>IF(OR(Table24[[#This Row],[Pclass]]=2, Table24[[#This Row],[Pclass]]=3), 0, IF(Table24[[#This Row],[Pclass]]=1, 1, ""))</f>
        <v>0</v>
      </c>
      <c r="R707" s="3">
        <f>IF(OR(Table24[[#This Row],[Pclass]]=1, Table24[[#This Row],[Pclass]]=3), 0, IF(Table24[[#This Row],[Pclass]]=2, 1, ""))</f>
        <v>0</v>
      </c>
      <c r="S707" s="3">
        <f>IF(OR(Table24[[#This Row],[Embarked]]="C", Table24[[#This Row],[Embarked]]="Q"), 0, IF(Table24[[#This Row],[Embarked]]="S", 1, ""))</f>
        <v>1</v>
      </c>
      <c r="T707" s="3">
        <f>IF(OR(Table24[[#This Row],[Embarked]]="S", Table24[[#This Row],[Embarked]]="Q"), 0, IF(Table24[[#This Row],[Embarked]]="C", 1, ""))</f>
        <v>0</v>
      </c>
      <c r="U707" s="3">
        <f>IF(Table24[[#This Row],[Sex]]="male", 1, 0)</f>
        <v>1</v>
      </c>
      <c r="V707" s="3">
        <v>1</v>
      </c>
      <c r="AI707">
        <f>SUMPRODUCT(Table24[[#This Row],[SibSp_1]:[Const]],$X$4:$AG$4)</f>
        <v>-1.1497590006881786</v>
      </c>
      <c r="AJ707">
        <f>SUMPRODUCT(Table24[[#This Row],[SibSp_1]:[Const]],$X$5:$AG$5)</f>
        <v>2.0646426555667063E-2</v>
      </c>
      <c r="AK707">
        <f t="shared" si="303"/>
        <v>0</v>
      </c>
      <c r="AL707">
        <f t="shared" si="304"/>
        <v>2.0646426555667063E-2</v>
      </c>
      <c r="AM707">
        <f t="shared" si="305"/>
        <v>2.0646426555667063E-2</v>
      </c>
      <c r="AN707">
        <f>(AM707-Table24[[#This Row],[Survived]])^2</f>
        <v>4.2627492951855412E-4</v>
      </c>
    </row>
    <row r="708" spans="1:40" x14ac:dyDescent="0.25">
      <c r="A708">
        <v>706</v>
      </c>
      <c r="B708">
        <v>0</v>
      </c>
      <c r="C708">
        <v>2</v>
      </c>
      <c r="D708" t="s">
        <v>989</v>
      </c>
      <c r="E708" t="s">
        <v>13</v>
      </c>
      <c r="F708">
        <v>39</v>
      </c>
      <c r="G708">
        <v>0</v>
      </c>
      <c r="H708">
        <v>0</v>
      </c>
      <c r="I708">
        <v>250655</v>
      </c>
      <c r="J708">
        <v>26</v>
      </c>
      <c r="L708" t="s">
        <v>15</v>
      </c>
      <c r="M708">
        <f>Table24[[#This Row],[SibSp]]</f>
        <v>0</v>
      </c>
      <c r="N708">
        <f>Table24[[#This Row],[Parch]]</f>
        <v>0</v>
      </c>
      <c r="O708" s="5">
        <f>Table24[[#This Row],[Age]]/80</f>
        <v>0.48749999999999999</v>
      </c>
      <c r="P708" s="5">
        <f>LOG10(Table24[[#This Row],[Fare]]+1)</f>
        <v>1.4313637641589874</v>
      </c>
      <c r="Q708" s="3">
        <f>IF(OR(Table24[[#This Row],[Pclass]]=2, Table24[[#This Row],[Pclass]]=3), 0, IF(Table24[[#This Row],[Pclass]]=1, 1, ""))</f>
        <v>0</v>
      </c>
      <c r="R708" s="3">
        <f>IF(OR(Table24[[#This Row],[Pclass]]=1, Table24[[#This Row],[Pclass]]=3), 0, IF(Table24[[#This Row],[Pclass]]=2, 1, ""))</f>
        <v>1</v>
      </c>
      <c r="S708" s="3">
        <f>IF(OR(Table24[[#This Row],[Embarked]]="C", Table24[[#This Row],[Embarked]]="Q"), 0, IF(Table24[[#This Row],[Embarked]]="S", 1, ""))</f>
        <v>1</v>
      </c>
      <c r="T708" s="3">
        <f>IF(OR(Table24[[#This Row],[Embarked]]="S", Table24[[#This Row],[Embarked]]="Q"), 0, IF(Table24[[#This Row],[Embarked]]="C", 1, ""))</f>
        <v>0</v>
      </c>
      <c r="U708" s="3">
        <f>IF(Table24[[#This Row],[Sex]]="male", 1, 0)</f>
        <v>1</v>
      </c>
      <c r="V708" s="3">
        <v>1</v>
      </c>
      <c r="AI708">
        <f>SUMPRODUCT(Table24[[#This Row],[SibSp_1]:[Const]],$X$4:$AG$4)</f>
        <v>-1.8838778455621032</v>
      </c>
      <c r="AJ708">
        <f>SUMPRODUCT(Table24[[#This Row],[SibSp_1]:[Const]],$X$5:$AG$5)</f>
        <v>0.25430231529184988</v>
      </c>
      <c r="AK708">
        <f t="shared" si="303"/>
        <v>0</v>
      </c>
      <c r="AL708">
        <f t="shared" si="304"/>
        <v>0.25430231529184988</v>
      </c>
      <c r="AM708">
        <f t="shared" si="305"/>
        <v>0.25430231529184988</v>
      </c>
      <c r="AN708">
        <f>(AM708-Table24[[#This Row],[Survived]])^2</f>
        <v>6.4669667562795422E-2</v>
      </c>
    </row>
    <row r="709" spans="1:40" x14ac:dyDescent="0.25">
      <c r="A709">
        <v>707</v>
      </c>
      <c r="B709">
        <v>1</v>
      </c>
      <c r="C709">
        <v>2</v>
      </c>
      <c r="D709" t="s">
        <v>990</v>
      </c>
      <c r="E709" t="s">
        <v>17</v>
      </c>
      <c r="F709">
        <v>45</v>
      </c>
      <c r="G709">
        <v>0</v>
      </c>
      <c r="H709">
        <v>0</v>
      </c>
      <c r="I709">
        <v>223596</v>
      </c>
      <c r="J709">
        <v>13.5</v>
      </c>
      <c r="L709" t="s">
        <v>15</v>
      </c>
      <c r="M709">
        <f>Table24[[#This Row],[SibSp]]</f>
        <v>0</v>
      </c>
      <c r="N709">
        <f>Table24[[#This Row],[Parch]]</f>
        <v>0</v>
      </c>
      <c r="O709" s="5">
        <f>Table24[[#This Row],[Age]]/80</f>
        <v>0.5625</v>
      </c>
      <c r="P709" s="5">
        <f>LOG10(Table24[[#This Row],[Fare]]+1)</f>
        <v>1.1613680022349748</v>
      </c>
      <c r="Q709" s="3">
        <f>IF(OR(Table24[[#This Row],[Pclass]]=2, Table24[[#This Row],[Pclass]]=3), 0, IF(Table24[[#This Row],[Pclass]]=1, 1, ""))</f>
        <v>0</v>
      </c>
      <c r="R709" s="3">
        <f>IF(OR(Table24[[#This Row],[Pclass]]=1, Table24[[#This Row],[Pclass]]=3), 0, IF(Table24[[#This Row],[Pclass]]=2, 1, ""))</f>
        <v>1</v>
      </c>
      <c r="S709" s="3">
        <f>IF(OR(Table24[[#This Row],[Embarked]]="C", Table24[[#This Row],[Embarked]]="Q"), 0, IF(Table24[[#This Row],[Embarked]]="S", 1, ""))</f>
        <v>1</v>
      </c>
      <c r="T709" s="3">
        <f>IF(OR(Table24[[#This Row],[Embarked]]="S", Table24[[#This Row],[Embarked]]="Q"), 0, IF(Table24[[#This Row],[Embarked]]="C", 1, ""))</f>
        <v>0</v>
      </c>
      <c r="U709" s="3">
        <f>IF(Table24[[#This Row],[Sex]]="male", 1, 0)</f>
        <v>0</v>
      </c>
      <c r="V709" s="3">
        <v>1</v>
      </c>
      <c r="AI709">
        <f>SUMPRODUCT(Table24[[#This Row],[SibSp_1]:[Const]],$X$4:$AG$4)</f>
        <v>-1.8065986355721519</v>
      </c>
      <c r="AJ709">
        <f>SUMPRODUCT(Table24[[#This Row],[SibSp_1]:[Const]],$X$5:$AG$5)</f>
        <v>0.6841501167226578</v>
      </c>
      <c r="AK709">
        <f t="shared" si="303"/>
        <v>0</v>
      </c>
      <c r="AL709">
        <f t="shared" si="304"/>
        <v>0.6841501167226578</v>
      </c>
      <c r="AM709">
        <f t="shared" si="305"/>
        <v>0.6841501167226578</v>
      </c>
      <c r="AN709">
        <f>(AM709-Table24[[#This Row],[Survived]])^2</f>
        <v>9.9761148766310689E-2</v>
      </c>
    </row>
    <row r="710" spans="1:40" x14ac:dyDescent="0.25">
      <c r="A710">
        <v>708</v>
      </c>
      <c r="B710">
        <v>1</v>
      </c>
      <c r="C710">
        <v>1</v>
      </c>
      <c r="D710" t="s">
        <v>991</v>
      </c>
      <c r="E710" t="s">
        <v>13</v>
      </c>
      <c r="F710">
        <v>42</v>
      </c>
      <c r="G710">
        <v>0</v>
      </c>
      <c r="H710">
        <v>0</v>
      </c>
      <c r="I710" t="s">
        <v>992</v>
      </c>
      <c r="J710">
        <v>26.287500000000001</v>
      </c>
      <c r="K710" t="s">
        <v>985</v>
      </c>
      <c r="L710" t="s">
        <v>15</v>
      </c>
      <c r="M710">
        <f>Table24[[#This Row],[SibSp]]</f>
        <v>0</v>
      </c>
      <c r="N710">
        <f>Table24[[#This Row],[Parch]]</f>
        <v>0</v>
      </c>
      <c r="O710" s="5">
        <f>Table24[[#This Row],[Age]]/80</f>
        <v>0.52500000000000002</v>
      </c>
      <c r="P710" s="5">
        <f>LOG10(Table24[[#This Row],[Fare]]+1)</f>
        <v>1.4359637487171957</v>
      </c>
      <c r="Q710" s="3">
        <f>IF(OR(Table24[[#This Row],[Pclass]]=2, Table24[[#This Row],[Pclass]]=3), 0, IF(Table24[[#This Row],[Pclass]]=1, 1, ""))</f>
        <v>1</v>
      </c>
      <c r="R710" s="3">
        <f>IF(OR(Table24[[#This Row],[Pclass]]=1, Table24[[#This Row],[Pclass]]=3), 0, IF(Table24[[#This Row],[Pclass]]=2, 1, ""))</f>
        <v>0</v>
      </c>
      <c r="S710" s="3">
        <f>IF(OR(Table24[[#This Row],[Embarked]]="C", Table24[[#This Row],[Embarked]]="Q"), 0, IF(Table24[[#This Row],[Embarked]]="S", 1, ""))</f>
        <v>1</v>
      </c>
      <c r="T710" s="3">
        <f>IF(OR(Table24[[#This Row],[Embarked]]="S", Table24[[#This Row],[Embarked]]="Q"), 0, IF(Table24[[#This Row],[Embarked]]="C", 1, ""))</f>
        <v>0</v>
      </c>
      <c r="U710" s="3">
        <f>IF(Table24[[#This Row],[Sex]]="male", 1, 0)</f>
        <v>1</v>
      </c>
      <c r="V710" s="3">
        <v>1</v>
      </c>
      <c r="AI710">
        <f>SUMPRODUCT(Table24[[#This Row],[SibSp_1]:[Const]],$X$4:$AG$4)</f>
        <v>-1.3940487746852637</v>
      </c>
      <c r="AJ710">
        <f>SUMPRODUCT(Table24[[#This Row],[SibSp_1]:[Const]],$X$5:$AG$5)</f>
        <v>0.38470731670347746</v>
      </c>
      <c r="AK710">
        <f t="shared" si="303"/>
        <v>0</v>
      </c>
      <c r="AL710">
        <f t="shared" si="304"/>
        <v>0.38470731670347746</v>
      </c>
      <c r="AM710">
        <f t="shared" si="305"/>
        <v>0.38470731670347746</v>
      </c>
      <c r="AN710">
        <f>(AM710-Table24[[#This Row],[Survived]])^2</f>
        <v>0.37858508611823477</v>
      </c>
    </row>
    <row r="711" spans="1:40" x14ac:dyDescent="0.25">
      <c r="A711">
        <v>709</v>
      </c>
      <c r="B711">
        <v>1</v>
      </c>
      <c r="C711">
        <v>1</v>
      </c>
      <c r="D711" t="s">
        <v>993</v>
      </c>
      <c r="E711" t="s">
        <v>17</v>
      </c>
      <c r="F711">
        <v>22</v>
      </c>
      <c r="G711">
        <v>0</v>
      </c>
      <c r="H711">
        <v>0</v>
      </c>
      <c r="I711">
        <v>113781</v>
      </c>
      <c r="J711">
        <v>151.55000000000001</v>
      </c>
      <c r="L711" t="s">
        <v>15</v>
      </c>
      <c r="M711">
        <f>Table24[[#This Row],[SibSp]]</f>
        <v>0</v>
      </c>
      <c r="N711">
        <f>Table24[[#This Row],[Parch]]</f>
        <v>0</v>
      </c>
      <c r="O711" s="5">
        <f>Table24[[#This Row],[Age]]/80</f>
        <v>0.27500000000000002</v>
      </c>
      <c r="P711" s="5">
        <f>LOG10(Table24[[#This Row],[Fare]]+1)</f>
        <v>2.1834122119784261</v>
      </c>
      <c r="Q711" s="3">
        <f>IF(OR(Table24[[#This Row],[Pclass]]=2, Table24[[#This Row],[Pclass]]=3), 0, IF(Table24[[#This Row],[Pclass]]=1, 1, ""))</f>
        <v>1</v>
      </c>
      <c r="R711" s="3">
        <f>IF(OR(Table24[[#This Row],[Pclass]]=1, Table24[[#This Row],[Pclass]]=3), 0, IF(Table24[[#This Row],[Pclass]]=2, 1, ""))</f>
        <v>0</v>
      </c>
      <c r="S711" s="3">
        <f>IF(OR(Table24[[#This Row],[Embarked]]="C", Table24[[#This Row],[Embarked]]="Q"), 0, IF(Table24[[#This Row],[Embarked]]="S", 1, ""))</f>
        <v>1</v>
      </c>
      <c r="T711" s="3">
        <f>IF(OR(Table24[[#This Row],[Embarked]]="S", Table24[[#This Row],[Embarked]]="Q"), 0, IF(Table24[[#This Row],[Embarked]]="C", 1, ""))</f>
        <v>0</v>
      </c>
      <c r="U711" s="3">
        <f>IF(Table24[[#This Row],[Sex]]="male", 1, 0)</f>
        <v>0</v>
      </c>
      <c r="V711" s="3">
        <v>1</v>
      </c>
      <c r="AI711">
        <f>SUMPRODUCT(Table24[[#This Row],[SibSp_1]:[Const]],$X$4:$AG$4)</f>
        <v>-1.9880622259080232</v>
      </c>
      <c r="AJ711">
        <f>SUMPRODUCT(Table24[[#This Row],[SibSp_1]:[Const]],$X$5:$AG$5)</f>
        <v>1.0971394156316223</v>
      </c>
      <c r="AK711">
        <f t="shared" si="303"/>
        <v>0</v>
      </c>
      <c r="AL711">
        <f t="shared" si="304"/>
        <v>1.0971394156316223</v>
      </c>
      <c r="AM711">
        <f t="shared" si="305"/>
        <v>1.0971394156316223</v>
      </c>
      <c r="AN711">
        <f>(AM711-Table24[[#This Row],[Survived]])^2</f>
        <v>9.4360660692530702E-3</v>
      </c>
    </row>
    <row r="712" spans="1:40" hidden="1" x14ac:dyDescent="0.25">
      <c r="A712">
        <v>710</v>
      </c>
      <c r="B712">
        <v>1</v>
      </c>
      <c r="C712">
        <v>3</v>
      </c>
      <c r="D712" t="s">
        <v>994</v>
      </c>
      <c r="E712" t="s">
        <v>13</v>
      </c>
      <c r="G712">
        <v>1</v>
      </c>
      <c r="H712">
        <v>1</v>
      </c>
      <c r="I712">
        <v>2661</v>
      </c>
      <c r="J712">
        <v>15.245799999999999</v>
      </c>
      <c r="L712" t="s">
        <v>20</v>
      </c>
      <c r="M712">
        <f>Table24[[#This Row],[SibSp]]</f>
        <v>1</v>
      </c>
      <c r="N712">
        <f>Table24[[#This Row],[Parch]]</f>
        <v>1</v>
      </c>
      <c r="O712">
        <f>Table24[[#This Row],[Age]]/80</f>
        <v>0</v>
      </c>
      <c r="P712" s="3">
        <f>LOG10(Table24[[#This Row],[Fare]]+1)</f>
        <v>1.2107411023865056</v>
      </c>
      <c r="Q712" s="3">
        <f>IF(OR(Table24[[#This Row],[Pclass]]=2, Table24[[#This Row],[Pclass]]=3), 0, IF(Table24[[#This Row],[Pclass]]=1, 1, ""))</f>
        <v>0</v>
      </c>
      <c r="R712" s="3">
        <f>IF(OR(Table24[[#This Row],[Pclass]]=1, Table24[[#This Row],[Pclass]]=3), 0, IF(Table24[[#This Row],[Pclass]]=2, 1, ""))</f>
        <v>0</v>
      </c>
      <c r="S712" s="3">
        <f>IF(OR(Table24[[#This Row],[Embarked]]="C", Table24[[#This Row],[Embarked]]="Q"), 0, IF(Table24[[#This Row],[Embarked]]="S", 1, ""))</f>
        <v>0</v>
      </c>
      <c r="T712" s="3">
        <f>IF(OR(Table24[[#This Row],[Embarked]]="S", Table24[[#This Row],[Embarked]]="Q"), 0, IF(Table24[[#This Row],[Embarked]]="C", 1, ""))</f>
        <v>1</v>
      </c>
      <c r="U712" s="3">
        <f>IF(Table24[[#This Row],[Sex]]="male", 1, 0)</f>
        <v>1</v>
      </c>
      <c r="V712" s="3"/>
      <c r="AI712">
        <f>SUMPRODUCT(Table24[[#This Row],[SibSp_1]:[Const]],$X$4:$AG$4)</f>
        <v>0.40837608628811983</v>
      </c>
      <c r="AN712">
        <f>(AI712-Table24[[#This Row],[Survived]])^2</f>
        <v>0.35001885527576221</v>
      </c>
    </row>
    <row r="713" spans="1:40" x14ac:dyDescent="0.25">
      <c r="A713">
        <v>711</v>
      </c>
      <c r="B713">
        <v>1</v>
      </c>
      <c r="C713">
        <v>1</v>
      </c>
      <c r="D713" t="s">
        <v>995</v>
      </c>
      <c r="E713" t="s">
        <v>17</v>
      </c>
      <c r="F713">
        <v>24</v>
      </c>
      <c r="G713">
        <v>0</v>
      </c>
      <c r="H713">
        <v>0</v>
      </c>
      <c r="I713" t="s">
        <v>996</v>
      </c>
      <c r="J713">
        <v>49.504199999999997</v>
      </c>
      <c r="K713" t="s">
        <v>997</v>
      </c>
      <c r="L713" t="s">
        <v>20</v>
      </c>
      <c r="M713">
        <f>Table24[[#This Row],[SibSp]]</f>
        <v>0</v>
      </c>
      <c r="N713">
        <f>Table24[[#This Row],[Parch]]</f>
        <v>0</v>
      </c>
      <c r="O713" s="5">
        <f>Table24[[#This Row],[Age]]/80</f>
        <v>0.3</v>
      </c>
      <c r="P713" s="5">
        <f>LOG10(Table24[[#This Row],[Fare]]+1)</f>
        <v>1.7033274961578131</v>
      </c>
      <c r="Q713" s="3">
        <f>IF(OR(Table24[[#This Row],[Pclass]]=2, Table24[[#This Row],[Pclass]]=3), 0, IF(Table24[[#This Row],[Pclass]]=1, 1, ""))</f>
        <v>1</v>
      </c>
      <c r="R713" s="3">
        <f>IF(OR(Table24[[#This Row],[Pclass]]=1, Table24[[#This Row],[Pclass]]=3), 0, IF(Table24[[#This Row],[Pclass]]=2, 1, ""))</f>
        <v>0</v>
      </c>
      <c r="S713" s="3">
        <f>IF(OR(Table24[[#This Row],[Embarked]]="C", Table24[[#This Row],[Embarked]]="Q"), 0, IF(Table24[[#This Row],[Embarked]]="S", 1, ""))</f>
        <v>0</v>
      </c>
      <c r="T713" s="3">
        <f>IF(OR(Table24[[#This Row],[Embarked]]="S", Table24[[#This Row],[Embarked]]="Q"), 0, IF(Table24[[#This Row],[Embarked]]="C", 1, ""))</f>
        <v>1</v>
      </c>
      <c r="U713" s="3">
        <f>IF(Table24[[#This Row],[Sex]]="male", 1, 0)</f>
        <v>0</v>
      </c>
      <c r="V713" s="3">
        <v>1</v>
      </c>
      <c r="AI713">
        <f>SUMPRODUCT(Table24[[#This Row],[SibSp_1]:[Const]],$X$4:$AG$4)</f>
        <v>-0.12859248216994384</v>
      </c>
      <c r="AJ713">
        <f>SUMPRODUCT(Table24[[#This Row],[SibSp_1]:[Const]],$X$5:$AG$5)</f>
        <v>1.0357908103570568</v>
      </c>
      <c r="AK713">
        <f>IF(AI713&lt;0,0,AI713)</f>
        <v>0</v>
      </c>
      <c r="AL713">
        <f>IF(AJ713&lt;0,0,AJ713)</f>
        <v>1.0357908103570568</v>
      </c>
      <c r="AM713">
        <f>AK713+AL713</f>
        <v>1.0357908103570568</v>
      </c>
      <c r="AN713">
        <f>(AM713-Table24[[#This Row],[Survived]])^2</f>
        <v>1.2809821060148028E-3</v>
      </c>
    </row>
    <row r="714" spans="1:40" hidden="1" x14ac:dyDescent="0.25">
      <c r="A714">
        <v>712</v>
      </c>
      <c r="B714">
        <v>0</v>
      </c>
      <c r="C714">
        <v>1</v>
      </c>
      <c r="D714" t="s">
        <v>998</v>
      </c>
      <c r="E714" t="s">
        <v>13</v>
      </c>
      <c r="G714">
        <v>0</v>
      </c>
      <c r="H714">
        <v>0</v>
      </c>
      <c r="I714">
        <v>113028</v>
      </c>
      <c r="J714">
        <v>26.55</v>
      </c>
      <c r="K714" t="s">
        <v>499</v>
      </c>
      <c r="L714" t="s">
        <v>15</v>
      </c>
      <c r="M714">
        <f>Table24[[#This Row],[SibSp]]</f>
        <v>0</v>
      </c>
      <c r="N714">
        <f>Table24[[#This Row],[Parch]]</f>
        <v>0</v>
      </c>
      <c r="O714">
        <f>Table24[[#This Row],[Age]]/80</f>
        <v>0</v>
      </c>
      <c r="P714" s="3">
        <f>LOG10(Table24[[#This Row],[Fare]]+1)</f>
        <v>1.4401216031878039</v>
      </c>
      <c r="Q714" s="3">
        <f>IF(OR(Table24[[#This Row],[Pclass]]=2, Table24[[#This Row],[Pclass]]=3), 0, IF(Table24[[#This Row],[Pclass]]=1, 1, ""))</f>
        <v>1</v>
      </c>
      <c r="R714" s="3">
        <f>IF(OR(Table24[[#This Row],[Pclass]]=1, Table24[[#This Row],[Pclass]]=3), 0, IF(Table24[[#This Row],[Pclass]]=2, 1, ""))</f>
        <v>0</v>
      </c>
      <c r="S714" s="3">
        <f>IF(OR(Table24[[#This Row],[Embarked]]="C", Table24[[#This Row],[Embarked]]="Q"), 0, IF(Table24[[#This Row],[Embarked]]="S", 1, ""))</f>
        <v>1</v>
      </c>
      <c r="T714" s="3">
        <f>IF(OR(Table24[[#This Row],[Embarked]]="S", Table24[[#This Row],[Embarked]]="Q"), 0, IF(Table24[[#This Row],[Embarked]]="C", 1, ""))</f>
        <v>0</v>
      </c>
      <c r="U714" s="3">
        <f>IF(Table24[[#This Row],[Sex]]="male", 1, 0)</f>
        <v>1</v>
      </c>
      <c r="V714" s="3"/>
      <c r="AI714">
        <f>SUMPRODUCT(Table24[[#This Row],[SibSp_1]:[Const]],$X$4:$AG$4)</f>
        <v>-1.1194809158687502</v>
      </c>
      <c r="AN714">
        <f>(AI714-Table24[[#This Row],[Survived]])^2</f>
        <v>1.2532375209943358</v>
      </c>
    </row>
    <row r="715" spans="1:40" x14ac:dyDescent="0.25">
      <c r="A715">
        <v>713</v>
      </c>
      <c r="B715">
        <v>1</v>
      </c>
      <c r="C715">
        <v>1</v>
      </c>
      <c r="D715" t="s">
        <v>999</v>
      </c>
      <c r="E715" t="s">
        <v>13</v>
      </c>
      <c r="F715">
        <v>48</v>
      </c>
      <c r="G715">
        <v>1</v>
      </c>
      <c r="H715">
        <v>0</v>
      </c>
      <c r="I715">
        <v>19996</v>
      </c>
      <c r="J715">
        <v>52</v>
      </c>
      <c r="K715" t="s">
        <v>942</v>
      </c>
      <c r="L715" t="s">
        <v>15</v>
      </c>
      <c r="M715">
        <f>Table24[[#This Row],[SibSp]]</f>
        <v>1</v>
      </c>
      <c r="N715">
        <f>Table24[[#This Row],[Parch]]</f>
        <v>0</v>
      </c>
      <c r="O715" s="5">
        <f>Table24[[#This Row],[Age]]/80</f>
        <v>0.6</v>
      </c>
      <c r="P715" s="5">
        <f>LOG10(Table24[[#This Row],[Fare]]+1)</f>
        <v>1.7242758696007889</v>
      </c>
      <c r="Q715" s="3">
        <f>IF(OR(Table24[[#This Row],[Pclass]]=2, Table24[[#This Row],[Pclass]]=3), 0, IF(Table24[[#This Row],[Pclass]]=1, 1, ""))</f>
        <v>1</v>
      </c>
      <c r="R715" s="3">
        <f>IF(OR(Table24[[#This Row],[Pclass]]=1, Table24[[#This Row],[Pclass]]=3), 0, IF(Table24[[#This Row],[Pclass]]=2, 1, ""))</f>
        <v>0</v>
      </c>
      <c r="S715" s="3">
        <f>IF(OR(Table24[[#This Row],[Embarked]]="C", Table24[[#This Row],[Embarked]]="Q"), 0, IF(Table24[[#This Row],[Embarked]]="S", 1, ""))</f>
        <v>1</v>
      </c>
      <c r="T715" s="3">
        <f>IF(OR(Table24[[#This Row],[Embarked]]="S", Table24[[#This Row],[Embarked]]="Q"), 0, IF(Table24[[#This Row],[Embarked]]="C", 1, ""))</f>
        <v>0</v>
      </c>
      <c r="U715" s="3">
        <f>IF(Table24[[#This Row],[Sex]]="male", 1, 0)</f>
        <v>1</v>
      </c>
      <c r="V715" s="3">
        <v>1</v>
      </c>
      <c r="AI715">
        <f>SUMPRODUCT(Table24[[#This Row],[SibSp_1]:[Const]],$X$4:$AG$4)</f>
        <v>-1.2267085859537792</v>
      </c>
      <c r="AJ715">
        <f>SUMPRODUCT(Table24[[#This Row],[SibSp_1]:[Const]],$X$5:$AG$5)</f>
        <v>0.28603980373146143</v>
      </c>
      <c r="AK715">
        <f t="shared" ref="AK715:AK720" si="306">IF(AI715&lt;0,0,AI715)</f>
        <v>0</v>
      </c>
      <c r="AL715">
        <f t="shared" ref="AL715:AL720" si="307">IF(AJ715&lt;0,0,AJ715)</f>
        <v>0.28603980373146143</v>
      </c>
      <c r="AM715">
        <f t="shared" ref="AM715:AM720" si="308">AK715+AL715</f>
        <v>0.28603980373146143</v>
      </c>
      <c r="AN715">
        <f>(AM715-Table24[[#This Row],[Survived]])^2</f>
        <v>0.50973916185581014</v>
      </c>
    </row>
    <row r="716" spans="1:40" x14ac:dyDescent="0.25">
      <c r="A716">
        <v>714</v>
      </c>
      <c r="B716">
        <v>0</v>
      </c>
      <c r="C716">
        <v>3</v>
      </c>
      <c r="D716" t="s">
        <v>1000</v>
      </c>
      <c r="E716" t="s">
        <v>13</v>
      </c>
      <c r="F716">
        <v>29</v>
      </c>
      <c r="G716">
        <v>0</v>
      </c>
      <c r="H716">
        <v>0</v>
      </c>
      <c r="I716">
        <v>7545</v>
      </c>
      <c r="J716">
        <v>9.4832999999999998</v>
      </c>
      <c r="L716" t="s">
        <v>15</v>
      </c>
      <c r="M716">
        <f>Table24[[#This Row],[SibSp]]</f>
        <v>0</v>
      </c>
      <c r="N716">
        <f>Table24[[#This Row],[Parch]]</f>
        <v>0</v>
      </c>
      <c r="O716" s="5">
        <f>Table24[[#This Row],[Age]]/80</f>
        <v>0.36249999999999999</v>
      </c>
      <c r="P716" s="5">
        <f>LOG10(Table24[[#This Row],[Fare]]+1)</f>
        <v>1.020498014154877</v>
      </c>
      <c r="Q716" s="3">
        <f>IF(OR(Table24[[#This Row],[Pclass]]=2, Table24[[#This Row],[Pclass]]=3), 0, IF(Table24[[#This Row],[Pclass]]=1, 1, ""))</f>
        <v>0</v>
      </c>
      <c r="R716" s="3">
        <f>IF(OR(Table24[[#This Row],[Pclass]]=1, Table24[[#This Row],[Pclass]]=3), 0, IF(Table24[[#This Row],[Pclass]]=2, 1, ""))</f>
        <v>0</v>
      </c>
      <c r="S716" s="3">
        <f>IF(OR(Table24[[#This Row],[Embarked]]="C", Table24[[#This Row],[Embarked]]="Q"), 0, IF(Table24[[#This Row],[Embarked]]="S", 1, ""))</f>
        <v>1</v>
      </c>
      <c r="T716" s="3">
        <f>IF(OR(Table24[[#This Row],[Embarked]]="S", Table24[[#This Row],[Embarked]]="Q"), 0, IF(Table24[[#This Row],[Embarked]]="C", 1, ""))</f>
        <v>0</v>
      </c>
      <c r="U716" s="3">
        <f>IF(Table24[[#This Row],[Sex]]="male", 1, 0)</f>
        <v>1</v>
      </c>
      <c r="V716" s="3">
        <v>1</v>
      </c>
      <c r="AI716">
        <f>SUMPRODUCT(Table24[[#This Row],[SibSp_1]:[Const]],$X$4:$AG$4)</f>
        <v>-1.5370676086917956</v>
      </c>
      <c r="AJ716">
        <f>SUMPRODUCT(Table24[[#This Row],[SibSp_1]:[Const]],$X$5:$AG$5)</f>
        <v>8.6583885115735448E-2</v>
      </c>
      <c r="AK716">
        <f t="shared" si="306"/>
        <v>0</v>
      </c>
      <c r="AL716">
        <f t="shared" si="307"/>
        <v>8.6583885115735448E-2</v>
      </c>
      <c r="AM716">
        <f t="shared" si="308"/>
        <v>8.6583885115735448E-2</v>
      </c>
      <c r="AN716">
        <f>(AM716-Table24[[#This Row],[Survived]])^2</f>
        <v>7.4967691617348741E-3</v>
      </c>
    </row>
    <row r="717" spans="1:40" x14ac:dyDescent="0.25">
      <c r="A717">
        <v>715</v>
      </c>
      <c r="B717">
        <v>0</v>
      </c>
      <c r="C717">
        <v>2</v>
      </c>
      <c r="D717" t="s">
        <v>1001</v>
      </c>
      <c r="E717" t="s">
        <v>13</v>
      </c>
      <c r="F717">
        <v>52</v>
      </c>
      <c r="G717">
        <v>0</v>
      </c>
      <c r="H717">
        <v>0</v>
      </c>
      <c r="I717">
        <v>250647</v>
      </c>
      <c r="J717">
        <v>13</v>
      </c>
      <c r="L717" t="s">
        <v>15</v>
      </c>
      <c r="M717">
        <f>Table24[[#This Row],[SibSp]]</f>
        <v>0</v>
      </c>
      <c r="N717">
        <f>Table24[[#This Row],[Parch]]</f>
        <v>0</v>
      </c>
      <c r="O717" s="5">
        <f>Table24[[#This Row],[Age]]/80</f>
        <v>0.65</v>
      </c>
      <c r="P717" s="5">
        <f>LOG10(Table24[[#This Row],[Fare]]+1)</f>
        <v>1.146128035678238</v>
      </c>
      <c r="Q717" s="3">
        <f>IF(OR(Table24[[#This Row],[Pclass]]=2, Table24[[#This Row],[Pclass]]=3), 0, IF(Table24[[#This Row],[Pclass]]=1, 1, ""))</f>
        <v>0</v>
      </c>
      <c r="R717" s="3">
        <f>IF(OR(Table24[[#This Row],[Pclass]]=1, Table24[[#This Row],[Pclass]]=3), 0, IF(Table24[[#This Row],[Pclass]]=2, 1, ""))</f>
        <v>1</v>
      </c>
      <c r="S717" s="3">
        <f>IF(OR(Table24[[#This Row],[Embarked]]="C", Table24[[#This Row],[Embarked]]="Q"), 0, IF(Table24[[#This Row],[Embarked]]="S", 1, ""))</f>
        <v>1</v>
      </c>
      <c r="T717" s="3">
        <f>IF(OR(Table24[[#This Row],[Embarked]]="S", Table24[[#This Row],[Embarked]]="Q"), 0, IF(Table24[[#This Row],[Embarked]]="C", 1, ""))</f>
        <v>0</v>
      </c>
      <c r="U717" s="3">
        <f>IF(Table24[[#This Row],[Sex]]="male", 1, 0)</f>
        <v>1</v>
      </c>
      <c r="V717" s="3">
        <v>1</v>
      </c>
      <c r="AI717">
        <f>SUMPRODUCT(Table24[[#This Row],[SibSp_1]:[Const]],$X$4:$AG$4)</f>
        <v>-1.6898455336511735</v>
      </c>
      <c r="AJ717">
        <f>SUMPRODUCT(Table24[[#This Row],[SibSp_1]:[Const]],$X$5:$AG$5)</f>
        <v>0.13338717508358633</v>
      </c>
      <c r="AK717">
        <f t="shared" si="306"/>
        <v>0</v>
      </c>
      <c r="AL717">
        <f t="shared" si="307"/>
        <v>0.13338717508358633</v>
      </c>
      <c r="AM717">
        <f t="shared" si="308"/>
        <v>0.13338717508358633</v>
      </c>
      <c r="AN717">
        <f>(AM717-Table24[[#This Row],[Survived]])^2</f>
        <v>1.7792138476779313E-2</v>
      </c>
    </row>
    <row r="718" spans="1:40" x14ac:dyDescent="0.25">
      <c r="A718">
        <v>716</v>
      </c>
      <c r="B718">
        <v>0</v>
      </c>
      <c r="C718">
        <v>3</v>
      </c>
      <c r="D718" t="s">
        <v>1002</v>
      </c>
      <c r="E718" t="s">
        <v>13</v>
      </c>
      <c r="F718">
        <v>19</v>
      </c>
      <c r="G718">
        <v>0</v>
      </c>
      <c r="H718">
        <v>0</v>
      </c>
      <c r="I718">
        <v>348124</v>
      </c>
      <c r="J718">
        <v>7.65</v>
      </c>
      <c r="K718" t="s">
        <v>129</v>
      </c>
      <c r="L718" t="s">
        <v>15</v>
      </c>
      <c r="M718">
        <f>Table24[[#This Row],[SibSp]]</f>
        <v>0</v>
      </c>
      <c r="N718">
        <f>Table24[[#This Row],[Parch]]</f>
        <v>0</v>
      </c>
      <c r="O718" s="5">
        <f>Table24[[#This Row],[Age]]/80</f>
        <v>0.23749999999999999</v>
      </c>
      <c r="P718" s="5">
        <f>LOG10(Table24[[#This Row],[Fare]]+1)</f>
        <v>0.93701610746481423</v>
      </c>
      <c r="Q718" s="3">
        <f>IF(OR(Table24[[#This Row],[Pclass]]=2, Table24[[#This Row],[Pclass]]=3), 0, IF(Table24[[#This Row],[Pclass]]=1, 1, ""))</f>
        <v>0</v>
      </c>
      <c r="R718" s="3">
        <f>IF(OR(Table24[[#This Row],[Pclass]]=1, Table24[[#This Row],[Pclass]]=3), 0, IF(Table24[[#This Row],[Pclass]]=2, 1, ""))</f>
        <v>0</v>
      </c>
      <c r="S718" s="3">
        <f>IF(OR(Table24[[#This Row],[Embarked]]="C", Table24[[#This Row],[Embarked]]="Q"), 0, IF(Table24[[#This Row],[Embarked]]="S", 1, ""))</f>
        <v>1</v>
      </c>
      <c r="T718" s="3">
        <f>IF(OR(Table24[[#This Row],[Embarked]]="S", Table24[[#This Row],[Embarked]]="Q"), 0, IF(Table24[[#This Row],[Embarked]]="C", 1, ""))</f>
        <v>0</v>
      </c>
      <c r="U718" s="3">
        <f>IF(Table24[[#This Row],[Sex]]="male", 1, 0)</f>
        <v>1</v>
      </c>
      <c r="V718" s="3">
        <v>1</v>
      </c>
      <c r="AI718">
        <f>SUMPRODUCT(Table24[[#This Row],[SibSp_1]:[Const]],$X$4:$AG$4)</f>
        <v>-1.4943919103032623</v>
      </c>
      <c r="AJ718">
        <f>SUMPRODUCT(Table24[[#This Row],[SibSp_1]:[Const]],$X$5:$AG$5)</f>
        <v>0.15197830650632926</v>
      </c>
      <c r="AK718">
        <f t="shared" si="306"/>
        <v>0</v>
      </c>
      <c r="AL718">
        <f t="shared" si="307"/>
        <v>0.15197830650632926</v>
      </c>
      <c r="AM718">
        <f t="shared" si="308"/>
        <v>0.15197830650632926</v>
      </c>
      <c r="AN718">
        <f>(AM718-Table24[[#This Row],[Survived]])^2</f>
        <v>2.3097405648531764E-2</v>
      </c>
    </row>
    <row r="719" spans="1:40" x14ac:dyDescent="0.25">
      <c r="A719">
        <v>717</v>
      </c>
      <c r="B719">
        <v>1</v>
      </c>
      <c r="C719">
        <v>1</v>
      </c>
      <c r="D719" t="s">
        <v>1003</v>
      </c>
      <c r="E719" t="s">
        <v>17</v>
      </c>
      <c r="F719">
        <v>38</v>
      </c>
      <c r="G719">
        <v>0</v>
      </c>
      <c r="H719">
        <v>0</v>
      </c>
      <c r="I719" t="s">
        <v>564</v>
      </c>
      <c r="J719">
        <v>227.52500000000001</v>
      </c>
      <c r="K719" t="s">
        <v>1004</v>
      </c>
      <c r="L719" t="s">
        <v>20</v>
      </c>
      <c r="M719">
        <f>Table24[[#This Row],[SibSp]]</f>
        <v>0</v>
      </c>
      <c r="N719">
        <f>Table24[[#This Row],[Parch]]</f>
        <v>0</v>
      </c>
      <c r="O719" s="5">
        <f>Table24[[#This Row],[Age]]/80</f>
        <v>0.47499999999999998</v>
      </c>
      <c r="P719" s="5">
        <f>LOG10(Table24[[#This Row],[Fare]]+1)</f>
        <v>2.3589337176143736</v>
      </c>
      <c r="Q719" s="3">
        <f>IF(OR(Table24[[#This Row],[Pclass]]=2, Table24[[#This Row],[Pclass]]=3), 0, IF(Table24[[#This Row],[Pclass]]=1, 1, ""))</f>
        <v>1</v>
      </c>
      <c r="R719" s="3">
        <f>IF(OR(Table24[[#This Row],[Pclass]]=1, Table24[[#This Row],[Pclass]]=3), 0, IF(Table24[[#This Row],[Pclass]]=2, 1, ""))</f>
        <v>0</v>
      </c>
      <c r="S719" s="3">
        <f>IF(OR(Table24[[#This Row],[Embarked]]="C", Table24[[#This Row],[Embarked]]="Q"), 0, IF(Table24[[#This Row],[Embarked]]="S", 1, ""))</f>
        <v>0</v>
      </c>
      <c r="T719" s="3">
        <f>IF(OR(Table24[[#This Row],[Embarked]]="S", Table24[[#This Row],[Embarked]]="Q"), 0, IF(Table24[[#This Row],[Embarked]]="C", 1, ""))</f>
        <v>1</v>
      </c>
      <c r="U719" s="3">
        <f>IF(Table24[[#This Row],[Sex]]="male", 1, 0)</f>
        <v>0</v>
      </c>
      <c r="V719" s="3">
        <v>1</v>
      </c>
      <c r="AI719">
        <f>SUMPRODUCT(Table24[[#This Row],[SibSp_1]:[Const]],$X$4:$AG$4)</f>
        <v>-0.52971021906037041</v>
      </c>
      <c r="AJ719">
        <f>SUMPRODUCT(Table24[[#This Row],[SibSp_1]:[Const]],$X$5:$AG$5)</f>
        <v>0.99335900634137897</v>
      </c>
      <c r="AK719">
        <f t="shared" si="306"/>
        <v>0</v>
      </c>
      <c r="AL719">
        <f t="shared" si="307"/>
        <v>0.99335900634137897</v>
      </c>
      <c r="AM719">
        <f t="shared" si="308"/>
        <v>0.99335900634137897</v>
      </c>
      <c r="AN719">
        <f>(AM719-Table24[[#This Row],[Survived]])^2</f>
        <v>4.4102796773844743E-5</v>
      </c>
    </row>
    <row r="720" spans="1:40" x14ac:dyDescent="0.25">
      <c r="A720">
        <v>718</v>
      </c>
      <c r="B720">
        <v>1</v>
      </c>
      <c r="C720">
        <v>2</v>
      </c>
      <c r="D720" t="s">
        <v>1005</v>
      </c>
      <c r="E720" t="s">
        <v>17</v>
      </c>
      <c r="F720">
        <v>27</v>
      </c>
      <c r="G720">
        <v>0</v>
      </c>
      <c r="H720">
        <v>0</v>
      </c>
      <c r="I720">
        <v>34218</v>
      </c>
      <c r="J720">
        <v>10.5</v>
      </c>
      <c r="K720" t="s">
        <v>194</v>
      </c>
      <c r="L720" t="s">
        <v>15</v>
      </c>
      <c r="M720">
        <f>Table24[[#This Row],[SibSp]]</f>
        <v>0</v>
      </c>
      <c r="N720">
        <f>Table24[[#This Row],[Parch]]</f>
        <v>0</v>
      </c>
      <c r="O720" s="5">
        <f>Table24[[#This Row],[Age]]/80</f>
        <v>0.33750000000000002</v>
      </c>
      <c r="P720" s="5">
        <f>LOG10(Table24[[#This Row],[Fare]]+1)</f>
        <v>1.0606978403536116</v>
      </c>
      <c r="Q720" s="3">
        <f>IF(OR(Table24[[#This Row],[Pclass]]=2, Table24[[#This Row],[Pclass]]=3), 0, IF(Table24[[#This Row],[Pclass]]=1, 1, ""))</f>
        <v>0</v>
      </c>
      <c r="R720" s="3">
        <f>IF(OR(Table24[[#This Row],[Pclass]]=1, Table24[[#This Row],[Pclass]]=3), 0, IF(Table24[[#This Row],[Pclass]]=2, 1, ""))</f>
        <v>1</v>
      </c>
      <c r="S720" s="3">
        <f>IF(OR(Table24[[#This Row],[Embarked]]="C", Table24[[#This Row],[Embarked]]="Q"), 0, IF(Table24[[#This Row],[Embarked]]="S", 1, ""))</f>
        <v>1</v>
      </c>
      <c r="T720" s="3">
        <f>IF(OR(Table24[[#This Row],[Embarked]]="S", Table24[[#This Row],[Embarked]]="Q"), 0, IF(Table24[[#This Row],[Embarked]]="C", 1, ""))</f>
        <v>0</v>
      </c>
      <c r="U720" s="3">
        <f>IF(Table24[[#This Row],[Sex]]="male", 1, 0)</f>
        <v>0</v>
      </c>
      <c r="V720" s="3">
        <v>1</v>
      </c>
      <c r="AI720">
        <f>SUMPRODUCT(Table24[[#This Row],[SibSp_1]:[Const]],$X$4:$AG$4)</f>
        <v>-1.7612101040217036</v>
      </c>
      <c r="AJ720">
        <f>SUMPRODUCT(Table24[[#This Row],[SibSp_1]:[Const]],$X$5:$AG$5)</f>
        <v>0.80638224780309709</v>
      </c>
      <c r="AK720">
        <f t="shared" si="306"/>
        <v>0</v>
      </c>
      <c r="AL720">
        <f t="shared" si="307"/>
        <v>0.80638224780309709</v>
      </c>
      <c r="AM720">
        <f t="shared" si="308"/>
        <v>0.80638224780309709</v>
      </c>
      <c r="AN720">
        <f>(AM720-Table24[[#This Row],[Survived]])^2</f>
        <v>3.74878339657813E-2</v>
      </c>
    </row>
    <row r="721" spans="1:40" hidden="1" x14ac:dyDescent="0.25">
      <c r="A721">
        <v>719</v>
      </c>
      <c r="B721">
        <v>0</v>
      </c>
      <c r="C721">
        <v>3</v>
      </c>
      <c r="D721" t="s">
        <v>1006</v>
      </c>
      <c r="E721" t="s">
        <v>13</v>
      </c>
      <c r="G721">
        <v>0</v>
      </c>
      <c r="H721">
        <v>0</v>
      </c>
      <c r="I721">
        <v>36568</v>
      </c>
      <c r="J721">
        <v>15.5</v>
      </c>
      <c r="L721" t="s">
        <v>27</v>
      </c>
      <c r="M721">
        <f>Table24[[#This Row],[SibSp]]</f>
        <v>0</v>
      </c>
      <c r="N721">
        <f>Table24[[#This Row],[Parch]]</f>
        <v>0</v>
      </c>
      <c r="O721">
        <f>Table24[[#This Row],[Age]]/80</f>
        <v>0</v>
      </c>
      <c r="P721" s="3">
        <f>LOG10(Table24[[#This Row],[Fare]]+1)</f>
        <v>1.2174839442139063</v>
      </c>
      <c r="Q721" s="3">
        <f>IF(OR(Table24[[#This Row],[Pclass]]=2, Table24[[#This Row],[Pclass]]=3), 0, IF(Table24[[#This Row],[Pclass]]=1, 1, ""))</f>
        <v>0</v>
      </c>
      <c r="R721" s="3">
        <f>IF(OR(Table24[[#This Row],[Pclass]]=1, Table24[[#This Row],[Pclass]]=3), 0, IF(Table24[[#This Row],[Pclass]]=2, 1, ""))</f>
        <v>0</v>
      </c>
      <c r="S721" s="3">
        <f>IF(OR(Table24[[#This Row],[Embarked]]="C", Table24[[#This Row],[Embarked]]="Q"), 0, IF(Table24[[#This Row],[Embarked]]="S", 1, ""))</f>
        <v>0</v>
      </c>
      <c r="T721" s="3">
        <f>IF(OR(Table24[[#This Row],[Embarked]]="S", Table24[[#This Row],[Embarked]]="Q"), 0, IF(Table24[[#This Row],[Embarked]]="C", 1, ""))</f>
        <v>0</v>
      </c>
      <c r="U721" s="3">
        <f>IF(Table24[[#This Row],[Sex]]="male", 1, 0)</f>
        <v>1</v>
      </c>
      <c r="V721" s="3"/>
      <c r="AI721">
        <f>SUMPRODUCT(Table24[[#This Row],[SibSp_1]:[Const]],$X$4:$AG$4)</f>
        <v>-0.67152904415682946</v>
      </c>
      <c r="AN721">
        <f>(AI721-Table24[[#This Row],[Survived]])^2</f>
        <v>0.450951257146185</v>
      </c>
    </row>
    <row r="722" spans="1:40" x14ac:dyDescent="0.25">
      <c r="A722">
        <v>720</v>
      </c>
      <c r="B722">
        <v>0</v>
      </c>
      <c r="C722">
        <v>3</v>
      </c>
      <c r="D722" t="s">
        <v>1007</v>
      </c>
      <c r="E722" t="s">
        <v>13</v>
      </c>
      <c r="F722">
        <v>33</v>
      </c>
      <c r="G722">
        <v>0</v>
      </c>
      <c r="H722">
        <v>0</v>
      </c>
      <c r="I722">
        <v>347062</v>
      </c>
      <c r="J722">
        <v>7.7750000000000004</v>
      </c>
      <c r="L722" t="s">
        <v>15</v>
      </c>
      <c r="M722">
        <f>Table24[[#This Row],[SibSp]]</f>
        <v>0</v>
      </c>
      <c r="N722">
        <f>Table24[[#This Row],[Parch]]</f>
        <v>0</v>
      </c>
      <c r="O722" s="5">
        <f>Table24[[#This Row],[Age]]/80</f>
        <v>0.41249999999999998</v>
      </c>
      <c r="P722" s="5">
        <f>LOG10(Table24[[#This Row],[Fare]]+1)</f>
        <v>0.94324712513786169</v>
      </c>
      <c r="Q722" s="3">
        <f>IF(OR(Table24[[#This Row],[Pclass]]=2, Table24[[#This Row],[Pclass]]=3), 0, IF(Table24[[#This Row],[Pclass]]=1, 1, ""))</f>
        <v>0</v>
      </c>
      <c r="R722" s="3">
        <f>IF(OR(Table24[[#This Row],[Pclass]]=1, Table24[[#This Row],[Pclass]]=3), 0, IF(Table24[[#This Row],[Pclass]]=2, 1, ""))</f>
        <v>0</v>
      </c>
      <c r="S722" s="3">
        <f>IF(OR(Table24[[#This Row],[Embarked]]="C", Table24[[#This Row],[Embarked]]="Q"), 0, IF(Table24[[#This Row],[Embarked]]="S", 1, ""))</f>
        <v>1</v>
      </c>
      <c r="T722" s="3">
        <f>IF(OR(Table24[[#This Row],[Embarked]]="S", Table24[[#This Row],[Embarked]]="Q"), 0, IF(Table24[[#This Row],[Embarked]]="C", 1, ""))</f>
        <v>0</v>
      </c>
      <c r="U722" s="3">
        <f>IF(Table24[[#This Row],[Sex]]="male", 1, 0)</f>
        <v>1</v>
      </c>
      <c r="V722" s="3">
        <v>1</v>
      </c>
      <c r="AI722">
        <f>SUMPRODUCT(Table24[[#This Row],[SibSp_1]:[Const]],$X$4:$AG$4)</f>
        <v>-1.4840276116576412</v>
      </c>
      <c r="AJ722">
        <f>SUMPRODUCT(Table24[[#This Row],[SibSp_1]:[Const]],$X$5:$AG$5)</f>
        <v>5.03378660181939E-2</v>
      </c>
      <c r="AK722">
        <f t="shared" ref="AK722:AK729" si="309">IF(AI722&lt;0,0,AI722)</f>
        <v>0</v>
      </c>
      <c r="AL722">
        <f t="shared" ref="AL722:AL729" si="310">IF(AJ722&lt;0,0,AJ722)</f>
        <v>5.03378660181939E-2</v>
      </c>
      <c r="AM722">
        <f t="shared" ref="AM722:AM729" si="311">AK722+AL722</f>
        <v>5.03378660181939E-2</v>
      </c>
      <c r="AN722">
        <f>(AM722-Table24[[#This Row],[Survived]])^2</f>
        <v>2.5339007552656403E-3</v>
      </c>
    </row>
    <row r="723" spans="1:40" x14ac:dyDescent="0.25">
      <c r="A723">
        <v>721</v>
      </c>
      <c r="B723">
        <v>1</v>
      </c>
      <c r="C723">
        <v>2</v>
      </c>
      <c r="D723" t="s">
        <v>1008</v>
      </c>
      <c r="E723" t="s">
        <v>17</v>
      </c>
      <c r="F723">
        <v>6</v>
      </c>
      <c r="G723">
        <v>0</v>
      </c>
      <c r="H723">
        <v>1</v>
      </c>
      <c r="I723">
        <v>248727</v>
      </c>
      <c r="J723">
        <v>33</v>
      </c>
      <c r="L723" t="s">
        <v>15</v>
      </c>
      <c r="M723">
        <f>Table24[[#This Row],[SibSp]]</f>
        <v>0</v>
      </c>
      <c r="N723">
        <f>Table24[[#This Row],[Parch]]</f>
        <v>1</v>
      </c>
      <c r="O723" s="5">
        <f>Table24[[#This Row],[Age]]/80</f>
        <v>7.4999999999999997E-2</v>
      </c>
      <c r="P723" s="5">
        <f>LOG10(Table24[[#This Row],[Fare]]+1)</f>
        <v>1.5314789170422551</v>
      </c>
      <c r="Q723" s="3">
        <f>IF(OR(Table24[[#This Row],[Pclass]]=2, Table24[[#This Row],[Pclass]]=3), 0, IF(Table24[[#This Row],[Pclass]]=1, 1, ""))</f>
        <v>0</v>
      </c>
      <c r="R723" s="3">
        <f>IF(OR(Table24[[#This Row],[Pclass]]=1, Table24[[#This Row],[Pclass]]=3), 0, IF(Table24[[#This Row],[Pclass]]=2, 1, ""))</f>
        <v>1</v>
      </c>
      <c r="S723" s="3">
        <f>IF(OR(Table24[[#This Row],[Embarked]]="C", Table24[[#This Row],[Embarked]]="Q"), 0, IF(Table24[[#This Row],[Embarked]]="S", 1, ""))</f>
        <v>1</v>
      </c>
      <c r="T723" s="3">
        <f>IF(OR(Table24[[#This Row],[Embarked]]="S", Table24[[#This Row],[Embarked]]="Q"), 0, IF(Table24[[#This Row],[Embarked]]="C", 1, ""))</f>
        <v>0</v>
      </c>
      <c r="U723" s="3">
        <f>IF(Table24[[#This Row],[Sex]]="male", 1, 0)</f>
        <v>0</v>
      </c>
      <c r="V723" s="3">
        <v>1</v>
      </c>
      <c r="AI723">
        <f>SUMPRODUCT(Table24[[#This Row],[SibSp_1]:[Const]],$X$4:$AG$4)</f>
        <v>-2.2026064027005576</v>
      </c>
      <c r="AJ723">
        <f>SUMPRODUCT(Table24[[#This Row],[SibSp_1]:[Const]],$X$5:$AG$5)</f>
        <v>0.98828134402791434</v>
      </c>
      <c r="AK723">
        <f t="shared" si="309"/>
        <v>0</v>
      </c>
      <c r="AL723">
        <f t="shared" si="310"/>
        <v>0.98828134402791434</v>
      </c>
      <c r="AM723">
        <f t="shared" si="311"/>
        <v>0.98828134402791434</v>
      </c>
      <c r="AN723">
        <f>(AM723-Table24[[#This Row],[Survived]])^2</f>
        <v>1.3732689779209884E-4</v>
      </c>
    </row>
    <row r="724" spans="1:40" x14ac:dyDescent="0.25">
      <c r="A724">
        <v>722</v>
      </c>
      <c r="B724">
        <v>0</v>
      </c>
      <c r="C724">
        <v>3</v>
      </c>
      <c r="D724" t="s">
        <v>1009</v>
      </c>
      <c r="E724" t="s">
        <v>13</v>
      </c>
      <c r="F724">
        <v>17</v>
      </c>
      <c r="G724">
        <v>1</v>
      </c>
      <c r="H724">
        <v>0</v>
      </c>
      <c r="I724">
        <v>350048</v>
      </c>
      <c r="J724">
        <v>7.0541999999999998</v>
      </c>
      <c r="L724" t="s">
        <v>15</v>
      </c>
      <c r="M724">
        <f>Table24[[#This Row],[SibSp]]</f>
        <v>1</v>
      </c>
      <c r="N724">
        <f>Table24[[#This Row],[Parch]]</f>
        <v>0</v>
      </c>
      <c r="O724" s="5">
        <f>Table24[[#This Row],[Age]]/80</f>
        <v>0.21249999999999999</v>
      </c>
      <c r="P724" s="5">
        <f>LOG10(Table24[[#This Row],[Fare]]+1)</f>
        <v>0.90602240970373726</v>
      </c>
      <c r="Q724" s="3">
        <f>IF(OR(Table24[[#This Row],[Pclass]]=2, Table24[[#This Row],[Pclass]]=3), 0, IF(Table24[[#This Row],[Pclass]]=1, 1, ""))</f>
        <v>0</v>
      </c>
      <c r="R724" s="3">
        <f>IF(OR(Table24[[#This Row],[Pclass]]=1, Table24[[#This Row],[Pclass]]=3), 0, IF(Table24[[#This Row],[Pclass]]=2, 1, ""))</f>
        <v>0</v>
      </c>
      <c r="S724" s="3">
        <f>IF(OR(Table24[[#This Row],[Embarked]]="C", Table24[[#This Row],[Embarked]]="Q"), 0, IF(Table24[[#This Row],[Embarked]]="S", 1, ""))</f>
        <v>1</v>
      </c>
      <c r="T724" s="3">
        <f>IF(OR(Table24[[#This Row],[Embarked]]="S", Table24[[#This Row],[Embarked]]="Q"), 0, IF(Table24[[#This Row],[Embarked]]="C", 1, ""))</f>
        <v>0</v>
      </c>
      <c r="U724" s="3">
        <f>IF(Table24[[#This Row],[Sex]]="male", 1, 0)</f>
        <v>1</v>
      </c>
      <c r="V724" s="3">
        <v>1</v>
      </c>
      <c r="AI724">
        <f>SUMPRODUCT(Table24[[#This Row],[SibSp_1]:[Const]],$X$4:$AG$4)</f>
        <v>-1.1328995644925488</v>
      </c>
      <c r="AJ724">
        <f>SUMPRODUCT(Table24[[#This Row],[SibSp_1]:[Const]],$X$5:$AG$5)</f>
        <v>8.2602072620968192E-2</v>
      </c>
      <c r="AK724">
        <f t="shared" si="309"/>
        <v>0</v>
      </c>
      <c r="AL724">
        <f t="shared" si="310"/>
        <v>8.2602072620968192E-2</v>
      </c>
      <c r="AM724">
        <f t="shared" si="311"/>
        <v>8.2602072620968192E-2</v>
      </c>
      <c r="AN724">
        <f>(AM724-Table24[[#This Row],[Survived]])^2</f>
        <v>6.8231024012797032E-3</v>
      </c>
    </row>
    <row r="725" spans="1:40" x14ac:dyDescent="0.25">
      <c r="A725">
        <v>723</v>
      </c>
      <c r="B725">
        <v>0</v>
      </c>
      <c r="C725">
        <v>2</v>
      </c>
      <c r="D725" t="s">
        <v>1010</v>
      </c>
      <c r="E725" t="s">
        <v>13</v>
      </c>
      <c r="F725">
        <v>34</v>
      </c>
      <c r="G725">
        <v>0</v>
      </c>
      <c r="H725">
        <v>0</v>
      </c>
      <c r="I725">
        <v>12233</v>
      </c>
      <c r="J725">
        <v>13</v>
      </c>
      <c r="L725" t="s">
        <v>15</v>
      </c>
      <c r="M725">
        <f>Table24[[#This Row],[SibSp]]</f>
        <v>0</v>
      </c>
      <c r="N725">
        <f>Table24[[#This Row],[Parch]]</f>
        <v>0</v>
      </c>
      <c r="O725" s="5">
        <f>Table24[[#This Row],[Age]]/80</f>
        <v>0.42499999999999999</v>
      </c>
      <c r="P725" s="5">
        <f>LOG10(Table24[[#This Row],[Fare]]+1)</f>
        <v>1.146128035678238</v>
      </c>
      <c r="Q725" s="3">
        <f>IF(OR(Table24[[#This Row],[Pclass]]=2, Table24[[#This Row],[Pclass]]=3), 0, IF(Table24[[#This Row],[Pclass]]=1, 1, ""))</f>
        <v>0</v>
      </c>
      <c r="R725" s="3">
        <f>IF(OR(Table24[[#This Row],[Pclass]]=1, Table24[[#This Row],[Pclass]]=3), 0, IF(Table24[[#This Row],[Pclass]]=2, 1, ""))</f>
        <v>1</v>
      </c>
      <c r="S725" s="3">
        <f>IF(OR(Table24[[#This Row],[Embarked]]="C", Table24[[#This Row],[Embarked]]="Q"), 0, IF(Table24[[#This Row],[Embarked]]="S", 1, ""))</f>
        <v>1</v>
      </c>
      <c r="T725" s="3">
        <f>IF(OR(Table24[[#This Row],[Embarked]]="S", Table24[[#This Row],[Embarked]]="Q"), 0, IF(Table24[[#This Row],[Embarked]]="C", 1, ""))</f>
        <v>0</v>
      </c>
      <c r="U725" s="3">
        <f>IF(Table24[[#This Row],[Sex]]="male", 1, 0)</f>
        <v>1</v>
      </c>
      <c r="V725" s="3">
        <v>1</v>
      </c>
      <c r="AI725">
        <f>SUMPRODUCT(Table24[[#This Row],[SibSp_1]:[Const]],$X$4:$AG$4)</f>
        <v>-1.7082474931563347</v>
      </c>
      <c r="AJ725">
        <f>SUMPRODUCT(Table24[[#This Row],[SibSp_1]:[Const]],$X$5:$AG$5)</f>
        <v>0.26479819532352655</v>
      </c>
      <c r="AK725">
        <f t="shared" si="309"/>
        <v>0</v>
      </c>
      <c r="AL725">
        <f t="shared" si="310"/>
        <v>0.26479819532352655</v>
      </c>
      <c r="AM725">
        <f t="shared" si="311"/>
        <v>0.26479819532352655</v>
      </c>
      <c r="AN725">
        <f>(AM725-Table24[[#This Row],[Survived]])^2</f>
        <v>7.0118084246596518E-2</v>
      </c>
    </row>
    <row r="726" spans="1:40" x14ac:dyDescent="0.25">
      <c r="A726">
        <v>724</v>
      </c>
      <c r="B726">
        <v>0</v>
      </c>
      <c r="C726">
        <v>2</v>
      </c>
      <c r="D726" t="s">
        <v>1011</v>
      </c>
      <c r="E726" t="s">
        <v>13</v>
      </c>
      <c r="F726">
        <v>50</v>
      </c>
      <c r="G726">
        <v>0</v>
      </c>
      <c r="H726">
        <v>0</v>
      </c>
      <c r="I726">
        <v>250643</v>
      </c>
      <c r="J726">
        <v>13</v>
      </c>
      <c r="L726" t="s">
        <v>15</v>
      </c>
      <c r="M726">
        <f>Table24[[#This Row],[SibSp]]</f>
        <v>0</v>
      </c>
      <c r="N726">
        <f>Table24[[#This Row],[Parch]]</f>
        <v>0</v>
      </c>
      <c r="O726" s="5">
        <f>Table24[[#This Row],[Age]]/80</f>
        <v>0.625</v>
      </c>
      <c r="P726" s="5">
        <f>LOG10(Table24[[#This Row],[Fare]]+1)</f>
        <v>1.146128035678238</v>
      </c>
      <c r="Q726" s="3">
        <f>IF(OR(Table24[[#This Row],[Pclass]]=2, Table24[[#This Row],[Pclass]]=3), 0, IF(Table24[[#This Row],[Pclass]]=1, 1, ""))</f>
        <v>0</v>
      </c>
      <c r="R726" s="3">
        <f>IF(OR(Table24[[#This Row],[Pclass]]=1, Table24[[#This Row],[Pclass]]=3), 0, IF(Table24[[#This Row],[Pclass]]=2, 1, ""))</f>
        <v>1</v>
      </c>
      <c r="S726" s="3">
        <f>IF(OR(Table24[[#This Row],[Embarked]]="C", Table24[[#This Row],[Embarked]]="Q"), 0, IF(Table24[[#This Row],[Embarked]]="S", 1, ""))</f>
        <v>1</v>
      </c>
      <c r="T726" s="3">
        <f>IF(OR(Table24[[#This Row],[Embarked]]="S", Table24[[#This Row],[Embarked]]="Q"), 0, IF(Table24[[#This Row],[Embarked]]="C", 1, ""))</f>
        <v>0</v>
      </c>
      <c r="U726" s="3">
        <f>IF(Table24[[#This Row],[Sex]]="male", 1, 0)</f>
        <v>1</v>
      </c>
      <c r="V726" s="3">
        <v>1</v>
      </c>
      <c r="AI726">
        <f>SUMPRODUCT(Table24[[#This Row],[SibSp_1]:[Const]],$X$4:$AG$4)</f>
        <v>-1.6918901958184134</v>
      </c>
      <c r="AJ726">
        <f>SUMPRODUCT(Table24[[#This Row],[SibSp_1]:[Const]],$X$5:$AG$5)</f>
        <v>0.1479883995546909</v>
      </c>
      <c r="AK726">
        <f t="shared" si="309"/>
        <v>0</v>
      </c>
      <c r="AL726">
        <f t="shared" si="310"/>
        <v>0.1479883995546909</v>
      </c>
      <c r="AM726">
        <f t="shared" si="311"/>
        <v>0.1479883995546909</v>
      </c>
      <c r="AN726">
        <f>(AM726-Table24[[#This Row],[Survived]])^2</f>
        <v>2.1900566402758836E-2</v>
      </c>
    </row>
    <row r="727" spans="1:40" x14ac:dyDescent="0.25">
      <c r="A727">
        <v>725</v>
      </c>
      <c r="B727">
        <v>1</v>
      </c>
      <c r="C727">
        <v>1</v>
      </c>
      <c r="D727" t="s">
        <v>1012</v>
      </c>
      <c r="E727" t="s">
        <v>13</v>
      </c>
      <c r="F727">
        <v>27</v>
      </c>
      <c r="G727">
        <v>1</v>
      </c>
      <c r="H727">
        <v>0</v>
      </c>
      <c r="I727">
        <v>113806</v>
      </c>
      <c r="J727">
        <v>53.1</v>
      </c>
      <c r="K727" t="s">
        <v>1013</v>
      </c>
      <c r="L727" t="s">
        <v>15</v>
      </c>
      <c r="M727">
        <f>Table24[[#This Row],[SibSp]]</f>
        <v>1</v>
      </c>
      <c r="N727">
        <f>Table24[[#This Row],[Parch]]</f>
        <v>0</v>
      </c>
      <c r="O727" s="5">
        <f>Table24[[#This Row],[Age]]/80</f>
        <v>0.33750000000000002</v>
      </c>
      <c r="P727" s="5">
        <f>LOG10(Table24[[#This Row],[Fare]]+1)</f>
        <v>1.7331972651065695</v>
      </c>
      <c r="Q727" s="3">
        <f>IF(OR(Table24[[#This Row],[Pclass]]=2, Table24[[#This Row],[Pclass]]=3), 0, IF(Table24[[#This Row],[Pclass]]=1, 1, ""))</f>
        <v>1</v>
      </c>
      <c r="R727" s="3">
        <f>IF(OR(Table24[[#This Row],[Pclass]]=1, Table24[[#This Row],[Pclass]]=3), 0, IF(Table24[[#This Row],[Pclass]]=2, 1, ""))</f>
        <v>0</v>
      </c>
      <c r="S727" s="3">
        <f>IF(OR(Table24[[#This Row],[Embarked]]="C", Table24[[#This Row],[Embarked]]="Q"), 0, IF(Table24[[#This Row],[Embarked]]="S", 1, ""))</f>
        <v>1</v>
      </c>
      <c r="T727" s="3">
        <f>IF(OR(Table24[[#This Row],[Embarked]]="S", Table24[[#This Row],[Embarked]]="Q"), 0, IF(Table24[[#This Row],[Embarked]]="C", 1, ""))</f>
        <v>0</v>
      </c>
      <c r="U727" s="3">
        <f>IF(Table24[[#This Row],[Sex]]="male", 1, 0)</f>
        <v>1</v>
      </c>
      <c r="V727" s="3">
        <v>1</v>
      </c>
      <c r="AI727">
        <f>SUMPRODUCT(Table24[[#This Row],[SibSp_1]:[Const]],$X$4:$AG$4)</f>
        <v>-1.2538306556769285</v>
      </c>
      <c r="AJ727">
        <f>SUMPRODUCT(Table24[[#This Row],[SibSp_1]:[Const]],$X$5:$AG$5)</f>
        <v>0.44016609436054432</v>
      </c>
      <c r="AK727">
        <f t="shared" si="309"/>
        <v>0</v>
      </c>
      <c r="AL727">
        <f t="shared" si="310"/>
        <v>0.44016609436054432</v>
      </c>
      <c r="AM727">
        <f t="shared" si="311"/>
        <v>0.44016609436054432</v>
      </c>
      <c r="AN727">
        <f>(AM727-Table24[[#This Row],[Survived]])^2</f>
        <v>0.31341400190352697</v>
      </c>
    </row>
    <row r="728" spans="1:40" x14ac:dyDescent="0.25">
      <c r="A728">
        <v>726</v>
      </c>
      <c r="B728">
        <v>0</v>
      </c>
      <c r="C728">
        <v>3</v>
      </c>
      <c r="D728" t="s">
        <v>1014</v>
      </c>
      <c r="E728" t="s">
        <v>13</v>
      </c>
      <c r="F728">
        <v>20</v>
      </c>
      <c r="G728">
        <v>0</v>
      </c>
      <c r="H728">
        <v>0</v>
      </c>
      <c r="I728">
        <v>315094</v>
      </c>
      <c r="J728">
        <v>8.6624999999999996</v>
      </c>
      <c r="L728" t="s">
        <v>15</v>
      </c>
      <c r="M728">
        <f>Table24[[#This Row],[SibSp]]</f>
        <v>0</v>
      </c>
      <c r="N728">
        <f>Table24[[#This Row],[Parch]]</f>
        <v>0</v>
      </c>
      <c r="O728" s="5">
        <f>Table24[[#This Row],[Age]]/80</f>
        <v>0.25</v>
      </c>
      <c r="P728" s="5">
        <f>LOG10(Table24[[#This Row],[Fare]]+1)</f>
        <v>0.98508950692638131</v>
      </c>
      <c r="Q728" s="3">
        <f>IF(OR(Table24[[#This Row],[Pclass]]=2, Table24[[#This Row],[Pclass]]=3), 0, IF(Table24[[#This Row],[Pclass]]=1, 1, ""))</f>
        <v>0</v>
      </c>
      <c r="R728" s="3">
        <f>IF(OR(Table24[[#This Row],[Pclass]]=1, Table24[[#This Row],[Pclass]]=3), 0, IF(Table24[[#This Row],[Pclass]]=2, 1, ""))</f>
        <v>0</v>
      </c>
      <c r="S728" s="3">
        <f>IF(OR(Table24[[#This Row],[Embarked]]="C", Table24[[#This Row],[Embarked]]="Q"), 0, IF(Table24[[#This Row],[Embarked]]="S", 1, ""))</f>
        <v>1</v>
      </c>
      <c r="T728" s="3">
        <f>IF(OR(Table24[[#This Row],[Embarked]]="S", Table24[[#This Row],[Embarked]]="Q"), 0, IF(Table24[[#This Row],[Embarked]]="C", 1, ""))</f>
        <v>0</v>
      </c>
      <c r="U728" s="3">
        <f>IF(Table24[[#This Row],[Sex]]="male", 1, 0)</f>
        <v>1</v>
      </c>
      <c r="V728" s="3">
        <v>1</v>
      </c>
      <c r="AI728">
        <f>SUMPRODUCT(Table24[[#This Row],[SibSp_1]:[Const]],$X$4:$AG$4)</f>
        <v>-1.5238316913396144</v>
      </c>
      <c r="AJ728">
        <f>SUMPRODUCT(Table24[[#This Row],[SibSp_1]:[Const]],$X$5:$AG$5)</f>
        <v>0.14906092359048495</v>
      </c>
      <c r="AK728">
        <f t="shared" si="309"/>
        <v>0</v>
      </c>
      <c r="AL728">
        <f t="shared" si="310"/>
        <v>0.14906092359048495</v>
      </c>
      <c r="AM728">
        <f t="shared" si="311"/>
        <v>0.14906092359048495</v>
      </c>
      <c r="AN728">
        <f>(AM728-Table24[[#This Row],[Survived]])^2</f>
        <v>2.2219158941648394E-2</v>
      </c>
    </row>
    <row r="729" spans="1:40" x14ac:dyDescent="0.25">
      <c r="A729">
        <v>727</v>
      </c>
      <c r="B729">
        <v>1</v>
      </c>
      <c r="C729">
        <v>2</v>
      </c>
      <c r="D729" t="s">
        <v>1015</v>
      </c>
      <c r="E729" t="s">
        <v>17</v>
      </c>
      <c r="F729">
        <v>30</v>
      </c>
      <c r="G729">
        <v>3</v>
      </c>
      <c r="H729">
        <v>0</v>
      </c>
      <c r="I729">
        <v>31027</v>
      </c>
      <c r="J729">
        <v>21</v>
      </c>
      <c r="L729" t="s">
        <v>15</v>
      </c>
      <c r="M729">
        <f>Table24[[#This Row],[SibSp]]</f>
        <v>3</v>
      </c>
      <c r="N729">
        <f>Table24[[#This Row],[Parch]]</f>
        <v>0</v>
      </c>
      <c r="O729" s="5">
        <f>Table24[[#This Row],[Age]]/80</f>
        <v>0.375</v>
      </c>
      <c r="P729" s="5">
        <f>LOG10(Table24[[#This Row],[Fare]]+1)</f>
        <v>1.3424226808222062</v>
      </c>
      <c r="Q729" s="3">
        <f>IF(OR(Table24[[#This Row],[Pclass]]=2, Table24[[#This Row],[Pclass]]=3), 0, IF(Table24[[#This Row],[Pclass]]=1, 1, ""))</f>
        <v>0</v>
      </c>
      <c r="R729" s="3">
        <f>IF(OR(Table24[[#This Row],[Pclass]]=1, Table24[[#This Row],[Pclass]]=3), 0, IF(Table24[[#This Row],[Pclass]]=2, 1, ""))</f>
        <v>1</v>
      </c>
      <c r="S729" s="3">
        <f>IF(OR(Table24[[#This Row],[Embarked]]="C", Table24[[#This Row],[Embarked]]="Q"), 0, IF(Table24[[#This Row],[Embarked]]="S", 1, ""))</f>
        <v>1</v>
      </c>
      <c r="T729" s="3">
        <f>IF(OR(Table24[[#This Row],[Embarked]]="S", Table24[[#This Row],[Embarked]]="Q"), 0, IF(Table24[[#This Row],[Embarked]]="C", 1, ""))</f>
        <v>0</v>
      </c>
      <c r="U729" s="3">
        <f>IF(Table24[[#This Row],[Sex]]="male", 1, 0)</f>
        <v>0</v>
      </c>
      <c r="V729" s="3">
        <v>1</v>
      </c>
      <c r="AI729">
        <f>SUMPRODUCT(Table24[[#This Row],[SibSp_1]:[Const]],$X$4:$AG$4)</f>
        <v>-0.90496763942552594</v>
      </c>
      <c r="AJ729">
        <f>SUMPRODUCT(Table24[[#This Row],[SibSp_1]:[Const]],$X$5:$AG$5)</f>
        <v>0.56671291834210813</v>
      </c>
      <c r="AK729">
        <f t="shared" si="309"/>
        <v>0</v>
      </c>
      <c r="AL729">
        <f t="shared" si="310"/>
        <v>0.56671291834210813</v>
      </c>
      <c r="AM729">
        <f t="shared" si="311"/>
        <v>0.56671291834210813</v>
      </c>
      <c r="AN729">
        <f>(AM729-Table24[[#This Row],[Survived]])^2</f>
        <v>0.18773769513161265</v>
      </c>
    </row>
    <row r="730" spans="1:40" hidden="1" x14ac:dyDescent="0.25">
      <c r="A730">
        <v>728</v>
      </c>
      <c r="B730">
        <v>1</v>
      </c>
      <c r="C730">
        <v>3</v>
      </c>
      <c r="D730" t="s">
        <v>1016</v>
      </c>
      <c r="E730" t="s">
        <v>17</v>
      </c>
      <c r="G730">
        <v>0</v>
      </c>
      <c r="H730">
        <v>0</v>
      </c>
      <c r="I730">
        <v>36866</v>
      </c>
      <c r="J730">
        <v>7.7374999999999998</v>
      </c>
      <c r="L730" t="s">
        <v>27</v>
      </c>
      <c r="M730">
        <f>Table24[[#This Row],[SibSp]]</f>
        <v>0</v>
      </c>
      <c r="N730">
        <f>Table24[[#This Row],[Parch]]</f>
        <v>0</v>
      </c>
      <c r="O730">
        <f>Table24[[#This Row],[Age]]/80</f>
        <v>0</v>
      </c>
      <c r="P730" s="3">
        <f>LOG10(Table24[[#This Row],[Fare]]+1)</f>
        <v>0.94138718875373784</v>
      </c>
      <c r="Q730" s="3">
        <f>IF(OR(Table24[[#This Row],[Pclass]]=2, Table24[[#This Row],[Pclass]]=3), 0, IF(Table24[[#This Row],[Pclass]]=1, 1, ""))</f>
        <v>0</v>
      </c>
      <c r="R730" s="3">
        <f>IF(OR(Table24[[#This Row],[Pclass]]=1, Table24[[#This Row],[Pclass]]=3), 0, IF(Table24[[#This Row],[Pclass]]=2, 1, ""))</f>
        <v>0</v>
      </c>
      <c r="S730" s="3">
        <f>IF(OR(Table24[[#This Row],[Embarked]]="C", Table24[[#This Row],[Embarked]]="Q"), 0, IF(Table24[[#This Row],[Embarked]]="S", 1, ""))</f>
        <v>0</v>
      </c>
      <c r="T730" s="3">
        <f>IF(OR(Table24[[#This Row],[Embarked]]="S", Table24[[#This Row],[Embarked]]="Q"), 0, IF(Table24[[#This Row],[Embarked]]="C", 1, ""))</f>
        <v>0</v>
      </c>
      <c r="U730" s="3">
        <f>IF(Table24[[#This Row],[Sex]]="male", 1, 0)</f>
        <v>0</v>
      </c>
      <c r="V730" s="3"/>
      <c r="AI730">
        <f>SUMPRODUCT(Table24[[#This Row],[SibSp_1]:[Const]],$X$4:$AG$4)</f>
        <v>-0.5965178750266602</v>
      </c>
      <c r="AN730">
        <f>(AI730-Table24[[#This Row],[Survived]])^2</f>
        <v>2.5488693252796426</v>
      </c>
    </row>
    <row r="731" spans="1:40" x14ac:dyDescent="0.25">
      <c r="A731">
        <v>729</v>
      </c>
      <c r="B731">
        <v>0</v>
      </c>
      <c r="C731">
        <v>2</v>
      </c>
      <c r="D731" t="s">
        <v>1017</v>
      </c>
      <c r="E731" t="s">
        <v>13</v>
      </c>
      <c r="F731">
        <v>25</v>
      </c>
      <c r="G731">
        <v>1</v>
      </c>
      <c r="H731">
        <v>0</v>
      </c>
      <c r="I731">
        <v>236853</v>
      </c>
      <c r="J731">
        <v>26</v>
      </c>
      <c r="L731" t="s">
        <v>15</v>
      </c>
      <c r="M731">
        <f>Table24[[#This Row],[SibSp]]</f>
        <v>1</v>
      </c>
      <c r="N731">
        <f>Table24[[#This Row],[Parch]]</f>
        <v>0</v>
      </c>
      <c r="O731" s="5">
        <f>Table24[[#This Row],[Age]]/80</f>
        <v>0.3125</v>
      </c>
      <c r="P731" s="5">
        <f>LOG10(Table24[[#This Row],[Fare]]+1)</f>
        <v>1.4313637641589874</v>
      </c>
      <c r="Q731" s="3">
        <f>IF(OR(Table24[[#This Row],[Pclass]]=2, Table24[[#This Row],[Pclass]]=3), 0, IF(Table24[[#This Row],[Pclass]]=1, 1, ""))</f>
        <v>0</v>
      </c>
      <c r="R731" s="3">
        <f>IF(OR(Table24[[#This Row],[Pclass]]=1, Table24[[#This Row],[Pclass]]=3), 0, IF(Table24[[#This Row],[Pclass]]=2, 1, ""))</f>
        <v>1</v>
      </c>
      <c r="S731" s="3">
        <f>IF(OR(Table24[[#This Row],[Embarked]]="C", Table24[[#This Row],[Embarked]]="Q"), 0, IF(Table24[[#This Row],[Embarked]]="S", 1, ""))</f>
        <v>1</v>
      </c>
      <c r="T731" s="3">
        <f>IF(OR(Table24[[#This Row],[Embarked]]="S", Table24[[#This Row],[Embarked]]="Q"), 0, IF(Table24[[#This Row],[Embarked]]="C", 1, ""))</f>
        <v>0</v>
      </c>
      <c r="U731" s="3">
        <f>IF(Table24[[#This Row],[Sex]]="male", 1, 0)</f>
        <v>1</v>
      </c>
      <c r="V731" s="3">
        <v>1</v>
      </c>
      <c r="AI731">
        <f>SUMPRODUCT(Table24[[#This Row],[SibSp_1]:[Const]],$X$4:$AG$4)</f>
        <v>-1.554292888872371</v>
      </c>
      <c r="AJ731">
        <f>SUMPRODUCT(Table24[[#This Row],[SibSp_1]:[Const]],$X$5:$AG$5)</f>
        <v>0.27535936703241198</v>
      </c>
      <c r="AK731">
        <f t="shared" ref="AK731:AK734" si="312">IF(AI731&lt;0,0,AI731)</f>
        <v>0</v>
      </c>
      <c r="AL731">
        <f t="shared" ref="AL731:AL734" si="313">IF(AJ731&lt;0,0,AJ731)</f>
        <v>0.27535936703241198</v>
      </c>
      <c r="AM731">
        <f t="shared" ref="AM731:AM734" si="314">AK731+AL731</f>
        <v>0.27535936703241198</v>
      </c>
      <c r="AN731">
        <f>(AM731-Table24[[#This Row],[Survived]])^2</f>
        <v>7.582278101249057E-2</v>
      </c>
    </row>
    <row r="732" spans="1:40" x14ac:dyDescent="0.25">
      <c r="A732">
        <v>730</v>
      </c>
      <c r="B732">
        <v>0</v>
      </c>
      <c r="C732">
        <v>3</v>
      </c>
      <c r="D732" t="s">
        <v>1018</v>
      </c>
      <c r="E732" t="s">
        <v>17</v>
      </c>
      <c r="F732">
        <v>25</v>
      </c>
      <c r="G732">
        <v>1</v>
      </c>
      <c r="H732">
        <v>0</v>
      </c>
      <c r="I732" t="s">
        <v>1019</v>
      </c>
      <c r="J732">
        <v>7.9249999999999998</v>
      </c>
      <c r="L732" t="s">
        <v>15</v>
      </c>
      <c r="M732">
        <f>Table24[[#This Row],[SibSp]]</f>
        <v>1</v>
      </c>
      <c r="N732">
        <f>Table24[[#This Row],[Parch]]</f>
        <v>0</v>
      </c>
      <c r="O732" s="5">
        <f>Table24[[#This Row],[Age]]/80</f>
        <v>0.3125</v>
      </c>
      <c r="P732" s="5">
        <f>LOG10(Table24[[#This Row],[Fare]]+1)</f>
        <v>0.95060822478423079</v>
      </c>
      <c r="Q732" s="3">
        <f>IF(OR(Table24[[#This Row],[Pclass]]=2, Table24[[#This Row],[Pclass]]=3), 0, IF(Table24[[#This Row],[Pclass]]=1, 1, ""))</f>
        <v>0</v>
      </c>
      <c r="R732" s="3">
        <f>IF(OR(Table24[[#This Row],[Pclass]]=1, Table24[[#This Row],[Pclass]]=3), 0, IF(Table24[[#This Row],[Pclass]]=2, 1, ""))</f>
        <v>0</v>
      </c>
      <c r="S732" s="3">
        <f>IF(OR(Table24[[#This Row],[Embarked]]="C", Table24[[#This Row],[Embarked]]="Q"), 0, IF(Table24[[#This Row],[Embarked]]="S", 1, ""))</f>
        <v>1</v>
      </c>
      <c r="T732" s="3">
        <f>IF(OR(Table24[[#This Row],[Embarked]]="S", Table24[[#This Row],[Embarked]]="Q"), 0, IF(Table24[[#This Row],[Embarked]]="C", 1, ""))</f>
        <v>0</v>
      </c>
      <c r="U732" s="3">
        <f>IF(Table24[[#This Row],[Sex]]="male", 1, 0)</f>
        <v>0</v>
      </c>
      <c r="V732" s="3">
        <v>1</v>
      </c>
      <c r="AI732">
        <f>SUMPRODUCT(Table24[[#This Row],[SibSp_1]:[Const]],$X$4:$AG$4)</f>
        <v>-1.2529129428089802</v>
      </c>
      <c r="AJ732">
        <f>SUMPRODUCT(Table24[[#This Row],[SibSp_1]:[Const]],$X$5:$AG$5)</f>
        <v>0.52653152217154098</v>
      </c>
      <c r="AK732">
        <f t="shared" si="312"/>
        <v>0</v>
      </c>
      <c r="AL732">
        <f t="shared" si="313"/>
        <v>0.52653152217154098</v>
      </c>
      <c r="AM732">
        <f t="shared" si="314"/>
        <v>0.52653152217154098</v>
      </c>
      <c r="AN732">
        <f>(AM732-Table24[[#This Row],[Survived]])^2</f>
        <v>0.27723544384027993</v>
      </c>
    </row>
    <row r="733" spans="1:40" x14ac:dyDescent="0.25">
      <c r="A733">
        <v>731</v>
      </c>
      <c r="B733">
        <v>1</v>
      </c>
      <c r="C733">
        <v>1</v>
      </c>
      <c r="D733" t="s">
        <v>1020</v>
      </c>
      <c r="E733" t="s">
        <v>17</v>
      </c>
      <c r="F733">
        <v>29</v>
      </c>
      <c r="G733">
        <v>0</v>
      </c>
      <c r="H733">
        <v>0</v>
      </c>
      <c r="I733">
        <v>24160</v>
      </c>
      <c r="J733">
        <v>211.33750000000001</v>
      </c>
      <c r="K733" t="s">
        <v>968</v>
      </c>
      <c r="L733" t="s">
        <v>15</v>
      </c>
      <c r="M733">
        <f>Table24[[#This Row],[SibSp]]</f>
        <v>0</v>
      </c>
      <c r="N733">
        <f>Table24[[#This Row],[Parch]]</f>
        <v>0</v>
      </c>
      <c r="O733" s="5">
        <f>Table24[[#This Row],[Age]]/80</f>
        <v>0.36249999999999999</v>
      </c>
      <c r="P733" s="5">
        <f>LOG10(Table24[[#This Row],[Fare]]+1)</f>
        <v>2.3270266997942759</v>
      </c>
      <c r="Q733" s="3">
        <f>IF(OR(Table24[[#This Row],[Pclass]]=2, Table24[[#This Row],[Pclass]]=3), 0, IF(Table24[[#This Row],[Pclass]]=1, 1, ""))</f>
        <v>1</v>
      </c>
      <c r="R733" s="3">
        <f>IF(OR(Table24[[#This Row],[Pclass]]=1, Table24[[#This Row],[Pclass]]=3), 0, IF(Table24[[#This Row],[Pclass]]=2, 1, ""))</f>
        <v>0</v>
      </c>
      <c r="S733" s="3">
        <f>IF(OR(Table24[[#This Row],[Embarked]]="C", Table24[[#This Row],[Embarked]]="Q"), 0, IF(Table24[[#This Row],[Embarked]]="S", 1, ""))</f>
        <v>1</v>
      </c>
      <c r="T733" s="3">
        <f>IF(OR(Table24[[#This Row],[Embarked]]="S", Table24[[#This Row],[Embarked]]="Q"), 0, IF(Table24[[#This Row],[Embarked]]="C", 1, ""))</f>
        <v>0</v>
      </c>
      <c r="U733" s="3">
        <f>IF(Table24[[#This Row],[Sex]]="male", 1, 0)</f>
        <v>0</v>
      </c>
      <c r="V733" s="3">
        <v>1</v>
      </c>
      <c r="AI733">
        <f>SUMPRODUCT(Table24[[#This Row],[SibSp_1]:[Const]],$X$4:$AG$4)</f>
        <v>-2.0719084311086213</v>
      </c>
      <c r="AJ733">
        <f>SUMPRODUCT(Table24[[#This Row],[SibSp_1]:[Const]],$X$5:$AG$5)</f>
        <v>1.059129590553046</v>
      </c>
      <c r="AK733">
        <f t="shared" si="312"/>
        <v>0</v>
      </c>
      <c r="AL733">
        <f t="shared" si="313"/>
        <v>1.059129590553046</v>
      </c>
      <c r="AM733">
        <f t="shared" si="314"/>
        <v>1.059129590553046</v>
      </c>
      <c r="AN733">
        <f>(AM733-Table24[[#This Row],[Survived]])^2</f>
        <v>3.4963084789708678E-3</v>
      </c>
    </row>
    <row r="734" spans="1:40" x14ac:dyDescent="0.25">
      <c r="A734">
        <v>732</v>
      </c>
      <c r="B734">
        <v>0</v>
      </c>
      <c r="C734">
        <v>3</v>
      </c>
      <c r="D734" t="s">
        <v>1021</v>
      </c>
      <c r="E734" t="s">
        <v>13</v>
      </c>
      <c r="F734">
        <v>11</v>
      </c>
      <c r="G734">
        <v>0</v>
      </c>
      <c r="H734">
        <v>0</v>
      </c>
      <c r="I734">
        <v>2699</v>
      </c>
      <c r="J734">
        <v>18.787500000000001</v>
      </c>
      <c r="L734" t="s">
        <v>20</v>
      </c>
      <c r="M734">
        <f>Table24[[#This Row],[SibSp]]</f>
        <v>0</v>
      </c>
      <c r="N734">
        <f>Table24[[#This Row],[Parch]]</f>
        <v>0</v>
      </c>
      <c r="O734" s="5">
        <f>Table24[[#This Row],[Age]]/80</f>
        <v>0.13750000000000001</v>
      </c>
      <c r="P734" s="5">
        <f>LOG10(Table24[[#This Row],[Fare]]+1)</f>
        <v>1.2963909278704124</v>
      </c>
      <c r="Q734" s="3">
        <f>IF(OR(Table24[[#This Row],[Pclass]]=2, Table24[[#This Row],[Pclass]]=3), 0, IF(Table24[[#This Row],[Pclass]]=1, 1, ""))</f>
        <v>0</v>
      </c>
      <c r="R734" s="3">
        <f>IF(OR(Table24[[#This Row],[Pclass]]=1, Table24[[#This Row],[Pclass]]=3), 0, IF(Table24[[#This Row],[Pclass]]=2, 1, ""))</f>
        <v>0</v>
      </c>
      <c r="S734" s="3">
        <f>IF(OR(Table24[[#This Row],[Embarked]]="C", Table24[[#This Row],[Embarked]]="Q"), 0, IF(Table24[[#This Row],[Embarked]]="S", 1, ""))</f>
        <v>0</v>
      </c>
      <c r="T734" s="3">
        <f>IF(OR(Table24[[#This Row],[Embarked]]="S", Table24[[#This Row],[Embarked]]="Q"), 0, IF(Table24[[#This Row],[Embarked]]="C", 1, ""))</f>
        <v>1</v>
      </c>
      <c r="U734" s="3">
        <f>IF(Table24[[#This Row],[Sex]]="male", 1, 0)</f>
        <v>1</v>
      </c>
      <c r="V734" s="3">
        <v>1</v>
      </c>
      <c r="AI734">
        <f>SUMPRODUCT(Table24[[#This Row],[SibSp_1]:[Const]],$X$4:$AG$4)</f>
        <v>-0.17707604189467177</v>
      </c>
      <c r="AJ734">
        <f>SUMPRODUCT(Table24[[#This Row],[SibSp_1]:[Const]],$X$5:$AG$5)</f>
        <v>0.24017594126373126</v>
      </c>
      <c r="AK734">
        <f t="shared" si="312"/>
        <v>0</v>
      </c>
      <c r="AL734">
        <f t="shared" si="313"/>
        <v>0.24017594126373126</v>
      </c>
      <c r="AM734">
        <f t="shared" si="314"/>
        <v>0.24017594126373126</v>
      </c>
      <c r="AN734">
        <f>(AM734-Table24[[#This Row],[Survived]])^2</f>
        <v>5.7684482761919287E-2</v>
      </c>
    </row>
    <row r="735" spans="1:40" hidden="1" x14ac:dyDescent="0.25">
      <c r="A735">
        <v>733</v>
      </c>
      <c r="B735">
        <v>0</v>
      </c>
      <c r="C735">
        <v>2</v>
      </c>
      <c r="D735" t="s">
        <v>1022</v>
      </c>
      <c r="E735" t="s">
        <v>13</v>
      </c>
      <c r="G735">
        <v>0</v>
      </c>
      <c r="H735">
        <v>0</v>
      </c>
      <c r="I735">
        <v>239855</v>
      </c>
      <c r="J735">
        <v>0</v>
      </c>
      <c r="L735" t="s">
        <v>15</v>
      </c>
      <c r="M735">
        <f>Table24[[#This Row],[SibSp]]</f>
        <v>0</v>
      </c>
      <c r="N735">
        <f>Table24[[#This Row],[Parch]]</f>
        <v>0</v>
      </c>
      <c r="O735">
        <f>Table24[[#This Row],[Age]]/80</f>
        <v>0</v>
      </c>
      <c r="P735" s="3">
        <f>LOG10(Table24[[#This Row],[Fare]]+1)</f>
        <v>0</v>
      </c>
      <c r="Q735" s="3">
        <f>IF(OR(Table24[[#This Row],[Pclass]]=2, Table24[[#This Row],[Pclass]]=3), 0, IF(Table24[[#This Row],[Pclass]]=1, 1, ""))</f>
        <v>0</v>
      </c>
      <c r="R735" s="3">
        <f>IF(OR(Table24[[#This Row],[Pclass]]=1, Table24[[#This Row],[Pclass]]=3), 0, IF(Table24[[#This Row],[Pclass]]=2, 1, ""))</f>
        <v>1</v>
      </c>
      <c r="S735" s="3">
        <f>IF(OR(Table24[[#This Row],[Embarked]]="C", Table24[[#This Row],[Embarked]]="Q"), 0, IF(Table24[[#This Row],[Embarked]]="S", 1, ""))</f>
        <v>1</v>
      </c>
      <c r="T735" s="3">
        <f>IF(OR(Table24[[#This Row],[Embarked]]="S", Table24[[#This Row],[Embarked]]="Q"), 0, IF(Table24[[#This Row],[Embarked]]="C", 1, ""))</f>
        <v>0</v>
      </c>
      <c r="U735" s="3">
        <f>IF(Table24[[#This Row],[Sex]]="male", 1, 0)</f>
        <v>1</v>
      </c>
      <c r="V735" s="3"/>
      <c r="AI735">
        <f>SUMPRODUCT(Table24[[#This Row],[SibSp_1]:[Const]],$X$4:$AG$4)</f>
        <v>-0.69661269925480473</v>
      </c>
      <c r="AN735">
        <f>(AI735-Table24[[#This Row],[Survived]])^2</f>
        <v>0.48526925276306504</v>
      </c>
    </row>
    <row r="736" spans="1:40" x14ac:dyDescent="0.25">
      <c r="A736">
        <v>734</v>
      </c>
      <c r="B736">
        <v>0</v>
      </c>
      <c r="C736">
        <v>2</v>
      </c>
      <c r="D736" t="s">
        <v>1023</v>
      </c>
      <c r="E736" t="s">
        <v>13</v>
      </c>
      <c r="F736">
        <v>23</v>
      </c>
      <c r="G736">
        <v>0</v>
      </c>
      <c r="H736">
        <v>0</v>
      </c>
      <c r="I736">
        <v>28425</v>
      </c>
      <c r="J736">
        <v>13</v>
      </c>
      <c r="L736" t="s">
        <v>15</v>
      </c>
      <c r="M736">
        <f>Table24[[#This Row],[SibSp]]</f>
        <v>0</v>
      </c>
      <c r="N736">
        <f>Table24[[#This Row],[Parch]]</f>
        <v>0</v>
      </c>
      <c r="O736" s="5">
        <f>Table24[[#This Row],[Age]]/80</f>
        <v>0.28749999999999998</v>
      </c>
      <c r="P736" s="5">
        <f>LOG10(Table24[[#This Row],[Fare]]+1)</f>
        <v>1.146128035678238</v>
      </c>
      <c r="Q736" s="3">
        <f>IF(OR(Table24[[#This Row],[Pclass]]=2, Table24[[#This Row],[Pclass]]=3), 0, IF(Table24[[#This Row],[Pclass]]=1, 1, ""))</f>
        <v>0</v>
      </c>
      <c r="R736" s="3">
        <f>IF(OR(Table24[[#This Row],[Pclass]]=1, Table24[[#This Row],[Pclass]]=3), 0, IF(Table24[[#This Row],[Pclass]]=2, 1, ""))</f>
        <v>1</v>
      </c>
      <c r="S736" s="3">
        <f>IF(OR(Table24[[#This Row],[Embarked]]="C", Table24[[#This Row],[Embarked]]="Q"), 0, IF(Table24[[#This Row],[Embarked]]="S", 1, ""))</f>
        <v>1</v>
      </c>
      <c r="T736" s="3">
        <f>IF(OR(Table24[[#This Row],[Embarked]]="S", Table24[[#This Row],[Embarked]]="Q"), 0, IF(Table24[[#This Row],[Embarked]]="C", 1, ""))</f>
        <v>0</v>
      </c>
      <c r="U736" s="3">
        <f>IF(Table24[[#This Row],[Sex]]="male", 1, 0)</f>
        <v>1</v>
      </c>
      <c r="V736" s="3">
        <v>1</v>
      </c>
      <c r="AI736">
        <f>SUMPRODUCT(Table24[[#This Row],[SibSp_1]:[Const]],$X$4:$AG$4)</f>
        <v>-1.7194931350761555</v>
      </c>
      <c r="AJ736">
        <f>SUMPRODUCT(Table24[[#This Row],[SibSp_1]:[Const]],$X$5:$AG$5)</f>
        <v>0.34510492991460107</v>
      </c>
      <c r="AK736">
        <f t="shared" ref="AK736:AK740" si="315">IF(AI736&lt;0,0,AI736)</f>
        <v>0</v>
      </c>
      <c r="AL736">
        <f t="shared" ref="AL736:AL740" si="316">IF(AJ736&lt;0,0,AJ736)</f>
        <v>0.34510492991460107</v>
      </c>
      <c r="AM736">
        <f t="shared" ref="AM736:AM740" si="317">AK736+AL736</f>
        <v>0.34510492991460107</v>
      </c>
      <c r="AN736">
        <f>(AM736-Table24[[#This Row],[Survived]])^2</f>
        <v>0.11909741265136171</v>
      </c>
    </row>
    <row r="737" spans="1:40" x14ac:dyDescent="0.25">
      <c r="A737">
        <v>735</v>
      </c>
      <c r="B737">
        <v>0</v>
      </c>
      <c r="C737">
        <v>2</v>
      </c>
      <c r="D737" t="s">
        <v>1024</v>
      </c>
      <c r="E737" t="s">
        <v>13</v>
      </c>
      <c r="F737">
        <v>23</v>
      </c>
      <c r="G737">
        <v>0</v>
      </c>
      <c r="H737">
        <v>0</v>
      </c>
      <c r="I737">
        <v>233639</v>
      </c>
      <c r="J737">
        <v>13</v>
      </c>
      <c r="L737" t="s">
        <v>15</v>
      </c>
      <c r="M737">
        <f>Table24[[#This Row],[SibSp]]</f>
        <v>0</v>
      </c>
      <c r="N737">
        <f>Table24[[#This Row],[Parch]]</f>
        <v>0</v>
      </c>
      <c r="O737" s="5">
        <f>Table24[[#This Row],[Age]]/80</f>
        <v>0.28749999999999998</v>
      </c>
      <c r="P737" s="5">
        <f>LOG10(Table24[[#This Row],[Fare]]+1)</f>
        <v>1.146128035678238</v>
      </c>
      <c r="Q737" s="3">
        <f>IF(OR(Table24[[#This Row],[Pclass]]=2, Table24[[#This Row],[Pclass]]=3), 0, IF(Table24[[#This Row],[Pclass]]=1, 1, ""))</f>
        <v>0</v>
      </c>
      <c r="R737" s="3">
        <f>IF(OR(Table24[[#This Row],[Pclass]]=1, Table24[[#This Row],[Pclass]]=3), 0, IF(Table24[[#This Row],[Pclass]]=2, 1, ""))</f>
        <v>1</v>
      </c>
      <c r="S737" s="3">
        <f>IF(OR(Table24[[#This Row],[Embarked]]="C", Table24[[#This Row],[Embarked]]="Q"), 0, IF(Table24[[#This Row],[Embarked]]="S", 1, ""))</f>
        <v>1</v>
      </c>
      <c r="T737" s="3">
        <f>IF(OR(Table24[[#This Row],[Embarked]]="S", Table24[[#This Row],[Embarked]]="Q"), 0, IF(Table24[[#This Row],[Embarked]]="C", 1, ""))</f>
        <v>0</v>
      </c>
      <c r="U737" s="3">
        <f>IF(Table24[[#This Row],[Sex]]="male", 1, 0)</f>
        <v>1</v>
      </c>
      <c r="V737" s="3">
        <v>1</v>
      </c>
      <c r="AI737">
        <f>SUMPRODUCT(Table24[[#This Row],[SibSp_1]:[Const]],$X$4:$AG$4)</f>
        <v>-1.7194931350761555</v>
      </c>
      <c r="AJ737">
        <f>SUMPRODUCT(Table24[[#This Row],[SibSp_1]:[Const]],$X$5:$AG$5)</f>
        <v>0.34510492991460107</v>
      </c>
      <c r="AK737">
        <f t="shared" si="315"/>
        <v>0</v>
      </c>
      <c r="AL737">
        <f t="shared" si="316"/>
        <v>0.34510492991460107</v>
      </c>
      <c r="AM737">
        <f t="shared" si="317"/>
        <v>0.34510492991460107</v>
      </c>
      <c r="AN737">
        <f>(AM737-Table24[[#This Row],[Survived]])^2</f>
        <v>0.11909741265136171</v>
      </c>
    </row>
    <row r="738" spans="1:40" x14ac:dyDescent="0.25">
      <c r="A738">
        <v>736</v>
      </c>
      <c r="B738">
        <v>0</v>
      </c>
      <c r="C738">
        <v>3</v>
      </c>
      <c r="D738" t="s">
        <v>1025</v>
      </c>
      <c r="E738" t="s">
        <v>13</v>
      </c>
      <c r="F738">
        <v>28.5</v>
      </c>
      <c r="G738">
        <v>0</v>
      </c>
      <c r="H738">
        <v>0</v>
      </c>
      <c r="I738">
        <v>54636</v>
      </c>
      <c r="J738">
        <v>16.100000000000001</v>
      </c>
      <c r="L738" t="s">
        <v>15</v>
      </c>
      <c r="M738">
        <f>Table24[[#This Row],[SibSp]]</f>
        <v>0</v>
      </c>
      <c r="N738">
        <f>Table24[[#This Row],[Parch]]</f>
        <v>0</v>
      </c>
      <c r="O738" s="5">
        <f>Table24[[#This Row],[Age]]/80</f>
        <v>0.35625000000000001</v>
      </c>
      <c r="P738" s="5">
        <f>LOG10(Table24[[#This Row],[Fare]]+1)</f>
        <v>1.2329961103921538</v>
      </c>
      <c r="Q738" s="3">
        <f>IF(OR(Table24[[#This Row],[Pclass]]=2, Table24[[#This Row],[Pclass]]=3), 0, IF(Table24[[#This Row],[Pclass]]=1, 1, ""))</f>
        <v>0</v>
      </c>
      <c r="R738" s="3">
        <f>IF(OR(Table24[[#This Row],[Pclass]]=1, Table24[[#This Row],[Pclass]]=3), 0, IF(Table24[[#This Row],[Pclass]]=2, 1, ""))</f>
        <v>0</v>
      </c>
      <c r="S738" s="3">
        <f>IF(OR(Table24[[#This Row],[Embarked]]="C", Table24[[#This Row],[Embarked]]="Q"), 0, IF(Table24[[#This Row],[Embarked]]="S", 1, ""))</f>
        <v>1</v>
      </c>
      <c r="T738" s="3">
        <f>IF(OR(Table24[[#This Row],[Embarked]]="S", Table24[[#This Row],[Embarked]]="Q"), 0, IF(Table24[[#This Row],[Embarked]]="C", 1, ""))</f>
        <v>0</v>
      </c>
      <c r="U738" s="3">
        <f>IF(Table24[[#This Row],[Sex]]="male", 1, 0)</f>
        <v>1</v>
      </c>
      <c r="V738" s="3">
        <v>1</v>
      </c>
      <c r="AI738">
        <f>SUMPRODUCT(Table24[[#This Row],[SibSp_1]:[Const]],$X$4:$AG$4)</f>
        <v>-1.6722299723049132</v>
      </c>
      <c r="AJ738">
        <f>SUMPRODUCT(Table24[[#This Row],[SibSp_1]:[Const]],$X$5:$AG$5)</f>
        <v>0.10960931128413287</v>
      </c>
      <c r="AK738">
        <f t="shared" si="315"/>
        <v>0</v>
      </c>
      <c r="AL738">
        <f t="shared" si="316"/>
        <v>0.10960931128413287</v>
      </c>
      <c r="AM738">
        <f t="shared" si="317"/>
        <v>0.10960931128413287</v>
      </c>
      <c r="AN738">
        <f>(AM738-Table24[[#This Row],[Survived]])^2</f>
        <v>1.2014201120181938E-2</v>
      </c>
    </row>
    <row r="739" spans="1:40" x14ac:dyDescent="0.25">
      <c r="A739">
        <v>737</v>
      </c>
      <c r="B739">
        <v>0</v>
      </c>
      <c r="C739">
        <v>3</v>
      </c>
      <c r="D739" t="s">
        <v>1026</v>
      </c>
      <c r="E739" t="s">
        <v>17</v>
      </c>
      <c r="F739">
        <v>48</v>
      </c>
      <c r="G739">
        <v>1</v>
      </c>
      <c r="H739">
        <v>3</v>
      </c>
      <c r="I739" t="s">
        <v>142</v>
      </c>
      <c r="J739">
        <v>34.375</v>
      </c>
      <c r="L739" t="s">
        <v>15</v>
      </c>
      <c r="M739">
        <f>Table24[[#This Row],[SibSp]]</f>
        <v>1</v>
      </c>
      <c r="N739">
        <f>Table24[[#This Row],[Parch]]</f>
        <v>3</v>
      </c>
      <c r="O739" s="5">
        <f>Table24[[#This Row],[Age]]/80</f>
        <v>0.6</v>
      </c>
      <c r="P739" s="5">
        <f>LOG10(Table24[[#This Row],[Fare]]+1)</f>
        <v>1.5486964485323467</v>
      </c>
      <c r="Q739" s="3">
        <f>IF(OR(Table24[[#This Row],[Pclass]]=2, Table24[[#This Row],[Pclass]]=3), 0, IF(Table24[[#This Row],[Pclass]]=1, 1, ""))</f>
        <v>0</v>
      </c>
      <c r="R739" s="3">
        <f>IF(OR(Table24[[#This Row],[Pclass]]=1, Table24[[#This Row],[Pclass]]=3), 0, IF(Table24[[#This Row],[Pclass]]=2, 1, ""))</f>
        <v>0</v>
      </c>
      <c r="S739" s="3">
        <f>IF(OR(Table24[[#This Row],[Embarked]]="C", Table24[[#This Row],[Embarked]]="Q"), 0, IF(Table24[[#This Row],[Embarked]]="S", 1, ""))</f>
        <v>1</v>
      </c>
      <c r="T739" s="3">
        <f>IF(OR(Table24[[#This Row],[Embarked]]="S", Table24[[#This Row],[Embarked]]="Q"), 0, IF(Table24[[#This Row],[Embarked]]="C", 1, ""))</f>
        <v>0</v>
      </c>
      <c r="U739" s="3">
        <f>IF(Table24[[#This Row],[Sex]]="male", 1, 0)</f>
        <v>0</v>
      </c>
      <c r="V739" s="3">
        <v>1</v>
      </c>
      <c r="AI739">
        <f>SUMPRODUCT(Table24[[#This Row],[SibSp_1]:[Const]],$X$4:$AG$4)</f>
        <v>-1.9732218625919922</v>
      </c>
      <c r="AJ739">
        <f>SUMPRODUCT(Table24[[#This Row],[SibSp_1]:[Const]],$X$5:$AG$5)</f>
        <v>0.3701341358194537</v>
      </c>
      <c r="AK739">
        <f t="shared" si="315"/>
        <v>0</v>
      </c>
      <c r="AL739">
        <f t="shared" si="316"/>
        <v>0.3701341358194537</v>
      </c>
      <c r="AM739">
        <f t="shared" si="317"/>
        <v>0.3701341358194537</v>
      </c>
      <c r="AN739">
        <f>(AM739-Table24[[#This Row],[Survived]])^2</f>
        <v>0.1369992784988138</v>
      </c>
    </row>
    <row r="740" spans="1:40" x14ac:dyDescent="0.25">
      <c r="A740">
        <v>738</v>
      </c>
      <c r="B740">
        <v>1</v>
      </c>
      <c r="C740">
        <v>1</v>
      </c>
      <c r="D740" t="s">
        <v>1027</v>
      </c>
      <c r="E740" t="s">
        <v>13</v>
      </c>
      <c r="F740">
        <v>35</v>
      </c>
      <c r="G740">
        <v>0</v>
      </c>
      <c r="H740">
        <v>0</v>
      </c>
      <c r="I740" t="s">
        <v>391</v>
      </c>
      <c r="J740">
        <v>512.32920000000001</v>
      </c>
      <c r="K740" t="s">
        <v>1028</v>
      </c>
      <c r="L740" t="s">
        <v>20</v>
      </c>
      <c r="M740">
        <f>Table24[[#This Row],[SibSp]]</f>
        <v>0</v>
      </c>
      <c r="N740">
        <f>Table24[[#This Row],[Parch]]</f>
        <v>0</v>
      </c>
      <c r="O740" s="5">
        <f>Table24[[#This Row],[Age]]/80</f>
        <v>0.4375</v>
      </c>
      <c r="P740" s="5">
        <f>LOG10(Table24[[#This Row],[Fare]]+1)</f>
        <v>2.7103959691861146</v>
      </c>
      <c r="Q740" s="3">
        <f>IF(OR(Table24[[#This Row],[Pclass]]=2, Table24[[#This Row],[Pclass]]=3), 0, IF(Table24[[#This Row],[Pclass]]=1, 1, ""))</f>
        <v>1</v>
      </c>
      <c r="R740" s="3">
        <f>IF(OR(Table24[[#This Row],[Pclass]]=1, Table24[[#This Row],[Pclass]]=3), 0, IF(Table24[[#This Row],[Pclass]]=2, 1, ""))</f>
        <v>0</v>
      </c>
      <c r="S740" s="3">
        <f>IF(OR(Table24[[#This Row],[Embarked]]="C", Table24[[#This Row],[Embarked]]="Q"), 0, IF(Table24[[#This Row],[Embarked]]="S", 1, ""))</f>
        <v>0</v>
      </c>
      <c r="T740" s="3">
        <f>IF(OR(Table24[[#This Row],[Embarked]]="S", Table24[[#This Row],[Embarked]]="Q"), 0, IF(Table24[[#This Row],[Embarked]]="C", 1, ""))</f>
        <v>1</v>
      </c>
      <c r="U740" s="3">
        <f>IF(Table24[[#This Row],[Sex]]="male", 1, 0)</f>
        <v>1</v>
      </c>
      <c r="V740" s="3">
        <v>1</v>
      </c>
      <c r="AI740">
        <f>SUMPRODUCT(Table24[[#This Row],[SibSp_1]:[Const]],$X$4:$AG$4)</f>
        <v>-0.65554435913886766</v>
      </c>
      <c r="AJ740">
        <f>SUMPRODUCT(Table24[[#This Row],[SibSp_1]:[Const]],$X$5:$AG$5)</f>
        <v>0.54903730777126447</v>
      </c>
      <c r="AK740">
        <f t="shared" si="315"/>
        <v>0</v>
      </c>
      <c r="AL740">
        <f t="shared" si="316"/>
        <v>0.54903730777126447</v>
      </c>
      <c r="AM740">
        <f t="shared" si="317"/>
        <v>0.54903730777126447</v>
      </c>
      <c r="AN740">
        <f>(AM740-Table24[[#This Row],[Survived]])^2</f>
        <v>0.20336734978218923</v>
      </c>
    </row>
    <row r="741" spans="1:40" hidden="1" x14ac:dyDescent="0.25">
      <c r="A741">
        <v>739</v>
      </c>
      <c r="B741">
        <v>0</v>
      </c>
      <c r="C741">
        <v>3</v>
      </c>
      <c r="D741" t="s">
        <v>1029</v>
      </c>
      <c r="E741" t="s">
        <v>13</v>
      </c>
      <c r="G741">
        <v>0</v>
      </c>
      <c r="H741">
        <v>0</v>
      </c>
      <c r="I741">
        <v>349201</v>
      </c>
      <c r="J741">
        <v>7.8958000000000004</v>
      </c>
      <c r="L741" t="s">
        <v>15</v>
      </c>
      <c r="M741">
        <f>Table24[[#This Row],[SibSp]]</f>
        <v>0</v>
      </c>
      <c r="N741">
        <f>Table24[[#This Row],[Parch]]</f>
        <v>0</v>
      </c>
      <c r="O741">
        <f>Table24[[#This Row],[Age]]/80</f>
        <v>0</v>
      </c>
      <c r="P741" s="3">
        <f>LOG10(Table24[[#This Row],[Fare]]+1)</f>
        <v>0.94918501031343461</v>
      </c>
      <c r="Q741" s="3">
        <f>IF(OR(Table24[[#This Row],[Pclass]]=2, Table24[[#This Row],[Pclass]]=3), 0, IF(Table24[[#This Row],[Pclass]]=1, 1, ""))</f>
        <v>0</v>
      </c>
      <c r="R741" s="3">
        <f>IF(OR(Table24[[#This Row],[Pclass]]=1, Table24[[#This Row],[Pclass]]=3), 0, IF(Table24[[#This Row],[Pclass]]=2, 1, ""))</f>
        <v>0</v>
      </c>
      <c r="S741" s="3">
        <f>IF(OR(Table24[[#This Row],[Embarked]]="C", Table24[[#This Row],[Embarked]]="Q"), 0, IF(Table24[[#This Row],[Embarked]]="S", 1, ""))</f>
        <v>1</v>
      </c>
      <c r="T741" s="3">
        <f>IF(OR(Table24[[#This Row],[Embarked]]="S", Table24[[#This Row],[Embarked]]="Q"), 0, IF(Table24[[#This Row],[Embarked]]="C", 1, ""))</f>
        <v>0</v>
      </c>
      <c r="U741" s="3">
        <f>IF(Table24[[#This Row],[Sex]]="male", 1, 0)</f>
        <v>1</v>
      </c>
      <c r="V741" s="3"/>
      <c r="AI741">
        <f>SUMPRODUCT(Table24[[#This Row],[SibSp_1]:[Const]],$X$4:$AG$4)</f>
        <v>-1.2013867044501512</v>
      </c>
      <c r="AN741">
        <f>(AI741-Table24[[#This Row],[Survived]])^2</f>
        <v>1.4433300136295948</v>
      </c>
    </row>
    <row r="742" spans="1:40" hidden="1" x14ac:dyDescent="0.25">
      <c r="A742">
        <v>740</v>
      </c>
      <c r="B742">
        <v>0</v>
      </c>
      <c r="C742">
        <v>3</v>
      </c>
      <c r="D742" t="s">
        <v>1030</v>
      </c>
      <c r="E742" t="s">
        <v>13</v>
      </c>
      <c r="G742">
        <v>0</v>
      </c>
      <c r="H742">
        <v>0</v>
      </c>
      <c r="I742">
        <v>349218</v>
      </c>
      <c r="J742">
        <v>7.8958000000000004</v>
      </c>
      <c r="L742" t="s">
        <v>15</v>
      </c>
      <c r="M742">
        <f>Table24[[#This Row],[SibSp]]</f>
        <v>0</v>
      </c>
      <c r="N742">
        <f>Table24[[#This Row],[Parch]]</f>
        <v>0</v>
      </c>
      <c r="O742">
        <f>Table24[[#This Row],[Age]]/80</f>
        <v>0</v>
      </c>
      <c r="P742" s="3">
        <f>LOG10(Table24[[#This Row],[Fare]]+1)</f>
        <v>0.94918501031343461</v>
      </c>
      <c r="Q742" s="3">
        <f>IF(OR(Table24[[#This Row],[Pclass]]=2, Table24[[#This Row],[Pclass]]=3), 0, IF(Table24[[#This Row],[Pclass]]=1, 1, ""))</f>
        <v>0</v>
      </c>
      <c r="R742" s="3">
        <f>IF(OR(Table24[[#This Row],[Pclass]]=1, Table24[[#This Row],[Pclass]]=3), 0, IF(Table24[[#This Row],[Pclass]]=2, 1, ""))</f>
        <v>0</v>
      </c>
      <c r="S742" s="3">
        <f>IF(OR(Table24[[#This Row],[Embarked]]="C", Table24[[#This Row],[Embarked]]="Q"), 0, IF(Table24[[#This Row],[Embarked]]="S", 1, ""))</f>
        <v>1</v>
      </c>
      <c r="T742" s="3">
        <f>IF(OR(Table24[[#This Row],[Embarked]]="S", Table24[[#This Row],[Embarked]]="Q"), 0, IF(Table24[[#This Row],[Embarked]]="C", 1, ""))</f>
        <v>0</v>
      </c>
      <c r="U742" s="3">
        <f>IF(Table24[[#This Row],[Sex]]="male", 1, 0)</f>
        <v>1</v>
      </c>
      <c r="V742" s="3"/>
      <c r="AI742">
        <f>SUMPRODUCT(Table24[[#This Row],[SibSp_1]:[Const]],$X$4:$AG$4)</f>
        <v>-1.2013867044501512</v>
      </c>
      <c r="AN742">
        <f>(AI742-Table24[[#This Row],[Survived]])^2</f>
        <v>1.4433300136295948</v>
      </c>
    </row>
    <row r="743" spans="1:40" hidden="1" x14ac:dyDescent="0.25">
      <c r="A743">
        <v>741</v>
      </c>
      <c r="B743">
        <v>1</v>
      </c>
      <c r="C743">
        <v>1</v>
      </c>
      <c r="D743" t="s">
        <v>1031</v>
      </c>
      <c r="E743" t="s">
        <v>13</v>
      </c>
      <c r="G743">
        <v>0</v>
      </c>
      <c r="H743">
        <v>0</v>
      </c>
      <c r="I743">
        <v>16988</v>
      </c>
      <c r="J743">
        <v>30</v>
      </c>
      <c r="K743" t="s">
        <v>1032</v>
      </c>
      <c r="L743" t="s">
        <v>15</v>
      </c>
      <c r="M743">
        <f>Table24[[#This Row],[SibSp]]</f>
        <v>0</v>
      </c>
      <c r="N743">
        <f>Table24[[#This Row],[Parch]]</f>
        <v>0</v>
      </c>
      <c r="O743">
        <f>Table24[[#This Row],[Age]]/80</f>
        <v>0</v>
      </c>
      <c r="P743" s="3">
        <f>LOG10(Table24[[#This Row],[Fare]]+1)</f>
        <v>1.4913616938342726</v>
      </c>
      <c r="Q743" s="3">
        <f>IF(OR(Table24[[#This Row],[Pclass]]=2, Table24[[#This Row],[Pclass]]=3), 0, IF(Table24[[#This Row],[Pclass]]=1, 1, ""))</f>
        <v>1</v>
      </c>
      <c r="R743" s="3">
        <f>IF(OR(Table24[[#This Row],[Pclass]]=1, Table24[[#This Row],[Pclass]]=3), 0, IF(Table24[[#This Row],[Pclass]]=2, 1, ""))</f>
        <v>0</v>
      </c>
      <c r="S743" s="3">
        <f>IF(OR(Table24[[#This Row],[Embarked]]="C", Table24[[#This Row],[Embarked]]="Q"), 0, IF(Table24[[#This Row],[Embarked]]="S", 1, ""))</f>
        <v>1</v>
      </c>
      <c r="T743" s="3">
        <f>IF(OR(Table24[[#This Row],[Embarked]]="S", Table24[[#This Row],[Embarked]]="Q"), 0, IF(Table24[[#This Row],[Embarked]]="C", 1, ""))</f>
        <v>0</v>
      </c>
      <c r="U743" s="3">
        <f>IF(Table24[[#This Row],[Sex]]="male", 1, 0)</f>
        <v>1</v>
      </c>
      <c r="V743" s="3"/>
      <c r="AI743">
        <f>SUMPRODUCT(Table24[[#This Row],[SibSp_1]:[Const]],$X$4:$AG$4)</f>
        <v>-1.1519496283748865</v>
      </c>
      <c r="AN743">
        <f>(AI743-Table24[[#This Row],[Survived]])^2</f>
        <v>4.6308872030628123</v>
      </c>
    </row>
    <row r="744" spans="1:40" x14ac:dyDescent="0.25">
      <c r="A744">
        <v>742</v>
      </c>
      <c r="B744">
        <v>0</v>
      </c>
      <c r="C744">
        <v>1</v>
      </c>
      <c r="D744" t="s">
        <v>1033</v>
      </c>
      <c r="E744" t="s">
        <v>13</v>
      </c>
      <c r="F744">
        <v>36</v>
      </c>
      <c r="G744">
        <v>1</v>
      </c>
      <c r="H744">
        <v>0</v>
      </c>
      <c r="I744">
        <v>19877</v>
      </c>
      <c r="J744">
        <v>78.849999999999994</v>
      </c>
      <c r="K744" t="s">
        <v>1034</v>
      </c>
      <c r="L744" t="s">
        <v>15</v>
      </c>
      <c r="M744">
        <f>Table24[[#This Row],[SibSp]]</f>
        <v>1</v>
      </c>
      <c r="N744">
        <f>Table24[[#This Row],[Parch]]</f>
        <v>0</v>
      </c>
      <c r="O744" s="5">
        <f>Table24[[#This Row],[Age]]/80</f>
        <v>0.45</v>
      </c>
      <c r="P744" s="5">
        <f>LOG10(Table24[[#This Row],[Fare]]+1)</f>
        <v>1.9022749204745018</v>
      </c>
      <c r="Q744" s="3">
        <f>IF(OR(Table24[[#This Row],[Pclass]]=2, Table24[[#This Row],[Pclass]]=3), 0, IF(Table24[[#This Row],[Pclass]]=1, 1, ""))</f>
        <v>1</v>
      </c>
      <c r="R744" s="3">
        <f>IF(OR(Table24[[#This Row],[Pclass]]=1, Table24[[#This Row],[Pclass]]=3), 0, IF(Table24[[#This Row],[Pclass]]=2, 1, ""))</f>
        <v>0</v>
      </c>
      <c r="S744" s="3">
        <f>IF(OR(Table24[[#This Row],[Embarked]]="C", Table24[[#This Row],[Embarked]]="Q"), 0, IF(Table24[[#This Row],[Embarked]]="S", 1, ""))</f>
        <v>1</v>
      </c>
      <c r="T744" s="3">
        <f>IF(OR(Table24[[#This Row],[Embarked]]="S", Table24[[#This Row],[Embarked]]="Q"), 0, IF(Table24[[#This Row],[Embarked]]="C", 1, ""))</f>
        <v>0</v>
      </c>
      <c r="U744" s="3">
        <f>IF(Table24[[#This Row],[Sex]]="male", 1, 0)</f>
        <v>1</v>
      </c>
      <c r="V744" s="3">
        <v>1</v>
      </c>
      <c r="AI744">
        <f>SUMPRODUCT(Table24[[#This Row],[SibSp_1]:[Const]],$X$4:$AG$4)</f>
        <v>-1.3517671480500209</v>
      </c>
      <c r="AJ744">
        <f>SUMPRODUCT(Table24[[#This Row],[SibSp_1]:[Const]],$X$5:$AG$5)</f>
        <v>0.38987672174315868</v>
      </c>
      <c r="AK744">
        <f t="shared" ref="AK744:AK762" si="318">IF(AI744&lt;0,0,AI744)</f>
        <v>0</v>
      </c>
      <c r="AL744">
        <f t="shared" ref="AL744:AL762" si="319">IF(AJ744&lt;0,0,AJ744)</f>
        <v>0.38987672174315868</v>
      </c>
      <c r="AM744">
        <f t="shared" ref="AM744:AM762" si="320">AK744+AL744</f>
        <v>0.38987672174315868</v>
      </c>
      <c r="AN744">
        <f>(AM744-Table24[[#This Row],[Survived]])^2</f>
        <v>0.15200385815719239</v>
      </c>
    </row>
    <row r="745" spans="1:40" x14ac:dyDescent="0.25">
      <c r="A745">
        <v>743</v>
      </c>
      <c r="B745">
        <v>1</v>
      </c>
      <c r="C745">
        <v>1</v>
      </c>
      <c r="D745" t="s">
        <v>1035</v>
      </c>
      <c r="E745" t="s">
        <v>17</v>
      </c>
      <c r="F745">
        <v>21</v>
      </c>
      <c r="G745">
        <v>2</v>
      </c>
      <c r="H745">
        <v>2</v>
      </c>
      <c r="I745" t="s">
        <v>471</v>
      </c>
      <c r="J745">
        <v>262.375</v>
      </c>
      <c r="K745" t="s">
        <v>472</v>
      </c>
      <c r="L745" t="s">
        <v>20</v>
      </c>
      <c r="M745">
        <f>Table24[[#This Row],[SibSp]]</f>
        <v>2</v>
      </c>
      <c r="N745">
        <f>Table24[[#This Row],[Parch]]</f>
        <v>2</v>
      </c>
      <c r="O745" s="5">
        <f>Table24[[#This Row],[Age]]/80</f>
        <v>0.26250000000000001</v>
      </c>
      <c r="P745" s="5">
        <f>LOG10(Table24[[#This Row],[Fare]]+1)</f>
        <v>2.4205745486161567</v>
      </c>
      <c r="Q745" s="3">
        <f>IF(OR(Table24[[#This Row],[Pclass]]=2, Table24[[#This Row],[Pclass]]=3), 0, IF(Table24[[#This Row],[Pclass]]=1, 1, ""))</f>
        <v>1</v>
      </c>
      <c r="R745" s="3">
        <f>IF(OR(Table24[[#This Row],[Pclass]]=1, Table24[[#This Row],[Pclass]]=3), 0, IF(Table24[[#This Row],[Pclass]]=2, 1, ""))</f>
        <v>0</v>
      </c>
      <c r="S745" s="3">
        <f>IF(OR(Table24[[#This Row],[Embarked]]="C", Table24[[#This Row],[Embarked]]="Q"), 0, IF(Table24[[#This Row],[Embarked]]="S", 1, ""))</f>
        <v>0</v>
      </c>
      <c r="T745" s="3">
        <f>IF(OR(Table24[[#This Row],[Embarked]]="S", Table24[[#This Row],[Embarked]]="Q"), 0, IF(Table24[[#This Row],[Embarked]]="C", 1, ""))</f>
        <v>1</v>
      </c>
      <c r="U745" s="3">
        <f>IF(Table24[[#This Row],[Sex]]="male", 1, 0)</f>
        <v>0</v>
      </c>
      <c r="V745" s="3">
        <v>1</v>
      </c>
      <c r="AI745">
        <f>SUMPRODUCT(Table24[[#This Row],[SibSp_1]:[Const]],$X$4:$AG$4)</f>
        <v>-0.14157984150600883</v>
      </c>
      <c r="AJ745">
        <f>SUMPRODUCT(Table24[[#This Row],[SibSp_1]:[Const]],$X$5:$AG$5)</f>
        <v>0.93210951734670755</v>
      </c>
      <c r="AK745">
        <f t="shared" si="318"/>
        <v>0</v>
      </c>
      <c r="AL745">
        <f t="shared" si="319"/>
        <v>0.93210951734670755</v>
      </c>
      <c r="AM745">
        <f t="shared" si="320"/>
        <v>0.93210951734670755</v>
      </c>
      <c r="AN745">
        <f>(AM745-Table24[[#This Row],[Survived]])^2</f>
        <v>4.6091176348970033E-3</v>
      </c>
    </row>
    <row r="746" spans="1:40" x14ac:dyDescent="0.25">
      <c r="A746">
        <v>744</v>
      </c>
      <c r="B746">
        <v>0</v>
      </c>
      <c r="C746">
        <v>3</v>
      </c>
      <c r="D746" t="s">
        <v>1036</v>
      </c>
      <c r="E746" t="s">
        <v>13</v>
      </c>
      <c r="F746">
        <v>24</v>
      </c>
      <c r="G746">
        <v>1</v>
      </c>
      <c r="H746">
        <v>0</v>
      </c>
      <c r="I746">
        <v>376566</v>
      </c>
      <c r="J746">
        <v>16.100000000000001</v>
      </c>
      <c r="L746" t="s">
        <v>15</v>
      </c>
      <c r="M746">
        <f>Table24[[#This Row],[SibSp]]</f>
        <v>1</v>
      </c>
      <c r="N746">
        <f>Table24[[#This Row],[Parch]]</f>
        <v>0</v>
      </c>
      <c r="O746" s="5">
        <f>Table24[[#This Row],[Age]]/80</f>
        <v>0.3</v>
      </c>
      <c r="P746" s="5">
        <f>LOG10(Table24[[#This Row],[Fare]]+1)</f>
        <v>1.2329961103921538</v>
      </c>
      <c r="Q746" s="3">
        <f>IF(OR(Table24[[#This Row],[Pclass]]=2, Table24[[#This Row],[Pclass]]=3), 0, IF(Table24[[#This Row],[Pclass]]=1, 1, ""))</f>
        <v>0</v>
      </c>
      <c r="R746" s="3">
        <f>IF(OR(Table24[[#This Row],[Pclass]]=1, Table24[[#This Row],[Pclass]]=3), 0, IF(Table24[[#This Row],[Pclass]]=2, 1, ""))</f>
        <v>0</v>
      </c>
      <c r="S746" s="3">
        <f>IF(OR(Table24[[#This Row],[Embarked]]="C", Table24[[#This Row],[Embarked]]="Q"), 0, IF(Table24[[#This Row],[Embarked]]="S", 1, ""))</f>
        <v>1</v>
      </c>
      <c r="T746" s="3">
        <f>IF(OR(Table24[[#This Row],[Embarked]]="S", Table24[[#This Row],[Embarked]]="Q"), 0, IF(Table24[[#This Row],[Embarked]]="C", 1, ""))</f>
        <v>0</v>
      </c>
      <c r="U746" s="3">
        <f>IF(Table24[[#This Row],[Sex]]="male", 1, 0)</f>
        <v>1</v>
      </c>
      <c r="V746" s="3">
        <v>1</v>
      </c>
      <c r="AI746">
        <f>SUMPRODUCT(Table24[[#This Row],[SibSp_1]:[Const]],$X$4:$AG$4)</f>
        <v>-1.3329328703207903</v>
      </c>
      <c r="AJ746">
        <f>SUMPRODUCT(Table24[[#This Row],[SibSp_1]:[Const]],$X$5:$AG$5)</f>
        <v>6.1310546786948805E-2</v>
      </c>
      <c r="AK746">
        <f t="shared" si="318"/>
        <v>0</v>
      </c>
      <c r="AL746">
        <f t="shared" si="319"/>
        <v>6.1310546786948805E-2</v>
      </c>
      <c r="AM746">
        <f t="shared" si="320"/>
        <v>6.1310546786948805E-2</v>
      </c>
      <c r="AN746">
        <f>(AM746-Table24[[#This Row],[Survived]])^2</f>
        <v>3.7589831473146384E-3</v>
      </c>
    </row>
    <row r="747" spans="1:40" x14ac:dyDescent="0.25">
      <c r="A747">
        <v>745</v>
      </c>
      <c r="B747">
        <v>1</v>
      </c>
      <c r="C747">
        <v>3</v>
      </c>
      <c r="D747" t="s">
        <v>1037</v>
      </c>
      <c r="E747" t="s">
        <v>13</v>
      </c>
      <c r="F747">
        <v>31</v>
      </c>
      <c r="G747">
        <v>0</v>
      </c>
      <c r="H747">
        <v>0</v>
      </c>
      <c r="I747" t="s">
        <v>1038</v>
      </c>
      <c r="J747">
        <v>7.9249999999999998</v>
      </c>
      <c r="L747" t="s">
        <v>15</v>
      </c>
      <c r="M747">
        <f>Table24[[#This Row],[SibSp]]</f>
        <v>0</v>
      </c>
      <c r="N747">
        <f>Table24[[#This Row],[Parch]]</f>
        <v>0</v>
      </c>
      <c r="O747" s="5">
        <f>Table24[[#This Row],[Age]]/80</f>
        <v>0.38750000000000001</v>
      </c>
      <c r="P747" s="5">
        <f>LOG10(Table24[[#This Row],[Fare]]+1)</f>
        <v>0.95060822478423079</v>
      </c>
      <c r="Q747" s="3">
        <f>IF(OR(Table24[[#This Row],[Pclass]]=2, Table24[[#This Row],[Pclass]]=3), 0, IF(Table24[[#This Row],[Pclass]]=1, 1, ""))</f>
        <v>0</v>
      </c>
      <c r="R747" s="3">
        <f>IF(OR(Table24[[#This Row],[Pclass]]=1, Table24[[#This Row],[Pclass]]=3), 0, IF(Table24[[#This Row],[Pclass]]=2, 1, ""))</f>
        <v>0</v>
      </c>
      <c r="S747" s="3">
        <f>IF(OR(Table24[[#This Row],[Embarked]]="C", Table24[[#This Row],[Embarked]]="Q"), 0, IF(Table24[[#This Row],[Embarked]]="S", 1, ""))</f>
        <v>1</v>
      </c>
      <c r="T747" s="3">
        <f>IF(OR(Table24[[#This Row],[Embarked]]="S", Table24[[#This Row],[Embarked]]="Q"), 0, IF(Table24[[#This Row],[Embarked]]="C", 1, ""))</f>
        <v>0</v>
      </c>
      <c r="U747" s="3">
        <f>IF(Table24[[#This Row],[Sex]]="male", 1, 0)</f>
        <v>1</v>
      </c>
      <c r="V747" s="3">
        <v>1</v>
      </c>
      <c r="AI747">
        <f>SUMPRODUCT(Table24[[#This Row],[SibSp_1]:[Const]],$X$4:$AG$4)</f>
        <v>-1.4907366962552788</v>
      </c>
      <c r="AJ747">
        <f>SUMPRODUCT(Table24[[#This Row],[SibSp_1]:[Const]],$X$5:$AG$5)</f>
        <v>6.5610259746239463E-2</v>
      </c>
      <c r="AK747">
        <f t="shared" si="318"/>
        <v>0</v>
      </c>
      <c r="AL747">
        <f t="shared" si="319"/>
        <v>6.5610259746239463E-2</v>
      </c>
      <c r="AM747">
        <f t="shared" si="320"/>
        <v>6.5610259746239463E-2</v>
      </c>
      <c r="AN747">
        <f>(AM747-Table24[[#This Row],[Survived]])^2</f>
        <v>0.87308418669149013</v>
      </c>
    </row>
    <row r="748" spans="1:40" x14ac:dyDescent="0.25">
      <c r="A748">
        <v>746</v>
      </c>
      <c r="B748">
        <v>0</v>
      </c>
      <c r="C748">
        <v>1</v>
      </c>
      <c r="D748" t="s">
        <v>1039</v>
      </c>
      <c r="E748" t="s">
        <v>13</v>
      </c>
      <c r="F748">
        <v>70</v>
      </c>
      <c r="G748">
        <v>1</v>
      </c>
      <c r="H748">
        <v>1</v>
      </c>
      <c r="I748" t="s">
        <v>776</v>
      </c>
      <c r="J748">
        <v>71</v>
      </c>
      <c r="K748" t="s">
        <v>777</v>
      </c>
      <c r="L748" t="s">
        <v>15</v>
      </c>
      <c r="M748">
        <f>Table24[[#This Row],[SibSp]]</f>
        <v>1</v>
      </c>
      <c r="N748">
        <f>Table24[[#This Row],[Parch]]</f>
        <v>1</v>
      </c>
      <c r="O748" s="5">
        <f>Table24[[#This Row],[Age]]/80</f>
        <v>0.875</v>
      </c>
      <c r="P748" s="5">
        <f>LOG10(Table24[[#This Row],[Fare]]+1)</f>
        <v>1.8573324964312685</v>
      </c>
      <c r="Q748" s="3">
        <f>IF(OR(Table24[[#This Row],[Pclass]]=2, Table24[[#This Row],[Pclass]]=3), 0, IF(Table24[[#This Row],[Pclass]]=1, 1, ""))</f>
        <v>1</v>
      </c>
      <c r="R748" s="3">
        <f>IF(OR(Table24[[#This Row],[Pclass]]=1, Table24[[#This Row],[Pclass]]=3), 0, IF(Table24[[#This Row],[Pclass]]=2, 1, ""))</f>
        <v>0</v>
      </c>
      <c r="S748" s="3">
        <f>IF(OR(Table24[[#This Row],[Embarked]]="C", Table24[[#This Row],[Embarked]]="Q"), 0, IF(Table24[[#This Row],[Embarked]]="S", 1, ""))</f>
        <v>1</v>
      </c>
      <c r="T748" s="3">
        <f>IF(OR(Table24[[#This Row],[Embarked]]="S", Table24[[#This Row],[Embarked]]="Q"), 0, IF(Table24[[#This Row],[Embarked]]="C", 1, ""))</f>
        <v>0</v>
      </c>
      <c r="U748" s="3">
        <f>IF(Table24[[#This Row],[Sex]]="male", 1, 0)</f>
        <v>1</v>
      </c>
      <c r="V748" s="3">
        <v>1</v>
      </c>
      <c r="AI748">
        <f>SUMPRODUCT(Table24[[#This Row],[SibSp_1]:[Const]],$X$4:$AG$4)</f>
        <v>-1.41014272238867</v>
      </c>
      <c r="AJ748">
        <f>SUMPRODUCT(Table24[[#This Row],[SibSp_1]:[Const]],$X$5:$AG$5)</f>
        <v>0.12321958379186904</v>
      </c>
      <c r="AK748">
        <f t="shared" si="318"/>
        <v>0</v>
      </c>
      <c r="AL748">
        <f t="shared" si="319"/>
        <v>0.12321958379186904</v>
      </c>
      <c r="AM748">
        <f t="shared" si="320"/>
        <v>0.12321958379186904</v>
      </c>
      <c r="AN748">
        <f>(AM748-Table24[[#This Row],[Survived]])^2</f>
        <v>1.5183065829841434E-2</v>
      </c>
    </row>
    <row r="749" spans="1:40" x14ac:dyDescent="0.25">
      <c r="A749">
        <v>747</v>
      </c>
      <c r="B749">
        <v>0</v>
      </c>
      <c r="C749">
        <v>3</v>
      </c>
      <c r="D749" t="s">
        <v>1040</v>
      </c>
      <c r="E749" t="s">
        <v>13</v>
      </c>
      <c r="F749">
        <v>16</v>
      </c>
      <c r="G749">
        <v>1</v>
      </c>
      <c r="H749">
        <v>1</v>
      </c>
      <c r="I749" t="s">
        <v>423</v>
      </c>
      <c r="J749">
        <v>20.25</v>
      </c>
      <c r="L749" t="s">
        <v>15</v>
      </c>
      <c r="M749">
        <f>Table24[[#This Row],[SibSp]]</f>
        <v>1</v>
      </c>
      <c r="N749">
        <f>Table24[[#This Row],[Parch]]</f>
        <v>1</v>
      </c>
      <c r="O749" s="5">
        <f>Table24[[#This Row],[Age]]/80</f>
        <v>0.2</v>
      </c>
      <c r="P749" s="5">
        <f>LOG10(Table24[[#This Row],[Fare]]+1)</f>
        <v>1.3273589343863303</v>
      </c>
      <c r="Q749" s="3">
        <f>IF(OR(Table24[[#This Row],[Pclass]]=2, Table24[[#This Row],[Pclass]]=3), 0, IF(Table24[[#This Row],[Pclass]]=1, 1, ""))</f>
        <v>0</v>
      </c>
      <c r="R749" s="3">
        <f>IF(OR(Table24[[#This Row],[Pclass]]=1, Table24[[#This Row],[Pclass]]=3), 0, IF(Table24[[#This Row],[Pclass]]=2, 1, ""))</f>
        <v>0</v>
      </c>
      <c r="S749" s="3">
        <f>IF(OR(Table24[[#This Row],[Embarked]]="C", Table24[[#This Row],[Embarked]]="Q"), 0, IF(Table24[[#This Row],[Embarked]]="S", 1, ""))</f>
        <v>1</v>
      </c>
      <c r="T749" s="3">
        <f>IF(OR(Table24[[#This Row],[Embarked]]="S", Table24[[#This Row],[Embarked]]="Q"), 0, IF(Table24[[#This Row],[Embarked]]="C", 1, ""))</f>
        <v>0</v>
      </c>
      <c r="U749" s="3">
        <f>IF(Table24[[#This Row],[Sex]]="male", 1, 0)</f>
        <v>1</v>
      </c>
      <c r="V749" s="3">
        <v>1</v>
      </c>
      <c r="AI749">
        <f>SUMPRODUCT(Table24[[#This Row],[SibSp_1]:[Const]],$X$4:$AG$4)</f>
        <v>-1.5225182870876282</v>
      </c>
      <c r="AJ749">
        <f>SUMPRODUCT(Table24[[#This Row],[SibSp_1]:[Const]],$X$5:$AG$5)</f>
        <v>0.11398067607073603</v>
      </c>
      <c r="AK749">
        <f t="shared" si="318"/>
        <v>0</v>
      </c>
      <c r="AL749">
        <f t="shared" si="319"/>
        <v>0.11398067607073603</v>
      </c>
      <c r="AM749">
        <f t="shared" si="320"/>
        <v>0.11398067607073603</v>
      </c>
      <c r="AN749">
        <f>(AM749-Table24[[#This Row],[Survived]])^2</f>
        <v>1.2991594517542056E-2</v>
      </c>
    </row>
    <row r="750" spans="1:40" x14ac:dyDescent="0.25">
      <c r="A750">
        <v>748</v>
      </c>
      <c r="B750">
        <v>1</v>
      </c>
      <c r="C750">
        <v>2</v>
      </c>
      <c r="D750" t="s">
        <v>1041</v>
      </c>
      <c r="E750" t="s">
        <v>17</v>
      </c>
      <c r="F750">
        <v>30</v>
      </c>
      <c r="G750">
        <v>0</v>
      </c>
      <c r="H750">
        <v>0</v>
      </c>
      <c r="I750">
        <v>250648</v>
      </c>
      <c r="J750">
        <v>13</v>
      </c>
      <c r="L750" t="s">
        <v>15</v>
      </c>
      <c r="M750">
        <f>Table24[[#This Row],[SibSp]]</f>
        <v>0</v>
      </c>
      <c r="N750">
        <f>Table24[[#This Row],[Parch]]</f>
        <v>0</v>
      </c>
      <c r="O750" s="5">
        <f>Table24[[#This Row],[Age]]/80</f>
        <v>0.375</v>
      </c>
      <c r="P750" s="5">
        <f>LOG10(Table24[[#This Row],[Fare]]+1)</f>
        <v>1.146128035678238</v>
      </c>
      <c r="Q750" s="3">
        <f>IF(OR(Table24[[#This Row],[Pclass]]=2, Table24[[#This Row],[Pclass]]=3), 0, IF(Table24[[#This Row],[Pclass]]=1, 1, ""))</f>
        <v>0</v>
      </c>
      <c r="R750" s="3">
        <f>IF(OR(Table24[[#This Row],[Pclass]]=1, Table24[[#This Row],[Pclass]]=3), 0, IF(Table24[[#This Row],[Pclass]]=2, 1, ""))</f>
        <v>1</v>
      </c>
      <c r="S750" s="3">
        <f>IF(OR(Table24[[#This Row],[Embarked]]="C", Table24[[#This Row],[Embarked]]="Q"), 0, IF(Table24[[#This Row],[Embarked]]="S", 1, ""))</f>
        <v>1</v>
      </c>
      <c r="T750" s="3">
        <f>IF(OR(Table24[[#This Row],[Embarked]]="S", Table24[[#This Row],[Embarked]]="Q"), 0, IF(Table24[[#This Row],[Embarked]]="C", 1, ""))</f>
        <v>0</v>
      </c>
      <c r="U750" s="3">
        <f>IF(Table24[[#This Row],[Sex]]="male", 1, 0)</f>
        <v>0</v>
      </c>
      <c r="V750" s="3">
        <v>1</v>
      </c>
      <c r="AI750">
        <f>SUMPRODUCT(Table24[[#This Row],[SibSp_1]:[Const]],$X$4:$AG$4)</f>
        <v>-1.8122766694032095</v>
      </c>
      <c r="AJ750">
        <f>SUMPRODUCT(Table24[[#This Row],[SibSp_1]:[Const]],$X$5:$AG$5)</f>
        <v>0.79226975283489265</v>
      </c>
      <c r="AK750">
        <f t="shared" si="318"/>
        <v>0</v>
      </c>
      <c r="AL750">
        <f t="shared" si="319"/>
        <v>0.79226975283489265</v>
      </c>
      <c r="AM750">
        <f t="shared" si="320"/>
        <v>0.79226975283489265</v>
      </c>
      <c r="AN750">
        <f>(AM750-Table24[[#This Row],[Survived]])^2</f>
        <v>4.3151855587276591E-2</v>
      </c>
    </row>
    <row r="751" spans="1:40" x14ac:dyDescent="0.25">
      <c r="A751">
        <v>749</v>
      </c>
      <c r="B751">
        <v>0</v>
      </c>
      <c r="C751">
        <v>1</v>
      </c>
      <c r="D751" t="s">
        <v>1042</v>
      </c>
      <c r="E751" t="s">
        <v>13</v>
      </c>
      <c r="F751">
        <v>19</v>
      </c>
      <c r="G751">
        <v>1</v>
      </c>
      <c r="H751">
        <v>0</v>
      </c>
      <c r="I751">
        <v>113773</v>
      </c>
      <c r="J751">
        <v>53.1</v>
      </c>
      <c r="K751" t="s">
        <v>1043</v>
      </c>
      <c r="L751" t="s">
        <v>15</v>
      </c>
      <c r="M751">
        <f>Table24[[#This Row],[SibSp]]</f>
        <v>1</v>
      </c>
      <c r="N751">
        <f>Table24[[#This Row],[Parch]]</f>
        <v>0</v>
      </c>
      <c r="O751" s="5">
        <f>Table24[[#This Row],[Age]]/80</f>
        <v>0.23749999999999999</v>
      </c>
      <c r="P751" s="5">
        <f>LOG10(Table24[[#This Row],[Fare]]+1)</f>
        <v>1.7331972651065695</v>
      </c>
      <c r="Q751" s="3">
        <f>IF(OR(Table24[[#This Row],[Pclass]]=2, Table24[[#This Row],[Pclass]]=3), 0, IF(Table24[[#This Row],[Pclass]]=1, 1, ""))</f>
        <v>1</v>
      </c>
      <c r="R751" s="3">
        <f>IF(OR(Table24[[#This Row],[Pclass]]=1, Table24[[#This Row],[Pclass]]=3), 0, IF(Table24[[#This Row],[Pclass]]=2, 1, ""))</f>
        <v>0</v>
      </c>
      <c r="S751" s="3">
        <f>IF(OR(Table24[[#This Row],[Embarked]]="C", Table24[[#This Row],[Embarked]]="Q"), 0, IF(Table24[[#This Row],[Embarked]]="S", 1, ""))</f>
        <v>1</v>
      </c>
      <c r="T751" s="3">
        <f>IF(OR(Table24[[#This Row],[Embarked]]="S", Table24[[#This Row],[Embarked]]="Q"), 0, IF(Table24[[#This Row],[Embarked]]="C", 1, ""))</f>
        <v>0</v>
      </c>
      <c r="U751" s="3">
        <f>IF(Table24[[#This Row],[Sex]]="male", 1, 0)</f>
        <v>1</v>
      </c>
      <c r="V751" s="3">
        <v>1</v>
      </c>
      <c r="AI751">
        <f>SUMPRODUCT(Table24[[#This Row],[SibSp_1]:[Const]],$X$4:$AG$4)</f>
        <v>-1.2620093043458891</v>
      </c>
      <c r="AJ751">
        <f>SUMPRODUCT(Table24[[#This Row],[SibSp_1]:[Const]],$X$5:$AG$5)</f>
        <v>0.49857099224496221</v>
      </c>
      <c r="AK751">
        <f t="shared" si="318"/>
        <v>0</v>
      </c>
      <c r="AL751">
        <f t="shared" si="319"/>
        <v>0.49857099224496221</v>
      </c>
      <c r="AM751">
        <f t="shared" si="320"/>
        <v>0.49857099224496221</v>
      </c>
      <c r="AN751">
        <f>(AM751-Table24[[#This Row],[Survived]])^2</f>
        <v>0.24857303430812616</v>
      </c>
    </row>
    <row r="752" spans="1:40" x14ac:dyDescent="0.25">
      <c r="A752">
        <v>750</v>
      </c>
      <c r="B752">
        <v>0</v>
      </c>
      <c r="C752">
        <v>3</v>
      </c>
      <c r="D752" t="s">
        <v>1044</v>
      </c>
      <c r="E752" t="s">
        <v>13</v>
      </c>
      <c r="F752">
        <v>31</v>
      </c>
      <c r="G752">
        <v>0</v>
      </c>
      <c r="H752">
        <v>0</v>
      </c>
      <c r="I752">
        <v>335097</v>
      </c>
      <c r="J752">
        <v>7.75</v>
      </c>
      <c r="L752" t="s">
        <v>27</v>
      </c>
      <c r="M752">
        <f>Table24[[#This Row],[SibSp]]</f>
        <v>0</v>
      </c>
      <c r="N752">
        <f>Table24[[#This Row],[Parch]]</f>
        <v>0</v>
      </c>
      <c r="O752" s="5">
        <f>Table24[[#This Row],[Age]]/80</f>
        <v>0.38750000000000001</v>
      </c>
      <c r="P752" s="5">
        <f>LOG10(Table24[[#This Row],[Fare]]+1)</f>
        <v>0.94200805302231327</v>
      </c>
      <c r="Q752" s="3">
        <f>IF(OR(Table24[[#This Row],[Pclass]]=2, Table24[[#This Row],[Pclass]]=3), 0, IF(Table24[[#This Row],[Pclass]]=1, 1, ""))</f>
        <v>0</v>
      </c>
      <c r="R752" s="3">
        <f>IF(OR(Table24[[#This Row],[Pclass]]=1, Table24[[#This Row],[Pclass]]=3), 0, IF(Table24[[#This Row],[Pclass]]=2, 1, ""))</f>
        <v>0</v>
      </c>
      <c r="S752" s="3">
        <f>IF(OR(Table24[[#This Row],[Embarked]]="C", Table24[[#This Row],[Embarked]]="Q"), 0, IF(Table24[[#This Row],[Embarked]]="S", 1, ""))</f>
        <v>0</v>
      </c>
      <c r="T752" s="3">
        <f>IF(OR(Table24[[#This Row],[Embarked]]="S", Table24[[#This Row],[Embarked]]="Q"), 0, IF(Table24[[#This Row],[Embarked]]="C", 1, ""))</f>
        <v>0</v>
      </c>
      <c r="U752" s="3">
        <f>IF(Table24[[#This Row],[Sex]]="male", 1, 0)</f>
        <v>1</v>
      </c>
      <c r="V752" s="3">
        <v>1</v>
      </c>
      <c r="AI752">
        <f>SUMPRODUCT(Table24[[#This Row],[SibSp_1]:[Const]],$X$4:$AG$4)</f>
        <v>-0.78541959899513403</v>
      </c>
      <c r="AJ752">
        <f>SUMPRODUCT(Table24[[#This Row],[SibSp_1]:[Const]],$X$5:$AG$5)</f>
        <v>5.1500861710968904E-2</v>
      </c>
      <c r="AK752">
        <f t="shared" si="318"/>
        <v>0</v>
      </c>
      <c r="AL752">
        <f t="shared" si="319"/>
        <v>5.1500861710968904E-2</v>
      </c>
      <c r="AM752">
        <f t="shared" si="320"/>
        <v>5.1500861710968904E-2</v>
      </c>
      <c r="AN752">
        <f>(AM752-Table24[[#This Row],[Survived]])^2</f>
        <v>2.6523387569723431E-3</v>
      </c>
    </row>
    <row r="753" spans="1:40" x14ac:dyDescent="0.25">
      <c r="A753">
        <v>751</v>
      </c>
      <c r="B753">
        <v>1</v>
      </c>
      <c r="C753">
        <v>2</v>
      </c>
      <c r="D753" t="s">
        <v>1045</v>
      </c>
      <c r="E753" t="s">
        <v>17</v>
      </c>
      <c r="F753">
        <v>4</v>
      </c>
      <c r="G753">
        <v>1</v>
      </c>
      <c r="H753">
        <v>1</v>
      </c>
      <c r="I753">
        <v>29103</v>
      </c>
      <c r="J753">
        <v>23</v>
      </c>
      <c r="L753" t="s">
        <v>15</v>
      </c>
      <c r="M753">
        <f>Table24[[#This Row],[SibSp]]</f>
        <v>1</v>
      </c>
      <c r="N753">
        <f>Table24[[#This Row],[Parch]]</f>
        <v>1</v>
      </c>
      <c r="O753" s="5">
        <f>Table24[[#This Row],[Age]]/80</f>
        <v>0.05</v>
      </c>
      <c r="P753" s="5">
        <f>LOG10(Table24[[#This Row],[Fare]]+1)</f>
        <v>1.3802112417116059</v>
      </c>
      <c r="Q753" s="3">
        <f>IF(OR(Table24[[#This Row],[Pclass]]=2, Table24[[#This Row],[Pclass]]=3), 0, IF(Table24[[#This Row],[Pclass]]=1, 1, ""))</f>
        <v>0</v>
      </c>
      <c r="R753" s="3">
        <f>IF(OR(Table24[[#This Row],[Pclass]]=1, Table24[[#This Row],[Pclass]]=3), 0, IF(Table24[[#This Row],[Pclass]]=2, 1, ""))</f>
        <v>1</v>
      </c>
      <c r="S753" s="3">
        <f>IF(OR(Table24[[#This Row],[Embarked]]="C", Table24[[#This Row],[Embarked]]="Q"), 0, IF(Table24[[#This Row],[Embarked]]="S", 1, ""))</f>
        <v>1</v>
      </c>
      <c r="T753" s="3">
        <f>IF(OR(Table24[[#This Row],[Embarked]]="S", Table24[[#This Row],[Embarked]]="Q"), 0, IF(Table24[[#This Row],[Embarked]]="C", 1, ""))</f>
        <v>0</v>
      </c>
      <c r="U753" s="3">
        <f>IF(Table24[[#This Row],[Sex]]="male", 1, 0)</f>
        <v>0</v>
      </c>
      <c r="V753" s="3">
        <v>1</v>
      </c>
      <c r="AI753">
        <f>SUMPRODUCT(Table24[[#This Row],[SibSp_1]:[Const]],$X$4:$AG$4)</f>
        <v>-1.7649014438673678</v>
      </c>
      <c r="AJ753">
        <f>SUMPRODUCT(Table24[[#This Row],[SibSp_1]:[Const]],$X$5:$AG$5)</f>
        <v>0.90793878717006815</v>
      </c>
      <c r="AK753">
        <f t="shared" si="318"/>
        <v>0</v>
      </c>
      <c r="AL753">
        <f t="shared" si="319"/>
        <v>0.90793878717006815</v>
      </c>
      <c r="AM753">
        <f t="shared" si="320"/>
        <v>0.90793878717006815</v>
      </c>
      <c r="AN753">
        <f>(AM753-Table24[[#This Row],[Survived]])^2</f>
        <v>8.4752669077180088E-3</v>
      </c>
    </row>
    <row r="754" spans="1:40" x14ac:dyDescent="0.25">
      <c r="A754">
        <v>752</v>
      </c>
      <c r="B754">
        <v>1</v>
      </c>
      <c r="C754">
        <v>3</v>
      </c>
      <c r="D754" t="s">
        <v>1046</v>
      </c>
      <c r="E754" t="s">
        <v>13</v>
      </c>
      <c r="F754">
        <v>6</v>
      </c>
      <c r="G754">
        <v>0</v>
      </c>
      <c r="H754">
        <v>1</v>
      </c>
      <c r="I754">
        <v>392096</v>
      </c>
      <c r="J754">
        <v>12.475</v>
      </c>
      <c r="K754" t="s">
        <v>1047</v>
      </c>
      <c r="L754" t="s">
        <v>15</v>
      </c>
      <c r="M754">
        <f>Table24[[#This Row],[SibSp]]</f>
        <v>0</v>
      </c>
      <c r="N754">
        <f>Table24[[#This Row],[Parch]]</f>
        <v>1</v>
      </c>
      <c r="O754" s="5">
        <f>Table24[[#This Row],[Age]]/80</f>
        <v>7.4999999999999997E-2</v>
      </c>
      <c r="P754" s="5">
        <f>LOG10(Table24[[#This Row],[Fare]]+1)</f>
        <v>1.1295287738587763</v>
      </c>
      <c r="Q754" s="3">
        <f>IF(OR(Table24[[#This Row],[Pclass]]=2, Table24[[#This Row],[Pclass]]=3), 0, IF(Table24[[#This Row],[Pclass]]=1, 1, ""))</f>
        <v>0</v>
      </c>
      <c r="R754" s="3">
        <f>IF(OR(Table24[[#This Row],[Pclass]]=1, Table24[[#This Row],[Pclass]]=3), 0, IF(Table24[[#This Row],[Pclass]]=2, 1, ""))</f>
        <v>0</v>
      </c>
      <c r="S754" s="3">
        <f>IF(OR(Table24[[#This Row],[Embarked]]="C", Table24[[#This Row],[Embarked]]="Q"), 0, IF(Table24[[#This Row],[Embarked]]="S", 1, ""))</f>
        <v>1</v>
      </c>
      <c r="T754" s="3">
        <f>IF(OR(Table24[[#This Row],[Embarked]]="S", Table24[[#This Row],[Embarked]]="Q"), 0, IF(Table24[[#This Row],[Embarked]]="C", 1, ""))</f>
        <v>0</v>
      </c>
      <c r="U754" s="3">
        <f>IF(Table24[[#This Row],[Sex]]="male", 1, 0)</f>
        <v>1</v>
      </c>
      <c r="V754" s="3">
        <v>1</v>
      </c>
      <c r="AI754">
        <f>SUMPRODUCT(Table24[[#This Row],[SibSp_1]:[Const]],$X$4:$AG$4)</f>
        <v>-1.7512824519999655</v>
      </c>
      <c r="AJ754">
        <f>SUMPRODUCT(Table24[[#This Row],[SibSp_1]:[Const]],$X$5:$AG$5)</f>
        <v>0.25010058880972647</v>
      </c>
      <c r="AK754">
        <f t="shared" si="318"/>
        <v>0</v>
      </c>
      <c r="AL754">
        <f t="shared" si="319"/>
        <v>0.25010058880972647</v>
      </c>
      <c r="AM754">
        <f t="shared" si="320"/>
        <v>0.25010058880972647</v>
      </c>
      <c r="AN754">
        <f>(AM754-Table24[[#This Row],[Survived]])^2</f>
        <v>0.5623491269035189</v>
      </c>
    </row>
    <row r="755" spans="1:40" x14ac:dyDescent="0.25">
      <c r="A755">
        <v>753</v>
      </c>
      <c r="B755">
        <v>0</v>
      </c>
      <c r="C755">
        <v>3</v>
      </c>
      <c r="D755" t="s">
        <v>1048</v>
      </c>
      <c r="E755" t="s">
        <v>13</v>
      </c>
      <c r="F755">
        <v>33</v>
      </c>
      <c r="G755">
        <v>0</v>
      </c>
      <c r="H755">
        <v>0</v>
      </c>
      <c r="I755">
        <v>345780</v>
      </c>
      <c r="J755">
        <v>9.5</v>
      </c>
      <c r="L755" t="s">
        <v>15</v>
      </c>
      <c r="M755">
        <f>Table24[[#This Row],[SibSp]]</f>
        <v>0</v>
      </c>
      <c r="N755">
        <f>Table24[[#This Row],[Parch]]</f>
        <v>0</v>
      </c>
      <c r="O755" s="5">
        <f>Table24[[#This Row],[Age]]/80</f>
        <v>0.41249999999999998</v>
      </c>
      <c r="P755" s="5">
        <f>LOG10(Table24[[#This Row],[Fare]]+1)</f>
        <v>1.0211892990699381</v>
      </c>
      <c r="Q755" s="3">
        <f>IF(OR(Table24[[#This Row],[Pclass]]=2, Table24[[#This Row],[Pclass]]=3), 0, IF(Table24[[#This Row],[Pclass]]=1, 1, ""))</f>
        <v>0</v>
      </c>
      <c r="R755" s="3">
        <f>IF(OR(Table24[[#This Row],[Pclass]]=1, Table24[[#This Row],[Pclass]]=3), 0, IF(Table24[[#This Row],[Pclass]]=2, 1, ""))</f>
        <v>0</v>
      </c>
      <c r="S755" s="3">
        <f>IF(OR(Table24[[#This Row],[Embarked]]="C", Table24[[#This Row],[Embarked]]="Q"), 0, IF(Table24[[#This Row],[Embarked]]="S", 1, ""))</f>
        <v>1</v>
      </c>
      <c r="T755" s="3">
        <f>IF(OR(Table24[[#This Row],[Embarked]]="S", Table24[[#This Row],[Embarked]]="Q"), 0, IF(Table24[[#This Row],[Embarked]]="C", 1, ""))</f>
        <v>0</v>
      </c>
      <c r="U755" s="3">
        <f>IF(Table24[[#This Row],[Sex]]="male", 1, 0)</f>
        <v>1</v>
      </c>
      <c r="V755" s="3">
        <v>1</v>
      </c>
      <c r="AI755">
        <f>SUMPRODUCT(Table24[[#This Row],[SibSp_1]:[Const]],$X$4:$AG$4)</f>
        <v>-1.5334163228323408</v>
      </c>
      <c r="AJ755">
        <f>SUMPRODUCT(Table24[[#This Row],[SibSp_1]:[Const]],$X$5:$AG$5)</f>
        <v>5.7444466047467335E-2</v>
      </c>
      <c r="AK755">
        <f t="shared" si="318"/>
        <v>0</v>
      </c>
      <c r="AL755">
        <f t="shared" si="319"/>
        <v>5.7444466047467335E-2</v>
      </c>
      <c r="AM755">
        <f t="shared" si="320"/>
        <v>5.7444466047467335E-2</v>
      </c>
      <c r="AN755">
        <f>(AM755-Table24[[#This Row],[Survived]])^2</f>
        <v>3.2998666794786273E-3</v>
      </c>
    </row>
    <row r="756" spans="1:40" x14ac:dyDescent="0.25">
      <c r="A756">
        <v>754</v>
      </c>
      <c r="B756">
        <v>0</v>
      </c>
      <c r="C756">
        <v>3</v>
      </c>
      <c r="D756" t="s">
        <v>1049</v>
      </c>
      <c r="E756" t="s">
        <v>13</v>
      </c>
      <c r="F756">
        <v>23</v>
      </c>
      <c r="G756">
        <v>0</v>
      </c>
      <c r="H756">
        <v>0</v>
      </c>
      <c r="I756">
        <v>349204</v>
      </c>
      <c r="J756">
        <v>7.8958000000000004</v>
      </c>
      <c r="L756" t="s">
        <v>15</v>
      </c>
      <c r="M756">
        <f>Table24[[#This Row],[SibSp]]</f>
        <v>0</v>
      </c>
      <c r="N756">
        <f>Table24[[#This Row],[Parch]]</f>
        <v>0</v>
      </c>
      <c r="O756" s="5">
        <f>Table24[[#This Row],[Age]]/80</f>
        <v>0.28749999999999998</v>
      </c>
      <c r="P756" s="5">
        <f>LOG10(Table24[[#This Row],[Fare]]+1)</f>
        <v>0.94918501031343461</v>
      </c>
      <c r="Q756" s="3">
        <f>IF(OR(Table24[[#This Row],[Pclass]]=2, Table24[[#This Row],[Pclass]]=3), 0, IF(Table24[[#This Row],[Pclass]]=1, 1, ""))</f>
        <v>0</v>
      </c>
      <c r="R756" s="3">
        <f>IF(OR(Table24[[#This Row],[Pclass]]=1, Table24[[#This Row],[Pclass]]=3), 0, IF(Table24[[#This Row],[Pclass]]=2, 1, ""))</f>
        <v>0</v>
      </c>
      <c r="S756" s="3">
        <f>IF(OR(Table24[[#This Row],[Embarked]]="C", Table24[[#This Row],[Embarked]]="Q"), 0, IF(Table24[[#This Row],[Embarked]]="S", 1, ""))</f>
        <v>1</v>
      </c>
      <c r="T756" s="3">
        <f>IF(OR(Table24[[#This Row],[Embarked]]="S", Table24[[#This Row],[Embarked]]="Q"), 0, IF(Table24[[#This Row],[Embarked]]="C", 1, ""))</f>
        <v>0</v>
      </c>
      <c r="U756" s="3">
        <f>IF(Table24[[#This Row],[Sex]]="male", 1, 0)</f>
        <v>1</v>
      </c>
      <c r="V756" s="3">
        <v>1</v>
      </c>
      <c r="AI756">
        <f>SUMPRODUCT(Table24[[#This Row],[SibSp_1]:[Const]],$X$4:$AG$4)</f>
        <v>-1.49801351315728</v>
      </c>
      <c r="AJ756">
        <f>SUMPRODUCT(Table24[[#This Row],[SibSp_1]:[Const]],$X$5:$AG$5)</f>
        <v>0.12388539199172821</v>
      </c>
      <c r="AK756">
        <f t="shared" si="318"/>
        <v>0</v>
      </c>
      <c r="AL756">
        <f t="shared" si="319"/>
        <v>0.12388539199172821</v>
      </c>
      <c r="AM756">
        <f t="shared" si="320"/>
        <v>0.12388539199172821</v>
      </c>
      <c r="AN756">
        <f>(AM756-Table24[[#This Row],[Survived]])^2</f>
        <v>1.5347590348944156E-2</v>
      </c>
    </row>
    <row r="757" spans="1:40" x14ac:dyDescent="0.25">
      <c r="A757">
        <v>755</v>
      </c>
      <c r="B757">
        <v>1</v>
      </c>
      <c r="C757">
        <v>2</v>
      </c>
      <c r="D757" t="s">
        <v>1050</v>
      </c>
      <c r="E757" t="s">
        <v>17</v>
      </c>
      <c r="F757">
        <v>48</v>
      </c>
      <c r="G757">
        <v>1</v>
      </c>
      <c r="H757">
        <v>2</v>
      </c>
      <c r="I757">
        <v>220845</v>
      </c>
      <c r="J757">
        <v>65</v>
      </c>
      <c r="L757" t="s">
        <v>15</v>
      </c>
      <c r="M757">
        <f>Table24[[#This Row],[SibSp]]</f>
        <v>1</v>
      </c>
      <c r="N757">
        <f>Table24[[#This Row],[Parch]]</f>
        <v>2</v>
      </c>
      <c r="O757" s="5">
        <f>Table24[[#This Row],[Age]]/80</f>
        <v>0.6</v>
      </c>
      <c r="P757" s="5">
        <f>LOG10(Table24[[#This Row],[Fare]]+1)</f>
        <v>1.8195439355418688</v>
      </c>
      <c r="Q757" s="3">
        <f>IF(OR(Table24[[#This Row],[Pclass]]=2, Table24[[#This Row],[Pclass]]=3), 0, IF(Table24[[#This Row],[Pclass]]=1, 1, ""))</f>
        <v>0</v>
      </c>
      <c r="R757" s="3">
        <f>IF(OR(Table24[[#This Row],[Pclass]]=1, Table24[[#This Row],[Pclass]]=3), 0, IF(Table24[[#This Row],[Pclass]]=2, 1, ""))</f>
        <v>1</v>
      </c>
      <c r="S757" s="3">
        <f>IF(OR(Table24[[#This Row],[Embarked]]="C", Table24[[#This Row],[Embarked]]="Q"), 0, IF(Table24[[#This Row],[Embarked]]="S", 1, ""))</f>
        <v>1</v>
      </c>
      <c r="T757" s="3">
        <f>IF(OR(Table24[[#This Row],[Embarked]]="S", Table24[[#This Row],[Embarked]]="Q"), 0, IF(Table24[[#This Row],[Embarked]]="C", 1, ""))</f>
        <v>0</v>
      </c>
      <c r="U757" s="3">
        <f>IF(Table24[[#This Row],[Sex]]="male", 1, 0)</f>
        <v>0</v>
      </c>
      <c r="V757" s="3">
        <v>1</v>
      </c>
      <c r="AI757">
        <f>SUMPRODUCT(Table24[[#This Row],[SibSp_1]:[Const]],$X$4:$AG$4)</f>
        <v>-2.1199186909740839</v>
      </c>
      <c r="AJ757">
        <f>SUMPRODUCT(Table24[[#This Row],[SibSp_1]:[Const]],$X$5:$AG$5)</f>
        <v>0.61243069207401091</v>
      </c>
      <c r="AK757">
        <f t="shared" si="318"/>
        <v>0</v>
      </c>
      <c r="AL757">
        <f t="shared" si="319"/>
        <v>0.61243069207401091</v>
      </c>
      <c r="AM757">
        <f t="shared" si="320"/>
        <v>0.61243069207401091</v>
      </c>
      <c r="AN757">
        <f>(AM757-Table24[[#This Row],[Survived]])^2</f>
        <v>0.15020996844623016</v>
      </c>
    </row>
    <row r="758" spans="1:40" x14ac:dyDescent="0.25">
      <c r="A758">
        <v>756</v>
      </c>
      <c r="B758">
        <v>1</v>
      </c>
      <c r="C758">
        <v>2</v>
      </c>
      <c r="D758" t="s">
        <v>1051</v>
      </c>
      <c r="E758" t="s">
        <v>13</v>
      </c>
      <c r="F758">
        <v>0.67</v>
      </c>
      <c r="G758">
        <v>1</v>
      </c>
      <c r="H758">
        <v>1</v>
      </c>
      <c r="I758">
        <v>250649</v>
      </c>
      <c r="J758">
        <v>14.5</v>
      </c>
      <c r="L758" t="s">
        <v>15</v>
      </c>
      <c r="M758">
        <f>Table24[[#This Row],[SibSp]]</f>
        <v>1</v>
      </c>
      <c r="N758">
        <f>Table24[[#This Row],[Parch]]</f>
        <v>1</v>
      </c>
      <c r="O758" s="5">
        <f>Table24[[#This Row],[Age]]/80</f>
        <v>8.3750000000000005E-3</v>
      </c>
      <c r="P758" s="5">
        <f>LOG10(Table24[[#This Row],[Fare]]+1)</f>
        <v>1.1903316981702914</v>
      </c>
      <c r="Q758" s="3">
        <f>IF(OR(Table24[[#This Row],[Pclass]]=2, Table24[[#This Row],[Pclass]]=3), 0, IF(Table24[[#This Row],[Pclass]]=1, 1, ""))</f>
        <v>0</v>
      </c>
      <c r="R758" s="3">
        <f>IF(OR(Table24[[#This Row],[Pclass]]=1, Table24[[#This Row],[Pclass]]=3), 0, IF(Table24[[#This Row],[Pclass]]=2, 1, ""))</f>
        <v>1</v>
      </c>
      <c r="S758" s="3">
        <f>IF(OR(Table24[[#This Row],[Embarked]]="C", Table24[[#This Row],[Embarked]]="Q"), 0, IF(Table24[[#This Row],[Embarked]]="S", 1, ""))</f>
        <v>1</v>
      </c>
      <c r="T758" s="3">
        <f>IF(OR(Table24[[#This Row],[Embarked]]="S", Table24[[#This Row],[Embarked]]="Q"), 0, IF(Table24[[#This Row],[Embarked]]="C", 1, ""))</f>
        <v>0</v>
      </c>
      <c r="U758" s="3">
        <f>IF(Table24[[#This Row],[Sex]]="male", 1, 0)</f>
        <v>1</v>
      </c>
      <c r="V758" s="3">
        <v>1</v>
      </c>
      <c r="AI758">
        <f>SUMPRODUCT(Table24[[#This Row],[SibSp_1]:[Const]],$X$4:$AG$4)</f>
        <v>-1.548047191708386</v>
      </c>
      <c r="AJ758">
        <f>SUMPRODUCT(Table24[[#This Row],[SibSp_1]:[Const]],$X$5:$AG$5)</f>
        <v>0.41666790835353262</v>
      </c>
      <c r="AK758">
        <f t="shared" si="318"/>
        <v>0</v>
      </c>
      <c r="AL758">
        <f t="shared" si="319"/>
        <v>0.41666790835353262</v>
      </c>
      <c r="AM758">
        <f t="shared" si="320"/>
        <v>0.41666790835353262</v>
      </c>
      <c r="AN758">
        <f>(AM758-Table24[[#This Row],[Survived]])^2</f>
        <v>0.34027632914464262</v>
      </c>
    </row>
    <row r="759" spans="1:40" x14ac:dyDescent="0.25">
      <c r="A759">
        <v>757</v>
      </c>
      <c r="B759">
        <v>0</v>
      </c>
      <c r="C759">
        <v>3</v>
      </c>
      <c r="D759" t="s">
        <v>1052</v>
      </c>
      <c r="E759" t="s">
        <v>13</v>
      </c>
      <c r="F759">
        <v>28</v>
      </c>
      <c r="G759">
        <v>0</v>
      </c>
      <c r="H759">
        <v>0</v>
      </c>
      <c r="I759">
        <v>350042</v>
      </c>
      <c r="J759">
        <v>7.7957999999999998</v>
      </c>
      <c r="L759" t="s">
        <v>15</v>
      </c>
      <c r="M759">
        <f>Table24[[#This Row],[SibSp]]</f>
        <v>0</v>
      </c>
      <c r="N759">
        <f>Table24[[#This Row],[Parch]]</f>
        <v>0</v>
      </c>
      <c r="O759" s="5">
        <f>Table24[[#This Row],[Age]]/80</f>
        <v>0.35</v>
      </c>
      <c r="P759" s="5">
        <f>LOG10(Table24[[#This Row],[Fare]]+1)</f>
        <v>0.94427534575879857</v>
      </c>
      <c r="Q759" s="3">
        <f>IF(OR(Table24[[#This Row],[Pclass]]=2, Table24[[#This Row],[Pclass]]=3), 0, IF(Table24[[#This Row],[Pclass]]=1, 1, ""))</f>
        <v>0</v>
      </c>
      <c r="R759" s="3">
        <f>IF(OR(Table24[[#This Row],[Pclass]]=1, Table24[[#This Row],[Pclass]]=3), 0, IF(Table24[[#This Row],[Pclass]]=2, 1, ""))</f>
        <v>0</v>
      </c>
      <c r="S759" s="3">
        <f>IF(OR(Table24[[#This Row],[Embarked]]="C", Table24[[#This Row],[Embarked]]="Q"), 0, IF(Table24[[#This Row],[Embarked]]="S", 1, ""))</f>
        <v>1</v>
      </c>
      <c r="T759" s="3">
        <f>IF(OR(Table24[[#This Row],[Embarked]]="S", Table24[[#This Row],[Embarked]]="Q"), 0, IF(Table24[[#This Row],[Embarked]]="C", 1, ""))</f>
        <v>0</v>
      </c>
      <c r="U759" s="3">
        <f>IF(Table24[[#This Row],[Sex]]="male", 1, 0)</f>
        <v>1</v>
      </c>
      <c r="V759" s="3">
        <v>1</v>
      </c>
      <c r="AI759">
        <f>SUMPRODUCT(Table24[[#This Row],[SibSp_1]:[Const]],$X$4:$AG$4)</f>
        <v>-1.4897908076821862</v>
      </c>
      <c r="AJ759">
        <f>SUMPRODUCT(Table24[[#This Row],[SibSp_1]:[Const]],$X$5:$AG$5)</f>
        <v>8.6934678143949062E-2</v>
      </c>
      <c r="AK759">
        <f t="shared" si="318"/>
        <v>0</v>
      </c>
      <c r="AL759">
        <f t="shared" si="319"/>
        <v>8.6934678143949062E-2</v>
      </c>
      <c r="AM759">
        <f t="shared" si="320"/>
        <v>8.6934678143949062E-2</v>
      </c>
      <c r="AN759">
        <f>(AM759-Table24[[#This Row],[Survived]])^2</f>
        <v>7.5576382639920151E-3</v>
      </c>
    </row>
    <row r="760" spans="1:40" x14ac:dyDescent="0.25">
      <c r="A760">
        <v>758</v>
      </c>
      <c r="B760">
        <v>0</v>
      </c>
      <c r="C760">
        <v>2</v>
      </c>
      <c r="D760" t="s">
        <v>1053</v>
      </c>
      <c r="E760" t="s">
        <v>13</v>
      </c>
      <c r="F760">
        <v>18</v>
      </c>
      <c r="G760">
        <v>0</v>
      </c>
      <c r="H760">
        <v>0</v>
      </c>
      <c r="I760">
        <v>29108</v>
      </c>
      <c r="J760">
        <v>11.5</v>
      </c>
      <c r="L760" t="s">
        <v>15</v>
      </c>
      <c r="M760">
        <f>Table24[[#This Row],[SibSp]]</f>
        <v>0</v>
      </c>
      <c r="N760">
        <f>Table24[[#This Row],[Parch]]</f>
        <v>0</v>
      </c>
      <c r="O760" s="5">
        <f>Table24[[#This Row],[Age]]/80</f>
        <v>0.22500000000000001</v>
      </c>
      <c r="P760" s="5">
        <f>LOG10(Table24[[#This Row],[Fare]]+1)</f>
        <v>1.0969100130080565</v>
      </c>
      <c r="Q760" s="3">
        <f>IF(OR(Table24[[#This Row],[Pclass]]=2, Table24[[#This Row],[Pclass]]=3), 0, IF(Table24[[#This Row],[Pclass]]=1, 1, ""))</f>
        <v>0</v>
      </c>
      <c r="R760" s="3">
        <f>IF(OR(Table24[[#This Row],[Pclass]]=1, Table24[[#This Row],[Pclass]]=3), 0, IF(Table24[[#This Row],[Pclass]]=2, 1, ""))</f>
        <v>1</v>
      </c>
      <c r="S760" s="3">
        <f>IF(OR(Table24[[#This Row],[Embarked]]="C", Table24[[#This Row],[Embarked]]="Q"), 0, IF(Table24[[#This Row],[Embarked]]="S", 1, ""))</f>
        <v>1</v>
      </c>
      <c r="T760" s="3">
        <f>IF(OR(Table24[[#This Row],[Embarked]]="S", Table24[[#This Row],[Embarked]]="Q"), 0, IF(Table24[[#This Row],[Embarked]]="C", 1, ""))</f>
        <v>0</v>
      </c>
      <c r="U760" s="3">
        <f>IF(Table24[[#This Row],[Sex]]="male", 1, 0)</f>
        <v>1</v>
      </c>
      <c r="V760" s="3">
        <v>1</v>
      </c>
      <c r="AI760">
        <f>SUMPRODUCT(Table24[[#This Row],[SibSp_1]:[Const]],$X$4:$AG$4)</f>
        <v>-1.6934173782934394</v>
      </c>
      <c r="AJ760">
        <f>SUMPRODUCT(Table24[[#This Row],[SibSp_1]:[Const]],$X$5:$AG$5)</f>
        <v>0.3771203974867039</v>
      </c>
      <c r="AK760">
        <f t="shared" si="318"/>
        <v>0</v>
      </c>
      <c r="AL760">
        <f t="shared" si="319"/>
        <v>0.3771203974867039</v>
      </c>
      <c r="AM760">
        <f t="shared" si="320"/>
        <v>0.3771203974867039</v>
      </c>
      <c r="AN760">
        <f>(AM760-Table24[[#This Row],[Survived]])^2</f>
        <v>0.14221979420052955</v>
      </c>
    </row>
    <row r="761" spans="1:40" x14ac:dyDescent="0.25">
      <c r="A761">
        <v>759</v>
      </c>
      <c r="B761">
        <v>0</v>
      </c>
      <c r="C761">
        <v>3</v>
      </c>
      <c r="D761" t="s">
        <v>1054</v>
      </c>
      <c r="E761" t="s">
        <v>13</v>
      </c>
      <c r="F761">
        <v>34</v>
      </c>
      <c r="G761">
        <v>0</v>
      </c>
      <c r="H761">
        <v>0</v>
      </c>
      <c r="I761">
        <v>363294</v>
      </c>
      <c r="J761">
        <v>8.0500000000000007</v>
      </c>
      <c r="L761" t="s">
        <v>15</v>
      </c>
      <c r="M761">
        <f>Table24[[#This Row],[SibSp]]</f>
        <v>0</v>
      </c>
      <c r="N761">
        <f>Table24[[#This Row],[Parch]]</f>
        <v>0</v>
      </c>
      <c r="O761" s="5">
        <f>Table24[[#This Row],[Age]]/80</f>
        <v>0.42499999999999999</v>
      </c>
      <c r="P761" s="5">
        <f>LOG10(Table24[[#This Row],[Fare]]+1)</f>
        <v>0.9566485792052033</v>
      </c>
      <c r="Q761" s="3">
        <f>IF(OR(Table24[[#This Row],[Pclass]]=2, Table24[[#This Row],[Pclass]]=3), 0, IF(Table24[[#This Row],[Pclass]]=1, 1, ""))</f>
        <v>0</v>
      </c>
      <c r="R761" s="3">
        <f>IF(OR(Table24[[#This Row],[Pclass]]=1, Table24[[#This Row],[Pclass]]=3), 0, IF(Table24[[#This Row],[Pclass]]=2, 1, ""))</f>
        <v>0</v>
      </c>
      <c r="S761" s="3">
        <f>IF(OR(Table24[[#This Row],[Embarked]]="C", Table24[[#This Row],[Embarked]]="Q"), 0, IF(Table24[[#This Row],[Embarked]]="S", 1, ""))</f>
        <v>1</v>
      </c>
      <c r="T761" s="3">
        <f>IF(OR(Table24[[#This Row],[Embarked]]="S", Table24[[#This Row],[Embarked]]="Q"), 0, IF(Table24[[#This Row],[Embarked]]="C", 1, ""))</f>
        <v>0</v>
      </c>
      <c r="U761" s="3">
        <f>IF(Table24[[#This Row],[Sex]]="male", 1, 0)</f>
        <v>1</v>
      </c>
      <c r="V761" s="3">
        <v>1</v>
      </c>
      <c r="AI761">
        <f>SUMPRODUCT(Table24[[#This Row],[SibSp_1]:[Const]],$X$4:$AG$4)</f>
        <v>-1.4914972241632487</v>
      </c>
      <c r="AJ761">
        <f>SUMPRODUCT(Table24[[#This Row],[SibSp_1]:[Const]],$X$5:$AG$5)</f>
        <v>4.4259169583325764E-2</v>
      </c>
      <c r="AK761">
        <f t="shared" si="318"/>
        <v>0</v>
      </c>
      <c r="AL761">
        <f t="shared" si="319"/>
        <v>4.4259169583325764E-2</v>
      </c>
      <c r="AM761">
        <f t="shared" si="320"/>
        <v>4.4259169583325764E-2</v>
      </c>
      <c r="AN761">
        <f>(AM761-Table24[[#This Row],[Survived]])^2</f>
        <v>1.9588740922055884E-3</v>
      </c>
    </row>
    <row r="762" spans="1:40" x14ac:dyDescent="0.25">
      <c r="A762">
        <v>760</v>
      </c>
      <c r="B762">
        <v>1</v>
      </c>
      <c r="C762">
        <v>1</v>
      </c>
      <c r="D762" t="s">
        <v>1055</v>
      </c>
      <c r="E762" t="s">
        <v>17</v>
      </c>
      <c r="F762">
        <v>33</v>
      </c>
      <c r="G762">
        <v>0</v>
      </c>
      <c r="H762">
        <v>0</v>
      </c>
      <c r="I762">
        <v>110152</v>
      </c>
      <c r="J762">
        <v>86.5</v>
      </c>
      <c r="K762" t="s">
        <v>389</v>
      </c>
      <c r="L762" t="s">
        <v>15</v>
      </c>
      <c r="M762">
        <f>Table24[[#This Row],[SibSp]]</f>
        <v>0</v>
      </c>
      <c r="N762">
        <f>Table24[[#This Row],[Parch]]</f>
        <v>0</v>
      </c>
      <c r="O762" s="5">
        <f>Table24[[#This Row],[Age]]/80</f>
        <v>0.41249999999999998</v>
      </c>
      <c r="P762" s="5">
        <f>LOG10(Table24[[#This Row],[Fare]]+1)</f>
        <v>1.9420080530223132</v>
      </c>
      <c r="Q762" s="3">
        <f>IF(OR(Table24[[#This Row],[Pclass]]=2, Table24[[#This Row],[Pclass]]=3), 0, IF(Table24[[#This Row],[Pclass]]=1, 1, ""))</f>
        <v>1</v>
      </c>
      <c r="R762" s="3">
        <f>IF(OR(Table24[[#This Row],[Pclass]]=1, Table24[[#This Row],[Pclass]]=3), 0, IF(Table24[[#This Row],[Pclass]]=2, 1, ""))</f>
        <v>0</v>
      </c>
      <c r="S762" s="3">
        <f>IF(OR(Table24[[#This Row],[Embarked]]="C", Table24[[#This Row],[Embarked]]="Q"), 0, IF(Table24[[#This Row],[Embarked]]="S", 1, ""))</f>
        <v>1</v>
      </c>
      <c r="T762" s="3">
        <f>IF(OR(Table24[[#This Row],[Embarked]]="S", Table24[[#This Row],[Embarked]]="Q"), 0, IF(Table24[[#This Row],[Embarked]]="C", 1, ""))</f>
        <v>0</v>
      </c>
      <c r="U762" s="3">
        <f>IF(Table24[[#This Row],[Sex]]="male", 1, 0)</f>
        <v>0</v>
      </c>
      <c r="V762" s="3">
        <v>1</v>
      </c>
      <c r="AI762">
        <f>SUMPRODUCT(Table24[[#This Row],[SibSp_1]:[Const]],$X$4:$AG$4)</f>
        <v>-1.8238488172250531</v>
      </c>
      <c r="AJ762">
        <f>SUMPRODUCT(Table24[[#This Row],[SibSp_1]:[Const]],$X$5:$AG$5)</f>
        <v>0.99482196827034342</v>
      </c>
      <c r="AK762">
        <f t="shared" si="318"/>
        <v>0</v>
      </c>
      <c r="AL762">
        <f t="shared" si="319"/>
        <v>0.99482196827034342</v>
      </c>
      <c r="AM762">
        <f t="shared" si="320"/>
        <v>0.99482196827034342</v>
      </c>
      <c r="AN762">
        <f>(AM762-Table24[[#This Row],[Survived]])^2</f>
        <v>2.6812012593330364E-5</v>
      </c>
    </row>
    <row r="763" spans="1:40" hidden="1" x14ac:dyDescent="0.25">
      <c r="A763">
        <v>761</v>
      </c>
      <c r="B763">
        <v>0</v>
      </c>
      <c r="C763">
        <v>3</v>
      </c>
      <c r="D763" t="s">
        <v>1056</v>
      </c>
      <c r="E763" t="s">
        <v>13</v>
      </c>
      <c r="G763">
        <v>0</v>
      </c>
      <c r="H763">
        <v>0</v>
      </c>
      <c r="I763">
        <v>358585</v>
      </c>
      <c r="J763">
        <v>14.5</v>
      </c>
      <c r="L763" t="s">
        <v>15</v>
      </c>
      <c r="M763">
        <f>Table24[[#This Row],[SibSp]]</f>
        <v>0</v>
      </c>
      <c r="N763">
        <f>Table24[[#This Row],[Parch]]</f>
        <v>0</v>
      </c>
      <c r="O763">
        <f>Table24[[#This Row],[Age]]/80</f>
        <v>0</v>
      </c>
      <c r="P763" s="3">
        <f>LOG10(Table24[[#This Row],[Fare]]+1)</f>
        <v>1.1903316981702914</v>
      </c>
      <c r="Q763" s="3">
        <f>IF(OR(Table24[[#This Row],[Pclass]]=2, Table24[[#This Row],[Pclass]]=3), 0, IF(Table24[[#This Row],[Pclass]]=1, 1, ""))</f>
        <v>0</v>
      </c>
      <c r="R763" s="3">
        <f>IF(OR(Table24[[#This Row],[Pclass]]=1, Table24[[#This Row],[Pclass]]=3), 0, IF(Table24[[#This Row],[Pclass]]=2, 1, ""))</f>
        <v>0</v>
      </c>
      <c r="S763" s="3">
        <f>IF(OR(Table24[[#This Row],[Embarked]]="C", Table24[[#This Row],[Embarked]]="Q"), 0, IF(Table24[[#This Row],[Embarked]]="S", 1, ""))</f>
        <v>1</v>
      </c>
      <c r="T763" s="3">
        <f>IF(OR(Table24[[#This Row],[Embarked]]="S", Table24[[#This Row],[Embarked]]="Q"), 0, IF(Table24[[#This Row],[Embarked]]="C", 1, ""))</f>
        <v>0</v>
      </c>
      <c r="U763" s="3">
        <f>IF(Table24[[#This Row],[Sex]]="male", 1, 0)</f>
        <v>1</v>
      </c>
      <c r="V763" s="3"/>
      <c r="AI763">
        <f>SUMPRODUCT(Table24[[#This Row],[SibSp_1]:[Const]],$X$4:$AG$4)</f>
        <v>-1.3541913224952769</v>
      </c>
      <c r="AN763">
        <f>(AI763-Table24[[#This Row],[Survived]])^2</f>
        <v>1.8338341379215068</v>
      </c>
    </row>
    <row r="764" spans="1:40" x14ac:dyDescent="0.25">
      <c r="A764">
        <v>762</v>
      </c>
      <c r="B764">
        <v>0</v>
      </c>
      <c r="C764">
        <v>3</v>
      </c>
      <c r="D764" t="s">
        <v>1057</v>
      </c>
      <c r="E764" t="s">
        <v>13</v>
      </c>
      <c r="F764">
        <v>41</v>
      </c>
      <c r="G764">
        <v>0</v>
      </c>
      <c r="H764">
        <v>0</v>
      </c>
      <c r="I764" t="s">
        <v>1058</v>
      </c>
      <c r="J764">
        <v>7.125</v>
      </c>
      <c r="L764" t="s">
        <v>15</v>
      </c>
      <c r="M764">
        <f>Table24[[#This Row],[SibSp]]</f>
        <v>0</v>
      </c>
      <c r="N764">
        <f>Table24[[#This Row],[Parch]]</f>
        <v>0</v>
      </c>
      <c r="O764" s="5">
        <f>Table24[[#This Row],[Age]]/80</f>
        <v>0.51249999999999996</v>
      </c>
      <c r="P764" s="5">
        <f>LOG10(Table24[[#This Row],[Fare]]+1)</f>
        <v>0.90982336965091204</v>
      </c>
      <c r="Q764" s="3">
        <f>IF(OR(Table24[[#This Row],[Pclass]]=2, Table24[[#This Row],[Pclass]]=3), 0, IF(Table24[[#This Row],[Pclass]]=1, 1, ""))</f>
        <v>0</v>
      </c>
      <c r="R764" s="3">
        <f>IF(OR(Table24[[#This Row],[Pclass]]=1, Table24[[#This Row],[Pclass]]=3), 0, IF(Table24[[#This Row],[Pclass]]=2, 1, ""))</f>
        <v>0</v>
      </c>
      <c r="S764" s="3">
        <f>IF(OR(Table24[[#This Row],[Embarked]]="C", Table24[[#This Row],[Embarked]]="Q"), 0, IF(Table24[[#This Row],[Embarked]]="S", 1, ""))</f>
        <v>1</v>
      </c>
      <c r="T764" s="3">
        <f>IF(OR(Table24[[#This Row],[Embarked]]="S", Table24[[#This Row],[Embarked]]="Q"), 0, IF(Table24[[#This Row],[Embarked]]="C", 1, ""))</f>
        <v>0</v>
      </c>
      <c r="U764" s="3">
        <f>IF(Table24[[#This Row],[Sex]]="male", 1, 0)</f>
        <v>1</v>
      </c>
      <c r="V764" s="3">
        <v>1</v>
      </c>
      <c r="AI764">
        <f>SUMPRODUCT(Table24[[#This Row],[SibSp_1]:[Const]],$X$4:$AG$4)</f>
        <v>-1.4546697204446211</v>
      </c>
      <c r="AJ764">
        <f>SUMPRODUCT(Table24[[#This Row],[SibSp_1]:[Const]],$X$5:$AG$5)</f>
        <v>-1.1114538110134742E-2</v>
      </c>
      <c r="AK764">
        <f t="shared" ref="AK764:AK768" si="321">IF(AI764&lt;0,0,AI764)</f>
        <v>0</v>
      </c>
      <c r="AL764">
        <f t="shared" ref="AL764:AL768" si="322">IF(AJ764&lt;0,0,AJ764)</f>
        <v>0</v>
      </c>
      <c r="AM764">
        <f t="shared" ref="AM764:AM768" si="323">AK764+AL764</f>
        <v>0</v>
      </c>
      <c r="AN764">
        <f>(AM764-Table24[[#This Row],[Survived]])^2</f>
        <v>0</v>
      </c>
    </row>
    <row r="765" spans="1:40" x14ac:dyDescent="0.25">
      <c r="A765">
        <v>763</v>
      </c>
      <c r="B765">
        <v>1</v>
      </c>
      <c r="C765">
        <v>3</v>
      </c>
      <c r="D765" t="s">
        <v>1059</v>
      </c>
      <c r="E765" t="s">
        <v>13</v>
      </c>
      <c r="F765">
        <v>20</v>
      </c>
      <c r="G765">
        <v>0</v>
      </c>
      <c r="H765">
        <v>0</v>
      </c>
      <c r="I765">
        <v>2663</v>
      </c>
      <c r="J765">
        <v>7.2291999999999996</v>
      </c>
      <c r="L765" t="s">
        <v>20</v>
      </c>
      <c r="M765">
        <f>Table24[[#This Row],[SibSp]]</f>
        <v>0</v>
      </c>
      <c r="N765">
        <f>Table24[[#This Row],[Parch]]</f>
        <v>0</v>
      </c>
      <c r="O765" s="5">
        <f>Table24[[#This Row],[Age]]/80</f>
        <v>0.25</v>
      </c>
      <c r="P765" s="5">
        <f>LOG10(Table24[[#This Row],[Fare]]+1)</f>
        <v>0.91535761741483168</v>
      </c>
      <c r="Q765" s="3">
        <f>IF(OR(Table24[[#This Row],[Pclass]]=2, Table24[[#This Row],[Pclass]]=3), 0, IF(Table24[[#This Row],[Pclass]]=1, 1, ""))</f>
        <v>0</v>
      </c>
      <c r="R765" s="3">
        <f>IF(OR(Table24[[#This Row],[Pclass]]=1, Table24[[#This Row],[Pclass]]=3), 0, IF(Table24[[#This Row],[Pclass]]=2, 1, ""))</f>
        <v>0</v>
      </c>
      <c r="S765" s="3">
        <f>IF(OR(Table24[[#This Row],[Embarked]]="C", Table24[[#This Row],[Embarked]]="Q"), 0, IF(Table24[[#This Row],[Embarked]]="S", 1, ""))</f>
        <v>0</v>
      </c>
      <c r="T765" s="3">
        <f>IF(OR(Table24[[#This Row],[Embarked]]="S", Table24[[#This Row],[Embarked]]="Q"), 0, IF(Table24[[#This Row],[Embarked]]="C", 1, ""))</f>
        <v>1</v>
      </c>
      <c r="U765" s="3">
        <f>IF(Table24[[#This Row],[Sex]]="male", 1, 0)</f>
        <v>1</v>
      </c>
      <c r="V765" s="3">
        <v>1</v>
      </c>
      <c r="AI765">
        <f>SUMPRODUCT(Table24[[#This Row],[SibSp_1]:[Const]],$X$4:$AG$4)</f>
        <v>7.3569885678200053E-2</v>
      </c>
      <c r="AJ765">
        <f>SUMPRODUCT(Table24[[#This Row],[SibSp_1]:[Const]],$X$5:$AG$5)</f>
        <v>0.13972863220962339</v>
      </c>
      <c r="AK765">
        <f t="shared" si="321"/>
        <v>7.3569885678200053E-2</v>
      </c>
      <c r="AL765">
        <f t="shared" si="322"/>
        <v>0.13972863220962339</v>
      </c>
      <c r="AM765">
        <f t="shared" si="323"/>
        <v>0.21329851788782345</v>
      </c>
      <c r="AN765">
        <f>(AM765-Table24[[#This Row],[Survived]])^2</f>
        <v>0.61889922195749514</v>
      </c>
    </row>
    <row r="766" spans="1:40" x14ac:dyDescent="0.25">
      <c r="A766">
        <v>764</v>
      </c>
      <c r="B766">
        <v>1</v>
      </c>
      <c r="C766">
        <v>1</v>
      </c>
      <c r="D766" t="s">
        <v>1060</v>
      </c>
      <c r="E766" t="s">
        <v>17</v>
      </c>
      <c r="F766">
        <v>36</v>
      </c>
      <c r="G766">
        <v>1</v>
      </c>
      <c r="H766">
        <v>2</v>
      </c>
      <c r="I766">
        <v>113760</v>
      </c>
      <c r="J766">
        <v>120</v>
      </c>
      <c r="K766" t="s">
        <v>577</v>
      </c>
      <c r="L766" t="s">
        <v>15</v>
      </c>
      <c r="M766">
        <f>Table24[[#This Row],[SibSp]]</f>
        <v>1</v>
      </c>
      <c r="N766">
        <f>Table24[[#This Row],[Parch]]</f>
        <v>2</v>
      </c>
      <c r="O766" s="5">
        <f>Table24[[#This Row],[Age]]/80</f>
        <v>0.45</v>
      </c>
      <c r="P766" s="5">
        <f>LOG10(Table24[[#This Row],[Fare]]+1)</f>
        <v>2.0827853703164503</v>
      </c>
      <c r="Q766" s="3">
        <f>IF(OR(Table24[[#This Row],[Pclass]]=2, Table24[[#This Row],[Pclass]]=3), 0, IF(Table24[[#This Row],[Pclass]]=1, 1, ""))</f>
        <v>1</v>
      </c>
      <c r="R766" s="3">
        <f>IF(OR(Table24[[#This Row],[Pclass]]=1, Table24[[#This Row],[Pclass]]=3), 0, IF(Table24[[#This Row],[Pclass]]=2, 1, ""))</f>
        <v>0</v>
      </c>
      <c r="S766" s="3">
        <f>IF(OR(Table24[[#This Row],[Embarked]]="C", Table24[[#This Row],[Embarked]]="Q"), 0, IF(Table24[[#This Row],[Embarked]]="S", 1, ""))</f>
        <v>1</v>
      </c>
      <c r="T766" s="3">
        <f>IF(OR(Table24[[#This Row],[Embarked]]="S", Table24[[#This Row],[Embarked]]="Q"), 0, IF(Table24[[#This Row],[Embarked]]="C", 1, ""))</f>
        <v>0</v>
      </c>
      <c r="U766" s="3">
        <f>IF(Table24[[#This Row],[Sex]]="male", 1, 0)</f>
        <v>0</v>
      </c>
      <c r="V766" s="3">
        <v>1</v>
      </c>
      <c r="AI766">
        <f>SUMPRODUCT(Table24[[#This Row],[SibSp_1]:[Const]],$X$4:$AG$4)</f>
        <v>-1.8093149070612791</v>
      </c>
      <c r="AJ766">
        <f>SUMPRODUCT(Table24[[#This Row],[SibSp_1]:[Const]],$X$5:$AG$5)</f>
        <v>0.8759272489871559</v>
      </c>
      <c r="AK766">
        <f t="shared" si="321"/>
        <v>0</v>
      </c>
      <c r="AL766">
        <f t="shared" si="322"/>
        <v>0.8759272489871559</v>
      </c>
      <c r="AM766">
        <f t="shared" si="323"/>
        <v>0.8759272489871559</v>
      </c>
      <c r="AN766">
        <f>(AM766-Table24[[#This Row],[Survived]])^2</f>
        <v>1.5394047543895206E-2</v>
      </c>
    </row>
    <row r="767" spans="1:40" x14ac:dyDescent="0.25">
      <c r="A767">
        <v>765</v>
      </c>
      <c r="B767">
        <v>0</v>
      </c>
      <c r="C767">
        <v>3</v>
      </c>
      <c r="D767" t="s">
        <v>1061</v>
      </c>
      <c r="E767" t="s">
        <v>13</v>
      </c>
      <c r="F767">
        <v>16</v>
      </c>
      <c r="G767">
        <v>0</v>
      </c>
      <c r="H767">
        <v>0</v>
      </c>
      <c r="I767">
        <v>347074</v>
      </c>
      <c r="J767">
        <v>7.7750000000000004</v>
      </c>
      <c r="L767" t="s">
        <v>15</v>
      </c>
      <c r="M767">
        <f>Table24[[#This Row],[SibSp]]</f>
        <v>0</v>
      </c>
      <c r="N767">
        <f>Table24[[#This Row],[Parch]]</f>
        <v>0</v>
      </c>
      <c r="O767" s="5">
        <f>Table24[[#This Row],[Age]]/80</f>
        <v>0.2</v>
      </c>
      <c r="P767" s="5">
        <f>LOG10(Table24[[#This Row],[Fare]]+1)</f>
        <v>0.94324712513786169</v>
      </c>
      <c r="Q767" s="3">
        <f>IF(OR(Table24[[#This Row],[Pclass]]=2, Table24[[#This Row],[Pclass]]=3), 0, IF(Table24[[#This Row],[Pclass]]=1, 1, ""))</f>
        <v>0</v>
      </c>
      <c r="R767" s="3">
        <f>IF(OR(Table24[[#This Row],[Pclass]]=1, Table24[[#This Row],[Pclass]]=3), 0, IF(Table24[[#This Row],[Pclass]]=2, 1, ""))</f>
        <v>0</v>
      </c>
      <c r="S767" s="3">
        <f>IF(OR(Table24[[#This Row],[Embarked]]="C", Table24[[#This Row],[Embarked]]="Q"), 0, IF(Table24[[#This Row],[Embarked]]="S", 1, ""))</f>
        <v>1</v>
      </c>
      <c r="T767" s="3">
        <f>IF(OR(Table24[[#This Row],[Embarked]]="S", Table24[[#This Row],[Embarked]]="Q"), 0, IF(Table24[[#This Row],[Embarked]]="C", 1, ""))</f>
        <v>0</v>
      </c>
      <c r="U767" s="3">
        <f>IF(Table24[[#This Row],[Sex]]="male", 1, 0)</f>
        <v>1</v>
      </c>
      <c r="V767" s="3">
        <v>1</v>
      </c>
      <c r="AI767">
        <f>SUMPRODUCT(Table24[[#This Row],[SibSp_1]:[Const]],$X$4:$AG$4)</f>
        <v>-1.5014072400791827</v>
      </c>
      <c r="AJ767">
        <f>SUMPRODUCT(Table24[[#This Row],[SibSp_1]:[Const]],$X$5:$AG$5)</f>
        <v>0.17444827402258167</v>
      </c>
      <c r="AK767">
        <f t="shared" si="321"/>
        <v>0</v>
      </c>
      <c r="AL767">
        <f t="shared" si="322"/>
        <v>0.17444827402258167</v>
      </c>
      <c r="AM767">
        <f t="shared" si="323"/>
        <v>0.17444827402258167</v>
      </c>
      <c r="AN767">
        <f>(AM767-Table24[[#This Row],[Survived]])^2</f>
        <v>3.0432200309457744E-2</v>
      </c>
    </row>
    <row r="768" spans="1:40" x14ac:dyDescent="0.25">
      <c r="A768">
        <v>766</v>
      </c>
      <c r="B768">
        <v>1</v>
      </c>
      <c r="C768">
        <v>1</v>
      </c>
      <c r="D768" t="s">
        <v>1062</v>
      </c>
      <c r="E768" t="s">
        <v>17</v>
      </c>
      <c r="F768">
        <v>51</v>
      </c>
      <c r="G768">
        <v>1</v>
      </c>
      <c r="H768">
        <v>0</v>
      </c>
      <c r="I768">
        <v>13502</v>
      </c>
      <c r="J768">
        <v>77.958299999999994</v>
      </c>
      <c r="K768" t="s">
        <v>1063</v>
      </c>
      <c r="L768" t="s">
        <v>15</v>
      </c>
      <c r="M768">
        <f>Table24[[#This Row],[SibSp]]</f>
        <v>1</v>
      </c>
      <c r="N768">
        <f>Table24[[#This Row],[Parch]]</f>
        <v>0</v>
      </c>
      <c r="O768" s="5">
        <f>Table24[[#This Row],[Age]]/80</f>
        <v>0.63749999999999996</v>
      </c>
      <c r="P768" s="5">
        <f>LOG10(Table24[[#This Row],[Fare]]+1)</f>
        <v>1.8973977892491294</v>
      </c>
      <c r="Q768" s="3">
        <f>IF(OR(Table24[[#This Row],[Pclass]]=2, Table24[[#This Row],[Pclass]]=3), 0, IF(Table24[[#This Row],[Pclass]]=1, 1, ""))</f>
        <v>1</v>
      </c>
      <c r="R768" s="3">
        <f>IF(OR(Table24[[#This Row],[Pclass]]=1, Table24[[#This Row],[Pclass]]=3), 0, IF(Table24[[#This Row],[Pclass]]=2, 1, ""))</f>
        <v>0</v>
      </c>
      <c r="S768" s="3">
        <f>IF(OR(Table24[[#This Row],[Embarked]]="C", Table24[[#This Row],[Embarked]]="Q"), 0, IF(Table24[[#This Row],[Embarked]]="S", 1, ""))</f>
        <v>1</v>
      </c>
      <c r="T768" s="3">
        <f>IF(OR(Table24[[#This Row],[Embarked]]="S", Table24[[#This Row],[Embarked]]="Q"), 0, IF(Table24[[#This Row],[Embarked]]="C", 1, ""))</f>
        <v>0</v>
      </c>
      <c r="U768" s="3">
        <f>IF(Table24[[#This Row],[Sex]]="male", 1, 0)</f>
        <v>0</v>
      </c>
      <c r="V768" s="3">
        <v>1</v>
      </c>
      <c r="AI768">
        <f>SUMPRODUCT(Table24[[#This Row],[SibSp_1]:[Const]],$X$4:$AG$4)</f>
        <v>-1.4332815986676322</v>
      </c>
      <c r="AJ768">
        <f>SUMPRODUCT(Table24[[#This Row],[SibSp_1]:[Const]],$X$5:$AG$5)</f>
        <v>0.77819196042810768</v>
      </c>
      <c r="AK768">
        <f t="shared" si="321"/>
        <v>0</v>
      </c>
      <c r="AL768">
        <f t="shared" si="322"/>
        <v>0.77819196042810768</v>
      </c>
      <c r="AM768">
        <f t="shared" si="323"/>
        <v>0.77819196042810768</v>
      </c>
      <c r="AN768">
        <f>(AM768-Table24[[#This Row],[Survived]])^2</f>
        <v>4.9198806418726149E-2</v>
      </c>
    </row>
    <row r="769" spans="1:40" hidden="1" x14ac:dyDescent="0.25">
      <c r="A769">
        <v>767</v>
      </c>
      <c r="B769">
        <v>0</v>
      </c>
      <c r="C769">
        <v>1</v>
      </c>
      <c r="D769" t="s">
        <v>1064</v>
      </c>
      <c r="E769" t="s">
        <v>13</v>
      </c>
      <c r="G769">
        <v>0</v>
      </c>
      <c r="H769">
        <v>0</v>
      </c>
      <c r="I769">
        <v>112379</v>
      </c>
      <c r="J769">
        <v>39.6</v>
      </c>
      <c r="L769" t="s">
        <v>20</v>
      </c>
      <c r="M769">
        <f>Table24[[#This Row],[SibSp]]</f>
        <v>0</v>
      </c>
      <c r="N769">
        <f>Table24[[#This Row],[Parch]]</f>
        <v>0</v>
      </c>
      <c r="O769">
        <f>Table24[[#This Row],[Age]]/80</f>
        <v>0</v>
      </c>
      <c r="P769" s="3">
        <f>LOG10(Table24[[#This Row],[Fare]]+1)</f>
        <v>1.608526033577194</v>
      </c>
      <c r="Q769" s="3">
        <f>IF(OR(Table24[[#This Row],[Pclass]]=2, Table24[[#This Row],[Pclass]]=3), 0, IF(Table24[[#This Row],[Pclass]]=1, 1, ""))</f>
        <v>1</v>
      </c>
      <c r="R769" s="3">
        <f>IF(OR(Table24[[#This Row],[Pclass]]=1, Table24[[#This Row],[Pclass]]=3), 0, IF(Table24[[#This Row],[Pclass]]=2, 1, ""))</f>
        <v>0</v>
      </c>
      <c r="S769" s="3">
        <f>IF(OR(Table24[[#This Row],[Embarked]]="C", Table24[[#This Row],[Embarked]]="Q"), 0, IF(Table24[[#This Row],[Embarked]]="S", 1, ""))</f>
        <v>0</v>
      </c>
      <c r="T769" s="3">
        <f>IF(OR(Table24[[#This Row],[Embarked]]="S", Table24[[#This Row],[Embarked]]="Q"), 0, IF(Table24[[#This Row],[Embarked]]="C", 1, ""))</f>
        <v>1</v>
      </c>
      <c r="U769" s="3">
        <f>IF(Table24[[#This Row],[Sex]]="male", 1, 0)</f>
        <v>1</v>
      </c>
      <c r="V769" s="3"/>
      <c r="AI769">
        <f>SUMPRODUCT(Table24[[#This Row],[SibSp_1]:[Const]],$X$4:$AG$4)</f>
        <v>0.32702358796705633</v>
      </c>
      <c r="AN769">
        <f>(AI769-Table24[[#This Row],[Survived]])^2</f>
        <v>0.10694442708684702</v>
      </c>
    </row>
    <row r="770" spans="1:40" x14ac:dyDescent="0.25">
      <c r="A770">
        <v>768</v>
      </c>
      <c r="B770">
        <v>0</v>
      </c>
      <c r="C770">
        <v>3</v>
      </c>
      <c r="D770" t="s">
        <v>1065</v>
      </c>
      <c r="E770" t="s">
        <v>17</v>
      </c>
      <c r="F770">
        <v>30.5</v>
      </c>
      <c r="G770">
        <v>0</v>
      </c>
      <c r="H770">
        <v>0</v>
      </c>
      <c r="I770">
        <v>364850</v>
      </c>
      <c r="J770">
        <v>7.75</v>
      </c>
      <c r="L770" t="s">
        <v>27</v>
      </c>
      <c r="M770">
        <f>Table24[[#This Row],[SibSp]]</f>
        <v>0</v>
      </c>
      <c r="N770">
        <f>Table24[[#This Row],[Parch]]</f>
        <v>0</v>
      </c>
      <c r="O770" s="5">
        <f>Table24[[#This Row],[Age]]/80</f>
        <v>0.38124999999999998</v>
      </c>
      <c r="P770" s="5">
        <f>LOG10(Table24[[#This Row],[Fare]]+1)</f>
        <v>0.94200805302231327</v>
      </c>
      <c r="Q770" s="3">
        <f>IF(OR(Table24[[#This Row],[Pclass]]=2, Table24[[#This Row],[Pclass]]=3), 0, IF(Table24[[#This Row],[Pclass]]=1, 1, ""))</f>
        <v>0</v>
      </c>
      <c r="R770" s="3">
        <f>IF(OR(Table24[[#This Row],[Pclass]]=1, Table24[[#This Row],[Pclass]]=3), 0, IF(Table24[[#This Row],[Pclass]]=2, 1, ""))</f>
        <v>0</v>
      </c>
      <c r="S770" s="3">
        <f>IF(OR(Table24[[#This Row],[Embarked]]="C", Table24[[#This Row],[Embarked]]="Q"), 0, IF(Table24[[#This Row],[Embarked]]="S", 1, ""))</f>
        <v>0</v>
      </c>
      <c r="T770" s="3">
        <f>IF(OR(Table24[[#This Row],[Embarked]]="S", Table24[[#This Row],[Embarked]]="Q"), 0, IF(Table24[[#This Row],[Embarked]]="C", 1, ""))</f>
        <v>0</v>
      </c>
      <c r="U770" s="3">
        <f>IF(Table24[[#This Row],[Sex]]="male", 1, 0)</f>
        <v>0</v>
      </c>
      <c r="V770" s="3">
        <v>1</v>
      </c>
      <c r="AI770">
        <f>SUMPRODUCT(Table24[[#This Row],[SibSp_1]:[Const]],$X$4:$AG$4)</f>
        <v>-0.88587061644933862</v>
      </c>
      <c r="AJ770">
        <f>SUMPRODUCT(Table24[[#This Row],[SibSp_1]:[Const]],$X$5:$AG$5)</f>
        <v>0.55342027639790226</v>
      </c>
      <c r="AK770">
        <f>IF(AI770&lt;0,0,AI770)</f>
        <v>0</v>
      </c>
      <c r="AL770">
        <f>IF(AJ770&lt;0,0,AJ770)</f>
        <v>0.55342027639790226</v>
      </c>
      <c r="AM770">
        <f>AK770+AL770</f>
        <v>0.55342027639790226</v>
      </c>
      <c r="AN770">
        <f>(AM770-Table24[[#This Row],[Survived]])^2</f>
        <v>0.30627400232833052</v>
      </c>
    </row>
    <row r="771" spans="1:40" hidden="1" x14ac:dyDescent="0.25">
      <c r="A771">
        <v>769</v>
      </c>
      <c r="B771">
        <v>0</v>
      </c>
      <c r="C771">
        <v>3</v>
      </c>
      <c r="D771" t="s">
        <v>1066</v>
      </c>
      <c r="E771" t="s">
        <v>13</v>
      </c>
      <c r="G771">
        <v>1</v>
      </c>
      <c r="H771">
        <v>0</v>
      </c>
      <c r="I771">
        <v>371110</v>
      </c>
      <c r="J771">
        <v>24.15</v>
      </c>
      <c r="L771" t="s">
        <v>27</v>
      </c>
      <c r="M771">
        <f>Table24[[#This Row],[SibSp]]</f>
        <v>1</v>
      </c>
      <c r="N771">
        <f>Table24[[#This Row],[Parch]]</f>
        <v>0</v>
      </c>
      <c r="O771">
        <f>Table24[[#This Row],[Age]]/80</f>
        <v>0</v>
      </c>
      <c r="P771" s="3">
        <f>LOG10(Table24[[#This Row],[Fare]]+1)</f>
        <v>1.4005379893919461</v>
      </c>
      <c r="Q771" s="3">
        <f>IF(OR(Table24[[#This Row],[Pclass]]=2, Table24[[#This Row],[Pclass]]=3), 0, IF(Table24[[#This Row],[Pclass]]=1, 1, ""))</f>
        <v>0</v>
      </c>
      <c r="R771" s="3">
        <f>IF(OR(Table24[[#This Row],[Pclass]]=1, Table24[[#This Row],[Pclass]]=3), 0, IF(Table24[[#This Row],[Pclass]]=2, 1, ""))</f>
        <v>0</v>
      </c>
      <c r="S771" s="3">
        <f>IF(OR(Table24[[#This Row],[Embarked]]="C", Table24[[#This Row],[Embarked]]="Q"), 0, IF(Table24[[#This Row],[Embarked]]="S", 1, ""))</f>
        <v>0</v>
      </c>
      <c r="T771" s="3">
        <f>IF(OR(Table24[[#This Row],[Embarked]]="S", Table24[[#This Row],[Embarked]]="Q"), 0, IF(Table24[[#This Row],[Embarked]]="C", 1, ""))</f>
        <v>0</v>
      </c>
      <c r="U771" s="3">
        <f>IF(Table24[[#This Row],[Sex]]="male", 1, 0)</f>
        <v>1</v>
      </c>
      <c r="V771" s="3"/>
      <c r="AI771">
        <f>SUMPRODUCT(Table24[[#This Row],[SibSp_1]:[Const]],$X$4:$AG$4)</f>
        <v>-0.44362518085904634</v>
      </c>
      <c r="AN771">
        <f>(AI771-Table24[[#This Row],[Survived]])^2</f>
        <v>0.19680330109222158</v>
      </c>
    </row>
    <row r="772" spans="1:40" x14ac:dyDescent="0.25">
      <c r="A772">
        <v>770</v>
      </c>
      <c r="B772">
        <v>0</v>
      </c>
      <c r="C772">
        <v>3</v>
      </c>
      <c r="D772" t="s">
        <v>1067</v>
      </c>
      <c r="E772" t="s">
        <v>13</v>
      </c>
      <c r="F772">
        <v>32</v>
      </c>
      <c r="G772">
        <v>0</v>
      </c>
      <c r="H772">
        <v>0</v>
      </c>
      <c r="I772">
        <v>8471</v>
      </c>
      <c r="J772">
        <v>8.3625000000000007</v>
      </c>
      <c r="L772" t="s">
        <v>15</v>
      </c>
      <c r="M772">
        <f>Table24[[#This Row],[SibSp]]</f>
        <v>0</v>
      </c>
      <c r="N772">
        <f>Table24[[#This Row],[Parch]]</f>
        <v>0</v>
      </c>
      <c r="O772" s="5">
        <f>Table24[[#This Row],[Age]]/80</f>
        <v>0.4</v>
      </c>
      <c r="P772" s="5">
        <f>LOG10(Table24[[#This Row],[Fare]]+1)</f>
        <v>0.97139183070752289</v>
      </c>
      <c r="Q772" s="3">
        <f>IF(OR(Table24[[#This Row],[Pclass]]=2, Table24[[#This Row],[Pclass]]=3), 0, IF(Table24[[#This Row],[Pclass]]=1, 1, ""))</f>
        <v>0</v>
      </c>
      <c r="R772" s="3">
        <f>IF(OR(Table24[[#This Row],[Pclass]]=1, Table24[[#This Row],[Pclass]]=3), 0, IF(Table24[[#This Row],[Pclass]]=2, 1, ""))</f>
        <v>0</v>
      </c>
      <c r="S772" s="3">
        <f>IF(OR(Table24[[#This Row],[Embarked]]="C", Table24[[#This Row],[Embarked]]="Q"), 0, IF(Table24[[#This Row],[Embarked]]="S", 1, ""))</f>
        <v>1</v>
      </c>
      <c r="T772" s="3">
        <f>IF(OR(Table24[[#This Row],[Embarked]]="S", Table24[[#This Row],[Embarked]]="Q"), 0, IF(Table24[[#This Row],[Embarked]]="C", 1, ""))</f>
        <v>0</v>
      </c>
      <c r="U772" s="3">
        <f>IF(Table24[[#This Row],[Sex]]="male", 1, 0)</f>
        <v>1</v>
      </c>
      <c r="V772" s="3">
        <v>1</v>
      </c>
      <c r="AI772">
        <f>SUMPRODUCT(Table24[[#This Row],[SibSp_1]:[Const]],$X$4:$AG$4)</f>
        <v>-1.502884071100169</v>
      </c>
      <c r="AJ772">
        <f>SUMPRODUCT(Table24[[#This Row],[SibSp_1]:[Const]],$X$5:$AG$5)</f>
        <v>6.0204652063570174E-2</v>
      </c>
      <c r="AK772">
        <f t="shared" ref="AK772:AK775" si="324">IF(AI772&lt;0,0,AI772)</f>
        <v>0</v>
      </c>
      <c r="AL772">
        <f t="shared" ref="AL772:AL775" si="325">IF(AJ772&lt;0,0,AJ772)</f>
        <v>6.0204652063570174E-2</v>
      </c>
      <c r="AM772">
        <f t="shared" ref="AM772:AM775" si="326">AK772+AL772</f>
        <v>6.0204652063570174E-2</v>
      </c>
      <c r="AN772">
        <f>(AM772-Table24[[#This Row],[Survived]])^2</f>
        <v>3.6246001300955445E-3</v>
      </c>
    </row>
    <row r="773" spans="1:40" x14ac:dyDescent="0.25">
      <c r="A773">
        <v>771</v>
      </c>
      <c r="B773">
        <v>0</v>
      </c>
      <c r="C773">
        <v>3</v>
      </c>
      <c r="D773" t="s">
        <v>1068</v>
      </c>
      <c r="E773" t="s">
        <v>13</v>
      </c>
      <c r="F773">
        <v>24</v>
      </c>
      <c r="G773">
        <v>0</v>
      </c>
      <c r="H773">
        <v>0</v>
      </c>
      <c r="I773">
        <v>345781</v>
      </c>
      <c r="J773">
        <v>9.5</v>
      </c>
      <c r="L773" t="s">
        <v>15</v>
      </c>
      <c r="M773">
        <f>Table24[[#This Row],[SibSp]]</f>
        <v>0</v>
      </c>
      <c r="N773">
        <f>Table24[[#This Row],[Parch]]</f>
        <v>0</v>
      </c>
      <c r="O773" s="5">
        <f>Table24[[#This Row],[Age]]/80</f>
        <v>0.3</v>
      </c>
      <c r="P773" s="5">
        <f>LOG10(Table24[[#This Row],[Fare]]+1)</f>
        <v>1.0211892990699381</v>
      </c>
      <c r="Q773" s="3">
        <f>IF(OR(Table24[[#This Row],[Pclass]]=2, Table24[[#This Row],[Pclass]]=3), 0, IF(Table24[[#This Row],[Pclass]]=1, 1, ""))</f>
        <v>0</v>
      </c>
      <c r="R773" s="3">
        <f>IF(OR(Table24[[#This Row],[Pclass]]=1, Table24[[#This Row],[Pclass]]=3), 0, IF(Table24[[#This Row],[Pclass]]=2, 1, ""))</f>
        <v>0</v>
      </c>
      <c r="S773" s="3">
        <f>IF(OR(Table24[[#This Row],[Embarked]]="C", Table24[[#This Row],[Embarked]]="Q"), 0, IF(Table24[[#This Row],[Embarked]]="S", 1, ""))</f>
        <v>1</v>
      </c>
      <c r="T773" s="3">
        <f>IF(OR(Table24[[#This Row],[Embarked]]="S", Table24[[#This Row],[Embarked]]="Q"), 0, IF(Table24[[#This Row],[Embarked]]="C", 1, ""))</f>
        <v>0</v>
      </c>
      <c r="U773" s="3">
        <f>IF(Table24[[#This Row],[Sex]]="male", 1, 0)</f>
        <v>1</v>
      </c>
      <c r="V773" s="3">
        <v>1</v>
      </c>
      <c r="AI773">
        <f>SUMPRODUCT(Table24[[#This Row],[SibSp_1]:[Const]],$X$4:$AG$4)</f>
        <v>-1.5426173025849212</v>
      </c>
      <c r="AJ773">
        <f>SUMPRODUCT(Table24[[#This Row],[SibSp_1]:[Const]],$X$5:$AG$5)</f>
        <v>0.12314997616743739</v>
      </c>
      <c r="AK773">
        <f t="shared" si="324"/>
        <v>0</v>
      </c>
      <c r="AL773">
        <f t="shared" si="325"/>
        <v>0.12314997616743739</v>
      </c>
      <c r="AM773">
        <f t="shared" si="326"/>
        <v>0.12314997616743739</v>
      </c>
      <c r="AN773">
        <f>(AM773-Table24[[#This Row],[Survived]])^2</f>
        <v>1.5165916630040398E-2</v>
      </c>
    </row>
    <row r="774" spans="1:40" x14ac:dyDescent="0.25">
      <c r="A774">
        <v>772</v>
      </c>
      <c r="B774">
        <v>0</v>
      </c>
      <c r="C774">
        <v>3</v>
      </c>
      <c r="D774" t="s">
        <v>1069</v>
      </c>
      <c r="E774" t="s">
        <v>13</v>
      </c>
      <c r="F774">
        <v>48</v>
      </c>
      <c r="G774">
        <v>0</v>
      </c>
      <c r="H774">
        <v>0</v>
      </c>
      <c r="I774">
        <v>350047</v>
      </c>
      <c r="J774">
        <v>7.8541999999999996</v>
      </c>
      <c r="L774" t="s">
        <v>15</v>
      </c>
      <c r="M774">
        <f>Table24[[#This Row],[SibSp]]</f>
        <v>0</v>
      </c>
      <c r="N774">
        <f>Table24[[#This Row],[Parch]]</f>
        <v>0</v>
      </c>
      <c r="O774" s="5">
        <f>Table24[[#This Row],[Age]]/80</f>
        <v>0.6</v>
      </c>
      <c r="P774" s="5">
        <f>LOG10(Table24[[#This Row],[Fare]]+1)</f>
        <v>0.94714932766263737</v>
      </c>
      <c r="Q774" s="3">
        <f>IF(OR(Table24[[#This Row],[Pclass]]=2, Table24[[#This Row],[Pclass]]=3), 0, IF(Table24[[#This Row],[Pclass]]=1, 1, ""))</f>
        <v>0</v>
      </c>
      <c r="R774" s="3">
        <f>IF(OR(Table24[[#This Row],[Pclass]]=1, Table24[[#This Row],[Pclass]]=3), 0, IF(Table24[[#This Row],[Pclass]]=2, 1, ""))</f>
        <v>0</v>
      </c>
      <c r="S774" s="3">
        <f>IF(OR(Table24[[#This Row],[Embarked]]="C", Table24[[#This Row],[Embarked]]="Q"), 0, IF(Table24[[#This Row],[Embarked]]="S", 1, ""))</f>
        <v>1</v>
      </c>
      <c r="T774" s="3">
        <f>IF(OR(Table24[[#This Row],[Embarked]]="S", Table24[[#This Row],[Embarked]]="Q"), 0, IF(Table24[[#This Row],[Embarked]]="C", 1, ""))</f>
        <v>0</v>
      </c>
      <c r="U774" s="3">
        <f>IF(Table24[[#This Row],[Sex]]="male", 1, 0)</f>
        <v>1</v>
      </c>
      <c r="V774" s="3">
        <v>1</v>
      </c>
      <c r="AI774">
        <f>SUMPRODUCT(Table24[[#This Row],[SibSp_1]:[Const]],$X$4:$AG$4)</f>
        <v>-1.4711653087089505</v>
      </c>
      <c r="AJ774">
        <f>SUMPRODUCT(Table24[[#This Row],[SibSp_1]:[Const]],$X$5:$AG$5)</f>
        <v>-5.8815523069312814E-2</v>
      </c>
      <c r="AK774">
        <f t="shared" si="324"/>
        <v>0</v>
      </c>
      <c r="AL774">
        <f t="shared" si="325"/>
        <v>0</v>
      </c>
      <c r="AM774">
        <f t="shared" si="326"/>
        <v>0</v>
      </c>
      <c r="AN774">
        <f>(AM774-Table24[[#This Row],[Survived]])^2</f>
        <v>0</v>
      </c>
    </row>
    <row r="775" spans="1:40" x14ac:dyDescent="0.25">
      <c r="A775">
        <v>773</v>
      </c>
      <c r="B775">
        <v>0</v>
      </c>
      <c r="C775">
        <v>2</v>
      </c>
      <c r="D775" t="s">
        <v>1070</v>
      </c>
      <c r="E775" t="s">
        <v>17</v>
      </c>
      <c r="F775">
        <v>57</v>
      </c>
      <c r="G775">
        <v>0</v>
      </c>
      <c r="H775">
        <v>0</v>
      </c>
      <c r="I775" t="s">
        <v>1071</v>
      </c>
      <c r="J775">
        <v>10.5</v>
      </c>
      <c r="K775" t="s">
        <v>1072</v>
      </c>
      <c r="L775" t="s">
        <v>15</v>
      </c>
      <c r="M775">
        <f>Table24[[#This Row],[SibSp]]</f>
        <v>0</v>
      </c>
      <c r="N775">
        <f>Table24[[#This Row],[Parch]]</f>
        <v>0</v>
      </c>
      <c r="O775" s="5">
        <f>Table24[[#This Row],[Age]]/80</f>
        <v>0.71250000000000002</v>
      </c>
      <c r="P775" s="5">
        <f>LOG10(Table24[[#This Row],[Fare]]+1)</f>
        <v>1.0606978403536116</v>
      </c>
      <c r="Q775" s="3">
        <f>IF(OR(Table24[[#This Row],[Pclass]]=2, Table24[[#This Row],[Pclass]]=3), 0, IF(Table24[[#This Row],[Pclass]]=1, 1, ""))</f>
        <v>0</v>
      </c>
      <c r="R775" s="3">
        <f>IF(OR(Table24[[#This Row],[Pclass]]=1, Table24[[#This Row],[Pclass]]=3), 0, IF(Table24[[#This Row],[Pclass]]=2, 1, ""))</f>
        <v>1</v>
      </c>
      <c r="S775" s="3">
        <f>IF(OR(Table24[[#This Row],[Embarked]]="C", Table24[[#This Row],[Embarked]]="Q"), 0, IF(Table24[[#This Row],[Embarked]]="S", 1, ""))</f>
        <v>1</v>
      </c>
      <c r="T775" s="3">
        <f>IF(OR(Table24[[#This Row],[Embarked]]="S", Table24[[#This Row],[Embarked]]="Q"), 0, IF(Table24[[#This Row],[Embarked]]="C", 1, ""))</f>
        <v>0</v>
      </c>
      <c r="U775" s="3">
        <f>IF(Table24[[#This Row],[Sex]]="male", 1, 0)</f>
        <v>0</v>
      </c>
      <c r="V775" s="3">
        <v>1</v>
      </c>
      <c r="AI775">
        <f>SUMPRODUCT(Table24[[#This Row],[SibSp_1]:[Const]],$X$4:$AG$4)</f>
        <v>-1.7305401715131015</v>
      </c>
      <c r="AJ775">
        <f>SUMPRODUCT(Table24[[#This Row],[SibSp_1]:[Const]],$X$5:$AG$5)</f>
        <v>0.58736388073653023</v>
      </c>
      <c r="AK775">
        <f t="shared" si="324"/>
        <v>0</v>
      </c>
      <c r="AL775">
        <f t="shared" si="325"/>
        <v>0.58736388073653023</v>
      </c>
      <c r="AM775">
        <f t="shared" si="326"/>
        <v>0.58736388073653023</v>
      </c>
      <c r="AN775">
        <f>(AM775-Table24[[#This Row],[Survived]])^2</f>
        <v>0.34499632839387689</v>
      </c>
    </row>
    <row r="776" spans="1:40" hidden="1" x14ac:dyDescent="0.25">
      <c r="A776">
        <v>774</v>
      </c>
      <c r="B776">
        <v>0</v>
      </c>
      <c r="C776">
        <v>3</v>
      </c>
      <c r="D776" t="s">
        <v>1073</v>
      </c>
      <c r="E776" t="s">
        <v>13</v>
      </c>
      <c r="G776">
        <v>0</v>
      </c>
      <c r="H776">
        <v>0</v>
      </c>
      <c r="I776">
        <v>2674</v>
      </c>
      <c r="J776">
        <v>7.2249999999999996</v>
      </c>
      <c r="L776" t="s">
        <v>20</v>
      </c>
      <c r="M776">
        <f>Table24[[#This Row],[SibSp]]</f>
        <v>0</v>
      </c>
      <c r="N776">
        <f>Table24[[#This Row],[Parch]]</f>
        <v>0</v>
      </c>
      <c r="O776">
        <f>Table24[[#This Row],[Age]]/80</f>
        <v>0</v>
      </c>
      <c r="P776" s="3">
        <f>LOG10(Table24[[#This Row],[Fare]]+1)</f>
        <v>0.91513590662201194</v>
      </c>
      <c r="Q776" s="3">
        <f>IF(OR(Table24[[#This Row],[Pclass]]=2, Table24[[#This Row],[Pclass]]=3), 0, IF(Table24[[#This Row],[Pclass]]=1, 1, ""))</f>
        <v>0</v>
      </c>
      <c r="R776" s="3">
        <f>IF(OR(Table24[[#This Row],[Pclass]]=1, Table24[[#This Row],[Pclass]]=3), 0, IF(Table24[[#This Row],[Pclass]]=2, 1, ""))</f>
        <v>0</v>
      </c>
      <c r="S776" s="3">
        <f>IF(OR(Table24[[#This Row],[Embarked]]="C", Table24[[#This Row],[Embarked]]="Q"), 0, IF(Table24[[#This Row],[Embarked]]="S", 1, ""))</f>
        <v>0</v>
      </c>
      <c r="T776" s="3">
        <f>IF(OR(Table24[[#This Row],[Embarked]]="S", Table24[[#This Row],[Embarked]]="Q"), 0, IF(Table24[[#This Row],[Embarked]]="C", 1, ""))</f>
        <v>1</v>
      </c>
      <c r="U776" s="3">
        <f>IF(Table24[[#This Row],[Sex]]="male", 1, 0)</f>
        <v>1</v>
      </c>
      <c r="V776" s="3"/>
      <c r="AI776">
        <f>SUMPRODUCT(Table24[[#This Row],[SibSp_1]:[Const]],$X$4:$AG$4)</f>
        <v>0.37340417653659397</v>
      </c>
      <c r="AN776">
        <f>(AI776-Table24[[#This Row],[Survived]])^2</f>
        <v>0.13943067905497183</v>
      </c>
    </row>
    <row r="777" spans="1:40" x14ac:dyDescent="0.25">
      <c r="A777">
        <v>775</v>
      </c>
      <c r="B777">
        <v>1</v>
      </c>
      <c r="C777">
        <v>2</v>
      </c>
      <c r="D777" t="s">
        <v>1074</v>
      </c>
      <c r="E777" t="s">
        <v>17</v>
      </c>
      <c r="F777">
        <v>54</v>
      </c>
      <c r="G777">
        <v>1</v>
      </c>
      <c r="H777">
        <v>3</v>
      </c>
      <c r="I777">
        <v>29105</v>
      </c>
      <c r="J777">
        <v>23</v>
      </c>
      <c r="L777" t="s">
        <v>15</v>
      </c>
      <c r="M777">
        <f>Table24[[#This Row],[SibSp]]</f>
        <v>1</v>
      </c>
      <c r="N777">
        <f>Table24[[#This Row],[Parch]]</f>
        <v>3</v>
      </c>
      <c r="O777" s="5">
        <f>Table24[[#This Row],[Age]]/80</f>
        <v>0.67500000000000004</v>
      </c>
      <c r="P777" s="5">
        <f>LOG10(Table24[[#This Row],[Fare]]+1)</f>
        <v>1.3802112417116059</v>
      </c>
      <c r="Q777" s="3">
        <f>IF(OR(Table24[[#This Row],[Pclass]]=2, Table24[[#This Row],[Pclass]]=3), 0, IF(Table24[[#This Row],[Pclass]]=1, 1, ""))</f>
        <v>0</v>
      </c>
      <c r="R777" s="3">
        <f>IF(OR(Table24[[#This Row],[Pclass]]=1, Table24[[#This Row],[Pclass]]=3), 0, IF(Table24[[#This Row],[Pclass]]=2, 1, ""))</f>
        <v>1</v>
      </c>
      <c r="S777" s="3">
        <f>IF(OR(Table24[[#This Row],[Embarked]]="C", Table24[[#This Row],[Embarked]]="Q"), 0, IF(Table24[[#This Row],[Embarked]]="S", 1, ""))</f>
        <v>1</v>
      </c>
      <c r="T777" s="3">
        <f>IF(OR(Table24[[#This Row],[Embarked]]="S", Table24[[#This Row],[Embarked]]="Q"), 0, IF(Table24[[#This Row],[Embarked]]="C", 1, ""))</f>
        <v>0</v>
      </c>
      <c r="U777" s="3">
        <f>IF(Table24[[#This Row],[Sex]]="male", 1, 0)</f>
        <v>0</v>
      </c>
      <c r="V777" s="3">
        <v>1</v>
      </c>
      <c r="AI777">
        <f>SUMPRODUCT(Table24[[#This Row],[SibSp_1]:[Const]],$X$4:$AG$4)</f>
        <v>-1.9570108387065597</v>
      </c>
      <c r="AJ777">
        <f>SUMPRODUCT(Table24[[#This Row],[SibSp_1]:[Const]],$X$5:$AG$5)</f>
        <v>0.51423103891782285</v>
      </c>
      <c r="AK777">
        <f t="shared" ref="AK777:AK778" si="327">IF(AI777&lt;0,0,AI777)</f>
        <v>0</v>
      </c>
      <c r="AL777">
        <f t="shared" ref="AL777:AL778" si="328">IF(AJ777&lt;0,0,AJ777)</f>
        <v>0.51423103891782285</v>
      </c>
      <c r="AM777">
        <f t="shared" ref="AM777:AM778" si="329">AK777+AL777</f>
        <v>0.51423103891782285</v>
      </c>
      <c r="AN777">
        <f>(AM777-Table24[[#This Row],[Survived]])^2</f>
        <v>0.23597148355085773</v>
      </c>
    </row>
    <row r="778" spans="1:40" x14ac:dyDescent="0.25">
      <c r="A778">
        <v>776</v>
      </c>
      <c r="B778">
        <v>0</v>
      </c>
      <c r="C778">
        <v>3</v>
      </c>
      <c r="D778" t="s">
        <v>1075</v>
      </c>
      <c r="E778" t="s">
        <v>13</v>
      </c>
      <c r="F778">
        <v>18</v>
      </c>
      <c r="G778">
        <v>0</v>
      </c>
      <c r="H778">
        <v>0</v>
      </c>
      <c r="I778">
        <v>347078</v>
      </c>
      <c r="J778">
        <v>7.75</v>
      </c>
      <c r="L778" t="s">
        <v>15</v>
      </c>
      <c r="M778">
        <f>Table24[[#This Row],[SibSp]]</f>
        <v>0</v>
      </c>
      <c r="N778">
        <f>Table24[[#This Row],[Parch]]</f>
        <v>0</v>
      </c>
      <c r="O778" s="5">
        <f>Table24[[#This Row],[Age]]/80</f>
        <v>0.22500000000000001</v>
      </c>
      <c r="P778" s="5">
        <f>LOG10(Table24[[#This Row],[Fare]]+1)</f>
        <v>0.94200805302231327</v>
      </c>
      <c r="Q778" s="3">
        <f>IF(OR(Table24[[#This Row],[Pclass]]=2, Table24[[#This Row],[Pclass]]=3), 0, IF(Table24[[#This Row],[Pclass]]=1, 1, ""))</f>
        <v>0</v>
      </c>
      <c r="R778" s="3">
        <f>IF(OR(Table24[[#This Row],[Pclass]]=1, Table24[[#This Row],[Pclass]]=3), 0, IF(Table24[[#This Row],[Pclass]]=2, 1, ""))</f>
        <v>0</v>
      </c>
      <c r="S778" s="3">
        <f>IF(OR(Table24[[#This Row],[Embarked]]="C", Table24[[#This Row],[Embarked]]="Q"), 0, IF(Table24[[#This Row],[Embarked]]="S", 1, ""))</f>
        <v>1</v>
      </c>
      <c r="T778" s="3">
        <f>IF(OR(Table24[[#This Row],[Embarked]]="S", Table24[[#This Row],[Embarked]]="Q"), 0, IF(Table24[[#This Row],[Embarked]]="C", 1, ""))</f>
        <v>0</v>
      </c>
      <c r="U778" s="3">
        <f>IF(Table24[[#This Row],[Sex]]="male", 1, 0)</f>
        <v>1</v>
      </c>
      <c r="V778" s="3">
        <v>1</v>
      </c>
      <c r="AI778">
        <f>SUMPRODUCT(Table24[[#This Row],[SibSp_1]:[Const]],$X$4:$AG$4)</f>
        <v>-1.4985774294903347</v>
      </c>
      <c r="AJ778">
        <f>SUMPRODUCT(Table24[[#This Row],[SibSp_1]:[Const]],$X$5:$AG$5)</f>
        <v>0.15973407361703251</v>
      </c>
      <c r="AK778">
        <f t="shared" si="327"/>
        <v>0</v>
      </c>
      <c r="AL778">
        <f t="shared" si="328"/>
        <v>0.15973407361703251</v>
      </c>
      <c r="AM778">
        <f t="shared" si="329"/>
        <v>0.15973407361703251</v>
      </c>
      <c r="AN778">
        <f>(AM778-Table24[[#This Row],[Survived]])^2</f>
        <v>2.5514974274291561E-2</v>
      </c>
    </row>
    <row r="779" spans="1:40" hidden="1" x14ac:dyDescent="0.25">
      <c r="A779">
        <v>777</v>
      </c>
      <c r="B779">
        <v>0</v>
      </c>
      <c r="C779">
        <v>3</v>
      </c>
      <c r="D779" t="s">
        <v>1076</v>
      </c>
      <c r="E779" t="s">
        <v>13</v>
      </c>
      <c r="G779">
        <v>0</v>
      </c>
      <c r="H779">
        <v>0</v>
      </c>
      <c r="I779">
        <v>383121</v>
      </c>
      <c r="J779">
        <v>7.75</v>
      </c>
      <c r="K779" t="s">
        <v>1077</v>
      </c>
      <c r="L779" t="s">
        <v>27</v>
      </c>
      <c r="M779">
        <f>Table24[[#This Row],[SibSp]]</f>
        <v>0</v>
      </c>
      <c r="N779">
        <f>Table24[[#This Row],[Parch]]</f>
        <v>0</v>
      </c>
      <c r="O779">
        <f>Table24[[#This Row],[Age]]/80</f>
        <v>0</v>
      </c>
      <c r="P779" s="3">
        <f>LOG10(Table24[[#This Row],[Fare]]+1)</f>
        <v>0.94200805302231327</v>
      </c>
      <c r="Q779" s="3">
        <f>IF(OR(Table24[[#This Row],[Pclass]]=2, Table24[[#This Row],[Pclass]]=3), 0, IF(Table24[[#This Row],[Pclass]]=1, 1, ""))</f>
        <v>0</v>
      </c>
      <c r="R779" s="3">
        <f>IF(OR(Table24[[#This Row],[Pclass]]=1, Table24[[#This Row],[Pclass]]=3), 0, IF(Table24[[#This Row],[Pclass]]=2, 1, ""))</f>
        <v>0</v>
      </c>
      <c r="S779" s="3">
        <f>IF(OR(Table24[[#This Row],[Embarked]]="C", Table24[[#This Row],[Embarked]]="Q"), 0, IF(Table24[[#This Row],[Embarked]]="S", 1, ""))</f>
        <v>0</v>
      </c>
      <c r="T779" s="3">
        <f>IF(OR(Table24[[#This Row],[Embarked]]="S", Table24[[#This Row],[Embarked]]="Q"), 0, IF(Table24[[#This Row],[Embarked]]="C", 1, ""))</f>
        <v>0</v>
      </c>
      <c r="U779" s="3">
        <f>IF(Table24[[#This Row],[Sex]]="male", 1, 0)</f>
        <v>1</v>
      </c>
      <c r="V779" s="3"/>
      <c r="AI779">
        <f>SUMPRODUCT(Table24[[#This Row],[SibSp_1]:[Const]],$X$4:$AG$4)</f>
        <v>-0.49697143895696583</v>
      </c>
      <c r="AN779">
        <f>(AI779-Table24[[#This Row],[Survived]])^2</f>
        <v>0.24698061113895722</v>
      </c>
    </row>
    <row r="780" spans="1:40" x14ac:dyDescent="0.25">
      <c r="A780">
        <v>778</v>
      </c>
      <c r="B780">
        <v>1</v>
      </c>
      <c r="C780">
        <v>3</v>
      </c>
      <c r="D780" t="s">
        <v>1078</v>
      </c>
      <c r="E780" t="s">
        <v>17</v>
      </c>
      <c r="F780">
        <v>5</v>
      </c>
      <c r="G780">
        <v>0</v>
      </c>
      <c r="H780">
        <v>0</v>
      </c>
      <c r="I780">
        <v>364516</v>
      </c>
      <c r="J780">
        <v>12.475</v>
      </c>
      <c r="L780" t="s">
        <v>15</v>
      </c>
      <c r="M780">
        <f>Table24[[#This Row],[SibSp]]</f>
        <v>0</v>
      </c>
      <c r="N780">
        <f>Table24[[#This Row],[Parch]]</f>
        <v>0</v>
      </c>
      <c r="O780" s="5">
        <f>Table24[[#This Row],[Age]]/80</f>
        <v>6.25E-2</v>
      </c>
      <c r="P780" s="5">
        <f>LOG10(Table24[[#This Row],[Fare]]+1)</f>
        <v>1.1295287738587763</v>
      </c>
      <c r="Q780" s="3">
        <f>IF(OR(Table24[[#This Row],[Pclass]]=2, Table24[[#This Row],[Pclass]]=3), 0, IF(Table24[[#This Row],[Pclass]]=1, 1, ""))</f>
        <v>0</v>
      </c>
      <c r="R780" s="3">
        <f>IF(OR(Table24[[#This Row],[Pclass]]=1, Table24[[#This Row],[Pclass]]=3), 0, IF(Table24[[#This Row],[Pclass]]=2, 1, ""))</f>
        <v>0</v>
      </c>
      <c r="S780" s="3">
        <f>IF(OR(Table24[[#This Row],[Embarked]]="C", Table24[[#This Row],[Embarked]]="Q"), 0, IF(Table24[[#This Row],[Embarked]]="S", 1, ""))</f>
        <v>1</v>
      </c>
      <c r="T780" s="3">
        <f>IF(OR(Table24[[#This Row],[Embarked]]="S", Table24[[#This Row],[Embarked]]="Q"), 0, IF(Table24[[#This Row],[Embarked]]="C", 1, ""))</f>
        <v>0</v>
      </c>
      <c r="U780" s="3">
        <f>IF(Table24[[#This Row],[Sex]]="male", 1, 0)</f>
        <v>0</v>
      </c>
      <c r="V780" s="3">
        <v>1</v>
      </c>
      <c r="AI780">
        <f>SUMPRODUCT(Table24[[#This Row],[SibSp_1]:[Const]],$X$4:$AG$4)</f>
        <v>-1.7306316604858822</v>
      </c>
      <c r="AJ780">
        <f>SUMPRODUCT(Table24[[#This Row],[SibSp_1]:[Const]],$X$5:$AG$5)</f>
        <v>0.77000887785175287</v>
      </c>
      <c r="AK780">
        <f>IF(AI780&lt;0,0,AI780)</f>
        <v>0</v>
      </c>
      <c r="AL780">
        <f>IF(AJ780&lt;0,0,AJ780)</f>
        <v>0.77000887785175287</v>
      </c>
      <c r="AM780">
        <f>AK780+AL780</f>
        <v>0.77000887785175287</v>
      </c>
      <c r="AN780">
        <f>(AM780-Table24[[#This Row],[Survived]])^2</f>
        <v>5.2895916267009929E-2</v>
      </c>
    </row>
    <row r="781" spans="1:40" hidden="1" x14ac:dyDescent="0.25">
      <c r="A781">
        <v>779</v>
      </c>
      <c r="B781">
        <v>0</v>
      </c>
      <c r="C781">
        <v>3</v>
      </c>
      <c r="D781" t="s">
        <v>1079</v>
      </c>
      <c r="E781" t="s">
        <v>13</v>
      </c>
      <c r="G781">
        <v>0</v>
      </c>
      <c r="H781">
        <v>0</v>
      </c>
      <c r="I781">
        <v>36865</v>
      </c>
      <c r="J781">
        <v>7.7374999999999998</v>
      </c>
      <c r="L781" t="s">
        <v>27</v>
      </c>
      <c r="M781">
        <f>Table24[[#This Row],[SibSp]]</f>
        <v>0</v>
      </c>
      <c r="N781">
        <f>Table24[[#This Row],[Parch]]</f>
        <v>0</v>
      </c>
      <c r="O781">
        <f>Table24[[#This Row],[Age]]/80</f>
        <v>0</v>
      </c>
      <c r="P781" s="3">
        <f>LOG10(Table24[[#This Row],[Fare]]+1)</f>
        <v>0.94138718875373784</v>
      </c>
      <c r="Q781" s="3">
        <f>IF(OR(Table24[[#This Row],[Pclass]]=2, Table24[[#This Row],[Pclass]]=3), 0, IF(Table24[[#This Row],[Pclass]]=1, 1, ""))</f>
        <v>0</v>
      </c>
      <c r="R781" s="3">
        <f>IF(OR(Table24[[#This Row],[Pclass]]=1, Table24[[#This Row],[Pclass]]=3), 0, IF(Table24[[#This Row],[Pclass]]=2, 1, ""))</f>
        <v>0</v>
      </c>
      <c r="S781" s="3">
        <f>IF(OR(Table24[[#This Row],[Embarked]]="C", Table24[[#This Row],[Embarked]]="Q"), 0, IF(Table24[[#This Row],[Embarked]]="S", 1, ""))</f>
        <v>0</v>
      </c>
      <c r="T781" s="3">
        <f>IF(OR(Table24[[#This Row],[Embarked]]="S", Table24[[#This Row],[Embarked]]="Q"), 0, IF(Table24[[#This Row],[Embarked]]="C", 1, ""))</f>
        <v>0</v>
      </c>
      <c r="U781" s="3">
        <f>IF(Table24[[#This Row],[Sex]]="male", 1, 0)</f>
        <v>1</v>
      </c>
      <c r="V781" s="3"/>
      <c r="AI781">
        <f>SUMPRODUCT(Table24[[#This Row],[SibSp_1]:[Const]],$X$4:$AG$4)</f>
        <v>-0.4965780231142658</v>
      </c>
      <c r="AN781">
        <f>(AI781-Table24[[#This Row],[Survived]])^2</f>
        <v>0.24658973304007228</v>
      </c>
    </row>
    <row r="782" spans="1:40" x14ac:dyDescent="0.25">
      <c r="A782">
        <v>780</v>
      </c>
      <c r="B782">
        <v>1</v>
      </c>
      <c r="C782">
        <v>1</v>
      </c>
      <c r="D782" t="s">
        <v>1080</v>
      </c>
      <c r="E782" t="s">
        <v>17</v>
      </c>
      <c r="F782">
        <v>43</v>
      </c>
      <c r="G782">
        <v>0</v>
      </c>
      <c r="H782">
        <v>1</v>
      </c>
      <c r="I782">
        <v>24160</v>
      </c>
      <c r="J782">
        <v>211.33750000000001</v>
      </c>
      <c r="K782" t="s">
        <v>1081</v>
      </c>
      <c r="L782" t="s">
        <v>15</v>
      </c>
      <c r="M782">
        <f>Table24[[#This Row],[SibSp]]</f>
        <v>0</v>
      </c>
      <c r="N782">
        <f>Table24[[#This Row],[Parch]]</f>
        <v>1</v>
      </c>
      <c r="O782" s="5">
        <f>Table24[[#This Row],[Age]]/80</f>
        <v>0.53749999999999998</v>
      </c>
      <c r="P782" s="5">
        <f>LOG10(Table24[[#This Row],[Fare]]+1)</f>
        <v>2.3270266997942759</v>
      </c>
      <c r="Q782" s="3">
        <f>IF(OR(Table24[[#This Row],[Pclass]]=2, Table24[[#This Row],[Pclass]]=3), 0, IF(Table24[[#This Row],[Pclass]]=1, 1, ""))</f>
        <v>1</v>
      </c>
      <c r="R782" s="3">
        <f>IF(OR(Table24[[#This Row],[Pclass]]=1, Table24[[#This Row],[Pclass]]=3), 0, IF(Table24[[#This Row],[Pclass]]=2, 1, ""))</f>
        <v>0</v>
      </c>
      <c r="S782" s="3">
        <f>IF(OR(Table24[[#This Row],[Embarked]]="C", Table24[[#This Row],[Embarked]]="Q"), 0, IF(Table24[[#This Row],[Embarked]]="S", 1, ""))</f>
        <v>1</v>
      </c>
      <c r="T782" s="3">
        <f>IF(OR(Table24[[#This Row],[Embarked]]="S", Table24[[#This Row],[Embarked]]="Q"), 0, IF(Table24[[#This Row],[Embarked]]="C", 1, ""))</f>
        <v>0</v>
      </c>
      <c r="U782" s="3">
        <f>IF(Table24[[#This Row],[Sex]]="male", 1, 0)</f>
        <v>0</v>
      </c>
      <c r="V782" s="3">
        <v>1</v>
      </c>
      <c r="AI782">
        <f>SUMPRODUCT(Table24[[#This Row],[SibSp_1]:[Const]],$X$4:$AG$4)</f>
        <v>-2.1792087704480378</v>
      </c>
      <c r="AJ782">
        <f>SUMPRODUCT(Table24[[#This Row],[SibSp_1]:[Const]],$X$5:$AG$5)</f>
        <v>0.94258245101799787</v>
      </c>
      <c r="AK782">
        <f t="shared" ref="AK782:AK785" si="330">IF(AI782&lt;0,0,AI782)</f>
        <v>0</v>
      </c>
      <c r="AL782">
        <f t="shared" ref="AL782:AL785" si="331">IF(AJ782&lt;0,0,AJ782)</f>
        <v>0.94258245101799787</v>
      </c>
      <c r="AM782">
        <f t="shared" ref="AM782:AM785" si="332">AK782+AL782</f>
        <v>0.94258245101799787</v>
      </c>
      <c r="AN782">
        <f>(AM782-Table24[[#This Row],[Survived]])^2</f>
        <v>3.2967749311006139E-3</v>
      </c>
    </row>
    <row r="783" spans="1:40" x14ac:dyDescent="0.25">
      <c r="A783">
        <v>781</v>
      </c>
      <c r="B783">
        <v>1</v>
      </c>
      <c r="C783">
        <v>3</v>
      </c>
      <c r="D783" t="s">
        <v>1082</v>
      </c>
      <c r="E783" t="s">
        <v>17</v>
      </c>
      <c r="F783">
        <v>13</v>
      </c>
      <c r="G783">
        <v>0</v>
      </c>
      <c r="H783">
        <v>0</v>
      </c>
      <c r="I783">
        <v>2687</v>
      </c>
      <c r="J783">
        <v>7.2291999999999996</v>
      </c>
      <c r="L783" t="s">
        <v>20</v>
      </c>
      <c r="M783">
        <f>Table24[[#This Row],[SibSp]]</f>
        <v>0</v>
      </c>
      <c r="N783">
        <f>Table24[[#This Row],[Parch]]</f>
        <v>0</v>
      </c>
      <c r="O783" s="5">
        <f>Table24[[#This Row],[Age]]/80</f>
        <v>0.16250000000000001</v>
      </c>
      <c r="P783" s="5">
        <f>LOG10(Table24[[#This Row],[Fare]]+1)</f>
        <v>0.91535761741483168</v>
      </c>
      <c r="Q783" s="3">
        <f>IF(OR(Table24[[#This Row],[Pclass]]=2, Table24[[#This Row],[Pclass]]=3), 0, IF(Table24[[#This Row],[Pclass]]=1, 1, ""))</f>
        <v>0</v>
      </c>
      <c r="R783" s="3">
        <f>IF(OR(Table24[[#This Row],[Pclass]]=1, Table24[[#This Row],[Pclass]]=3), 0, IF(Table24[[#This Row],[Pclass]]=2, 1, ""))</f>
        <v>0</v>
      </c>
      <c r="S783" s="3">
        <f>IF(OR(Table24[[#This Row],[Embarked]]="C", Table24[[#This Row],[Embarked]]="Q"), 0, IF(Table24[[#This Row],[Embarked]]="S", 1, ""))</f>
        <v>0</v>
      </c>
      <c r="T783" s="3">
        <f>IF(OR(Table24[[#This Row],[Embarked]]="S", Table24[[#This Row],[Embarked]]="Q"), 0, IF(Table24[[#This Row],[Embarked]]="C", 1, ""))</f>
        <v>1</v>
      </c>
      <c r="U783" s="3">
        <f>IF(Table24[[#This Row],[Sex]]="male", 1, 0)</f>
        <v>0</v>
      </c>
      <c r="V783" s="3">
        <v>1</v>
      </c>
      <c r="AI783">
        <f>SUMPRODUCT(Table24[[#This Row],[SibSp_1]:[Const]],$X$4:$AG$4)</f>
        <v>-3.3526283819534874E-2</v>
      </c>
      <c r="AJ783">
        <f>SUMPRODUCT(Table24[[#This Row],[SibSp_1]:[Const]],$X$5:$AG$5)</f>
        <v>0.68910202642764617</v>
      </c>
      <c r="AK783">
        <f t="shared" si="330"/>
        <v>0</v>
      </c>
      <c r="AL783">
        <f t="shared" si="331"/>
        <v>0.68910202642764617</v>
      </c>
      <c r="AM783">
        <f t="shared" si="332"/>
        <v>0.68910202642764617</v>
      </c>
      <c r="AN783">
        <f>(AM783-Table24[[#This Row],[Survived]])^2</f>
        <v>9.6657549971396015E-2</v>
      </c>
    </row>
    <row r="784" spans="1:40" x14ac:dyDescent="0.25">
      <c r="A784">
        <v>782</v>
      </c>
      <c r="B784">
        <v>1</v>
      </c>
      <c r="C784">
        <v>1</v>
      </c>
      <c r="D784" t="s">
        <v>1083</v>
      </c>
      <c r="E784" t="s">
        <v>17</v>
      </c>
      <c r="F784">
        <v>17</v>
      </c>
      <c r="G784">
        <v>1</v>
      </c>
      <c r="H784">
        <v>0</v>
      </c>
      <c r="I784">
        <v>17474</v>
      </c>
      <c r="J784">
        <v>57</v>
      </c>
      <c r="K784" t="s">
        <v>970</v>
      </c>
      <c r="L784" t="s">
        <v>15</v>
      </c>
      <c r="M784">
        <f>Table24[[#This Row],[SibSp]]</f>
        <v>1</v>
      </c>
      <c r="N784">
        <f>Table24[[#This Row],[Parch]]</f>
        <v>0</v>
      </c>
      <c r="O784" s="5">
        <f>Table24[[#This Row],[Age]]/80</f>
        <v>0.21249999999999999</v>
      </c>
      <c r="P784" s="5">
        <f>LOG10(Table24[[#This Row],[Fare]]+1)</f>
        <v>1.7634279935629373</v>
      </c>
      <c r="Q784" s="3">
        <f>IF(OR(Table24[[#This Row],[Pclass]]=2, Table24[[#This Row],[Pclass]]=3), 0, IF(Table24[[#This Row],[Pclass]]=1, 1, ""))</f>
        <v>1</v>
      </c>
      <c r="R784" s="3">
        <f>IF(OR(Table24[[#This Row],[Pclass]]=1, Table24[[#This Row],[Pclass]]=3), 0, IF(Table24[[#This Row],[Pclass]]=2, 1, ""))</f>
        <v>0</v>
      </c>
      <c r="S784" s="3">
        <f>IF(OR(Table24[[#This Row],[Embarked]]="C", Table24[[#This Row],[Embarked]]="Q"), 0, IF(Table24[[#This Row],[Embarked]]="S", 1, ""))</f>
        <v>1</v>
      </c>
      <c r="T784" s="3">
        <f>IF(OR(Table24[[#This Row],[Embarked]]="S", Table24[[#This Row],[Embarked]]="Q"), 0, IF(Table24[[#This Row],[Embarked]]="C", 1, ""))</f>
        <v>0</v>
      </c>
      <c r="U784" s="3">
        <f>IF(Table24[[#This Row],[Sex]]="male", 1, 0)</f>
        <v>0</v>
      </c>
      <c r="V784" s="3">
        <v>1</v>
      </c>
      <c r="AI784">
        <f>SUMPRODUCT(Table24[[#This Row],[SibSp_1]:[Const]],$X$4:$AG$4)</f>
        <v>-1.3831497726542763</v>
      </c>
      <c r="AJ784">
        <f>SUMPRODUCT(Table24[[#This Row],[SibSp_1]:[Const]],$X$5:$AG$5)</f>
        <v>1.0141976981818819</v>
      </c>
      <c r="AK784">
        <f t="shared" si="330"/>
        <v>0</v>
      </c>
      <c r="AL784">
        <f t="shared" si="331"/>
        <v>1.0141976981818819</v>
      </c>
      <c r="AM784">
        <f t="shared" si="332"/>
        <v>1.0141976981818819</v>
      </c>
      <c r="AN784">
        <f>(AM784-Table24[[#This Row],[Survived]])^2</f>
        <v>2.0157463366381203E-4</v>
      </c>
    </row>
    <row r="785" spans="1:40" x14ac:dyDescent="0.25">
      <c r="A785">
        <v>783</v>
      </c>
      <c r="B785">
        <v>0</v>
      </c>
      <c r="C785">
        <v>1</v>
      </c>
      <c r="D785" t="s">
        <v>1084</v>
      </c>
      <c r="E785" t="s">
        <v>13</v>
      </c>
      <c r="F785">
        <v>29</v>
      </c>
      <c r="G785">
        <v>0</v>
      </c>
      <c r="H785">
        <v>0</v>
      </c>
      <c r="I785">
        <v>113501</v>
      </c>
      <c r="J785">
        <v>30</v>
      </c>
      <c r="K785" t="s">
        <v>1085</v>
      </c>
      <c r="L785" t="s">
        <v>15</v>
      </c>
      <c r="M785">
        <f>Table24[[#This Row],[SibSp]]</f>
        <v>0</v>
      </c>
      <c r="N785">
        <f>Table24[[#This Row],[Parch]]</f>
        <v>0</v>
      </c>
      <c r="O785" s="5">
        <f>Table24[[#This Row],[Age]]/80</f>
        <v>0.36249999999999999</v>
      </c>
      <c r="P785" s="5">
        <f>LOG10(Table24[[#This Row],[Fare]]+1)</f>
        <v>1.4913616938342726</v>
      </c>
      <c r="Q785" s="3">
        <f>IF(OR(Table24[[#This Row],[Pclass]]=2, Table24[[#This Row],[Pclass]]=3), 0, IF(Table24[[#This Row],[Pclass]]=1, 1, ""))</f>
        <v>1</v>
      </c>
      <c r="R785" s="3">
        <f>IF(OR(Table24[[#This Row],[Pclass]]=1, Table24[[#This Row],[Pclass]]=3), 0, IF(Table24[[#This Row],[Pclass]]=2, 1, ""))</f>
        <v>0</v>
      </c>
      <c r="S785" s="3">
        <f>IF(OR(Table24[[#This Row],[Embarked]]="C", Table24[[#This Row],[Embarked]]="Q"), 0, IF(Table24[[#This Row],[Embarked]]="S", 1, ""))</f>
        <v>1</v>
      </c>
      <c r="T785" s="3">
        <f>IF(OR(Table24[[#This Row],[Embarked]]="S", Table24[[#This Row],[Embarked]]="Q"), 0, IF(Table24[[#This Row],[Embarked]]="C", 1, ""))</f>
        <v>0</v>
      </c>
      <c r="U785" s="3">
        <f>IF(Table24[[#This Row],[Sex]]="male", 1, 0)</f>
        <v>1</v>
      </c>
      <c r="V785" s="3">
        <v>1</v>
      </c>
      <c r="AI785">
        <f>SUMPRODUCT(Table24[[#This Row],[SibSp_1]:[Const]],$X$4:$AG$4)</f>
        <v>-1.4424424505802949</v>
      </c>
      <c r="AJ785">
        <f>SUMPRODUCT(Table24[[#This Row],[SibSp_1]:[Const]],$X$5:$AG$5)</f>
        <v>0.48466634142792286</v>
      </c>
      <c r="AK785">
        <f t="shared" si="330"/>
        <v>0</v>
      </c>
      <c r="AL785">
        <f t="shared" si="331"/>
        <v>0.48466634142792286</v>
      </c>
      <c r="AM785">
        <f t="shared" si="332"/>
        <v>0.48466634142792286</v>
      </c>
      <c r="AN785">
        <f>(AM785-Table24[[#This Row],[Survived]])^2</f>
        <v>0.23490146251312791</v>
      </c>
    </row>
    <row r="786" spans="1:40" hidden="1" x14ac:dyDescent="0.25">
      <c r="A786">
        <v>784</v>
      </c>
      <c r="B786">
        <v>0</v>
      </c>
      <c r="C786">
        <v>3</v>
      </c>
      <c r="D786" t="s">
        <v>1086</v>
      </c>
      <c r="E786" t="s">
        <v>13</v>
      </c>
      <c r="G786">
        <v>1</v>
      </c>
      <c r="H786">
        <v>2</v>
      </c>
      <c r="I786" t="s">
        <v>1087</v>
      </c>
      <c r="J786">
        <v>23.45</v>
      </c>
      <c r="L786" t="s">
        <v>15</v>
      </c>
      <c r="M786">
        <f>Table24[[#This Row],[SibSp]]</f>
        <v>1</v>
      </c>
      <c r="N786">
        <f>Table24[[#This Row],[Parch]]</f>
        <v>2</v>
      </c>
      <c r="O786">
        <f>Table24[[#This Row],[Age]]/80</f>
        <v>0</v>
      </c>
      <c r="P786" s="3">
        <f>LOG10(Table24[[#This Row],[Fare]]+1)</f>
        <v>1.388278863459639</v>
      </c>
      <c r="Q786" s="3">
        <f>IF(OR(Table24[[#This Row],[Pclass]]=2, Table24[[#This Row],[Pclass]]=3), 0, IF(Table24[[#This Row],[Pclass]]=1, 1, ""))</f>
        <v>0</v>
      </c>
      <c r="R786" s="3">
        <f>IF(OR(Table24[[#This Row],[Pclass]]=1, Table24[[#This Row],[Pclass]]=3), 0, IF(Table24[[#This Row],[Pclass]]=2, 1, ""))</f>
        <v>0</v>
      </c>
      <c r="S786" s="3">
        <f>IF(OR(Table24[[#This Row],[Embarked]]="C", Table24[[#This Row],[Embarked]]="Q"), 0, IF(Table24[[#This Row],[Embarked]]="S", 1, ""))</f>
        <v>1</v>
      </c>
      <c r="T786" s="3">
        <f>IF(OR(Table24[[#This Row],[Embarked]]="S", Table24[[#This Row],[Embarked]]="Q"), 0, IF(Table24[[#This Row],[Embarked]]="C", 1, ""))</f>
        <v>0</v>
      </c>
      <c r="U786" s="3">
        <f>IF(Table24[[#This Row],[Sex]]="male", 1, 0)</f>
        <v>1</v>
      </c>
      <c r="V786" s="3"/>
      <c r="AI786">
        <f>SUMPRODUCT(Table24[[#This Row],[SibSp_1]:[Const]],$X$4:$AG$4)</f>
        <v>-1.3789505584864064</v>
      </c>
      <c r="AN786">
        <f>(AI786-Table24[[#This Row],[Survived]])^2</f>
        <v>1.901504642749972</v>
      </c>
    </row>
    <row r="787" spans="1:40" x14ac:dyDescent="0.25">
      <c r="A787">
        <v>785</v>
      </c>
      <c r="B787">
        <v>0</v>
      </c>
      <c r="C787">
        <v>3</v>
      </c>
      <c r="D787" t="s">
        <v>1088</v>
      </c>
      <c r="E787" t="s">
        <v>13</v>
      </c>
      <c r="F787">
        <v>25</v>
      </c>
      <c r="G787">
        <v>0</v>
      </c>
      <c r="H787">
        <v>0</v>
      </c>
      <c r="I787" t="s">
        <v>1089</v>
      </c>
      <c r="J787">
        <v>7.05</v>
      </c>
      <c r="L787" t="s">
        <v>15</v>
      </c>
      <c r="M787">
        <f>Table24[[#This Row],[SibSp]]</f>
        <v>0</v>
      </c>
      <c r="N787">
        <f>Table24[[#This Row],[Parch]]</f>
        <v>0</v>
      </c>
      <c r="O787" s="5">
        <f>Table24[[#This Row],[Age]]/80</f>
        <v>0.3125</v>
      </c>
      <c r="P787" s="5">
        <f>LOG10(Table24[[#This Row],[Fare]]+1)</f>
        <v>0.90579588036786851</v>
      </c>
      <c r="Q787" s="3">
        <f>IF(OR(Table24[[#This Row],[Pclass]]=2, Table24[[#This Row],[Pclass]]=3), 0, IF(Table24[[#This Row],[Pclass]]=1, 1, ""))</f>
        <v>0</v>
      </c>
      <c r="R787" s="3">
        <f>IF(OR(Table24[[#This Row],[Pclass]]=1, Table24[[#This Row],[Pclass]]=3), 0, IF(Table24[[#This Row],[Pclass]]=2, 1, ""))</f>
        <v>0</v>
      </c>
      <c r="S787" s="3">
        <f>IF(OR(Table24[[#This Row],[Embarked]]="C", Table24[[#This Row],[Embarked]]="Q"), 0, IF(Table24[[#This Row],[Embarked]]="S", 1, ""))</f>
        <v>1</v>
      </c>
      <c r="T787" s="3">
        <f>IF(OR(Table24[[#This Row],[Embarked]]="S", Table24[[#This Row],[Embarked]]="Q"), 0, IF(Table24[[#This Row],[Embarked]]="C", 1, ""))</f>
        <v>0</v>
      </c>
      <c r="U787" s="3">
        <f>IF(Table24[[#This Row],[Sex]]="male", 1, 0)</f>
        <v>1</v>
      </c>
      <c r="V787" s="3">
        <v>1</v>
      </c>
      <c r="AI787">
        <f>SUMPRODUCT(Table24[[#This Row],[SibSp_1]:[Const]],$X$4:$AG$4)</f>
        <v>-1.4684749654734448</v>
      </c>
      <c r="AJ787">
        <f>SUMPRODUCT(Table24[[#This Row],[SibSp_1]:[Const]],$X$5:$AG$5)</f>
        <v>0.10532803983537309</v>
      </c>
      <c r="AK787">
        <f t="shared" ref="AK787:AK792" si="333">IF(AI787&lt;0,0,AI787)</f>
        <v>0</v>
      </c>
      <c r="AL787">
        <f t="shared" ref="AL787:AL792" si="334">IF(AJ787&lt;0,0,AJ787)</f>
        <v>0.10532803983537309</v>
      </c>
      <c r="AM787">
        <f t="shared" ref="AM787:AM792" si="335">AK787+AL787</f>
        <v>0.10532803983537309</v>
      </c>
      <c r="AN787">
        <f>(AM787-Table24[[#This Row],[Survived]])^2</f>
        <v>1.1093995975561941E-2</v>
      </c>
    </row>
    <row r="788" spans="1:40" x14ac:dyDescent="0.25">
      <c r="A788">
        <v>786</v>
      </c>
      <c r="B788">
        <v>0</v>
      </c>
      <c r="C788">
        <v>3</v>
      </c>
      <c r="D788" t="s">
        <v>1090</v>
      </c>
      <c r="E788" t="s">
        <v>13</v>
      </c>
      <c r="F788">
        <v>25</v>
      </c>
      <c r="G788">
        <v>0</v>
      </c>
      <c r="H788">
        <v>0</v>
      </c>
      <c r="I788">
        <v>374887</v>
      </c>
      <c r="J788">
        <v>7.25</v>
      </c>
      <c r="L788" t="s">
        <v>15</v>
      </c>
      <c r="M788">
        <f>Table24[[#This Row],[SibSp]]</f>
        <v>0</v>
      </c>
      <c r="N788">
        <f>Table24[[#This Row],[Parch]]</f>
        <v>0</v>
      </c>
      <c r="O788" s="5">
        <f>Table24[[#This Row],[Age]]/80</f>
        <v>0.3125</v>
      </c>
      <c r="P788" s="5">
        <f>LOG10(Table24[[#This Row],[Fare]]+1)</f>
        <v>0.91645394854992512</v>
      </c>
      <c r="Q788" s="3">
        <f>IF(OR(Table24[[#This Row],[Pclass]]=2, Table24[[#This Row],[Pclass]]=3), 0, IF(Table24[[#This Row],[Pclass]]=1, 1, ""))</f>
        <v>0</v>
      </c>
      <c r="R788" s="3">
        <f>IF(OR(Table24[[#This Row],[Pclass]]=1, Table24[[#This Row],[Pclass]]=3), 0, IF(Table24[[#This Row],[Pclass]]=2, 1, ""))</f>
        <v>0</v>
      </c>
      <c r="S788" s="3">
        <f>IF(OR(Table24[[#This Row],[Embarked]]="C", Table24[[#This Row],[Embarked]]="Q"), 0, IF(Table24[[#This Row],[Embarked]]="S", 1, ""))</f>
        <v>1</v>
      </c>
      <c r="T788" s="3">
        <f>IF(OR(Table24[[#This Row],[Embarked]]="S", Table24[[#This Row],[Embarked]]="Q"), 0, IF(Table24[[#This Row],[Embarked]]="C", 1, ""))</f>
        <v>0</v>
      </c>
      <c r="U788" s="3">
        <f>IF(Table24[[#This Row],[Sex]]="male", 1, 0)</f>
        <v>1</v>
      </c>
      <c r="V788" s="3">
        <v>1</v>
      </c>
      <c r="AI788">
        <f>SUMPRODUCT(Table24[[#This Row],[SibSp_1]:[Const]],$X$4:$AG$4)</f>
        <v>-1.4752285396242322</v>
      </c>
      <c r="AJ788">
        <f>SUMPRODUCT(Table24[[#This Row],[SibSp_1]:[Const]],$X$5:$AG$5)</f>
        <v>0.10629981960277612</v>
      </c>
      <c r="AK788">
        <f t="shared" si="333"/>
        <v>0</v>
      </c>
      <c r="AL788">
        <f t="shared" si="334"/>
        <v>0.10629981960277612</v>
      </c>
      <c r="AM788">
        <f t="shared" si="335"/>
        <v>0.10629981960277612</v>
      </c>
      <c r="AN788">
        <f>(AM788-Table24[[#This Row],[Survived]])^2</f>
        <v>1.1299651647582747E-2</v>
      </c>
    </row>
    <row r="789" spans="1:40" x14ac:dyDescent="0.25">
      <c r="A789">
        <v>787</v>
      </c>
      <c r="B789">
        <v>1</v>
      </c>
      <c r="C789">
        <v>3</v>
      </c>
      <c r="D789" t="s">
        <v>1091</v>
      </c>
      <c r="E789" t="s">
        <v>17</v>
      </c>
      <c r="F789">
        <v>18</v>
      </c>
      <c r="G789">
        <v>0</v>
      </c>
      <c r="H789">
        <v>0</v>
      </c>
      <c r="I789">
        <v>3101265</v>
      </c>
      <c r="J789">
        <v>7.4958</v>
      </c>
      <c r="L789" t="s">
        <v>15</v>
      </c>
      <c r="M789">
        <f>Table24[[#This Row],[SibSp]]</f>
        <v>0</v>
      </c>
      <c r="N789">
        <f>Table24[[#This Row],[Parch]]</f>
        <v>0</v>
      </c>
      <c r="O789" s="5">
        <f>Table24[[#This Row],[Age]]/80</f>
        <v>0.22500000000000001</v>
      </c>
      <c r="P789" s="5">
        <f>LOG10(Table24[[#This Row],[Fare]]+1)</f>
        <v>0.92920428011230582</v>
      </c>
      <c r="Q789" s="3">
        <f>IF(OR(Table24[[#This Row],[Pclass]]=2, Table24[[#This Row],[Pclass]]=3), 0, IF(Table24[[#This Row],[Pclass]]=1, 1, ""))</f>
        <v>0</v>
      </c>
      <c r="R789" s="3">
        <f>IF(OR(Table24[[#This Row],[Pclass]]=1, Table24[[#This Row],[Pclass]]=3), 0, IF(Table24[[#This Row],[Pclass]]=2, 1, ""))</f>
        <v>0</v>
      </c>
      <c r="S789" s="3">
        <f>IF(OR(Table24[[#This Row],[Embarked]]="C", Table24[[#This Row],[Embarked]]="Q"), 0, IF(Table24[[#This Row],[Embarked]]="S", 1, ""))</f>
        <v>1</v>
      </c>
      <c r="T789" s="3">
        <f>IF(OR(Table24[[#This Row],[Embarked]]="S", Table24[[#This Row],[Embarked]]="Q"), 0, IF(Table24[[#This Row],[Embarked]]="C", 1, ""))</f>
        <v>0</v>
      </c>
      <c r="U789" s="3">
        <f>IF(Table24[[#This Row],[Sex]]="male", 1, 0)</f>
        <v>0</v>
      </c>
      <c r="V789" s="3">
        <v>1</v>
      </c>
      <c r="AI789">
        <f>SUMPRODUCT(Table24[[#This Row],[SibSp_1]:[Const]],$X$4:$AG$4)</f>
        <v>-1.5904040634836361</v>
      </c>
      <c r="AJ789">
        <f>SUMPRODUCT(Table24[[#This Row],[SibSp_1]:[Const]],$X$5:$AG$5)</f>
        <v>0.65683576166984181</v>
      </c>
      <c r="AK789">
        <f t="shared" si="333"/>
        <v>0</v>
      </c>
      <c r="AL789">
        <f t="shared" si="334"/>
        <v>0.65683576166984181</v>
      </c>
      <c r="AM789">
        <f t="shared" si="335"/>
        <v>0.65683576166984181</v>
      </c>
      <c r="AN789">
        <f>(AM789-Table24[[#This Row],[Survived]])^2</f>
        <v>0.11776169446871761</v>
      </c>
    </row>
    <row r="790" spans="1:40" x14ac:dyDescent="0.25">
      <c r="A790">
        <v>788</v>
      </c>
      <c r="B790">
        <v>0</v>
      </c>
      <c r="C790">
        <v>3</v>
      </c>
      <c r="D790" t="s">
        <v>1092</v>
      </c>
      <c r="E790" t="s">
        <v>13</v>
      </c>
      <c r="F790">
        <v>8</v>
      </c>
      <c r="G790">
        <v>4</v>
      </c>
      <c r="H790">
        <v>1</v>
      </c>
      <c r="I790">
        <v>382652</v>
      </c>
      <c r="J790">
        <v>29.125</v>
      </c>
      <c r="L790" t="s">
        <v>27</v>
      </c>
      <c r="M790">
        <f>Table24[[#This Row],[SibSp]]</f>
        <v>4</v>
      </c>
      <c r="N790">
        <f>Table24[[#This Row],[Parch]]</f>
        <v>1</v>
      </c>
      <c r="O790" s="5">
        <f>Table24[[#This Row],[Age]]/80</f>
        <v>0.1</v>
      </c>
      <c r="P790" s="5">
        <f>LOG10(Table24[[#This Row],[Fare]]+1)</f>
        <v>1.4789270555829248</v>
      </c>
      <c r="Q790" s="3">
        <f>IF(OR(Table24[[#This Row],[Pclass]]=2, Table24[[#This Row],[Pclass]]=3), 0, IF(Table24[[#This Row],[Pclass]]=1, 1, ""))</f>
        <v>0</v>
      </c>
      <c r="R790" s="3">
        <f>IF(OR(Table24[[#This Row],[Pclass]]=1, Table24[[#This Row],[Pclass]]=3), 0, IF(Table24[[#This Row],[Pclass]]=2, 1, ""))</f>
        <v>0</v>
      </c>
      <c r="S790" s="3">
        <f>IF(OR(Table24[[#This Row],[Embarked]]="C", Table24[[#This Row],[Embarked]]="Q"), 0, IF(Table24[[#This Row],[Embarked]]="S", 1, ""))</f>
        <v>0</v>
      </c>
      <c r="T790" s="3">
        <f>IF(OR(Table24[[#This Row],[Embarked]]="S", Table24[[#This Row],[Embarked]]="Q"), 0, IF(Table24[[#This Row],[Embarked]]="C", 1, ""))</f>
        <v>0</v>
      </c>
      <c r="U790" s="3">
        <f>IF(Table24[[#This Row],[Sex]]="male", 1, 0)</f>
        <v>1</v>
      </c>
      <c r="V790" s="3">
        <v>1</v>
      </c>
      <c r="AI790">
        <f>SUMPRODUCT(Table24[[#This Row],[SibSp_1]:[Const]],$X$4:$AG$4)</f>
        <v>0.10482095705398115</v>
      </c>
      <c r="AJ790">
        <f>SUMPRODUCT(Table24[[#This Row],[SibSp_1]:[Const]],$X$5:$AG$5)</f>
        <v>-7.0574581779642154E-2</v>
      </c>
      <c r="AK790">
        <f t="shared" si="333"/>
        <v>0.10482095705398115</v>
      </c>
      <c r="AL790">
        <f t="shared" si="334"/>
        <v>0</v>
      </c>
      <c r="AM790">
        <f t="shared" si="335"/>
        <v>0.10482095705398115</v>
      </c>
      <c r="AN790">
        <f>(AM790-Table24[[#This Row],[Survived]])^2</f>
        <v>1.098743303771256E-2</v>
      </c>
    </row>
    <row r="791" spans="1:40" x14ac:dyDescent="0.25">
      <c r="A791">
        <v>789</v>
      </c>
      <c r="B791">
        <v>1</v>
      </c>
      <c r="C791">
        <v>3</v>
      </c>
      <c r="D791" t="s">
        <v>1093</v>
      </c>
      <c r="E791" t="s">
        <v>13</v>
      </c>
      <c r="F791">
        <v>1</v>
      </c>
      <c r="G791">
        <v>1</v>
      </c>
      <c r="H791">
        <v>2</v>
      </c>
      <c r="I791" t="s">
        <v>153</v>
      </c>
      <c r="J791">
        <v>20.574999999999999</v>
      </c>
      <c r="L791" t="s">
        <v>15</v>
      </c>
      <c r="M791">
        <f>Table24[[#This Row],[SibSp]]</f>
        <v>1</v>
      </c>
      <c r="N791">
        <f>Table24[[#This Row],[Parch]]</f>
        <v>2</v>
      </c>
      <c r="O791" s="5">
        <f>Table24[[#This Row],[Age]]/80</f>
        <v>1.2500000000000001E-2</v>
      </c>
      <c r="P791" s="5">
        <f>LOG10(Table24[[#This Row],[Fare]]+1)</f>
        <v>1.3339508043872472</v>
      </c>
      <c r="Q791" s="3">
        <f>IF(OR(Table24[[#This Row],[Pclass]]=2, Table24[[#This Row],[Pclass]]=3), 0, IF(Table24[[#This Row],[Pclass]]=1, 1, ""))</f>
        <v>0</v>
      </c>
      <c r="R791" s="3">
        <f>IF(OR(Table24[[#This Row],[Pclass]]=1, Table24[[#This Row],[Pclass]]=3), 0, IF(Table24[[#This Row],[Pclass]]=2, 1, ""))</f>
        <v>0</v>
      </c>
      <c r="S791" s="3">
        <f>IF(OR(Table24[[#This Row],[Embarked]]="C", Table24[[#This Row],[Embarked]]="Q"), 0, IF(Table24[[#This Row],[Embarked]]="S", 1, ""))</f>
        <v>1</v>
      </c>
      <c r="T791" s="3">
        <f>IF(OR(Table24[[#This Row],[Embarked]]="S", Table24[[#This Row],[Embarked]]="Q"), 0, IF(Table24[[#This Row],[Embarked]]="C", 1, ""))</f>
        <v>0</v>
      </c>
      <c r="U791" s="3">
        <f>IF(Table24[[#This Row],[Sex]]="male", 1, 0)</f>
        <v>1</v>
      </c>
      <c r="V791" s="3">
        <v>1</v>
      </c>
      <c r="AI791">
        <f>SUMPRODUCT(Table24[[#This Row],[SibSp_1]:[Const]],$X$4:$AG$4)</f>
        <v>-1.6636432214763022</v>
      </c>
      <c r="AJ791">
        <f>SUMPRODUCT(Table24[[#This Row],[SibSp_1]:[Const]],$X$5:$AG$5)</f>
        <v>0.20975232391658127</v>
      </c>
      <c r="AK791">
        <f t="shared" si="333"/>
        <v>0</v>
      </c>
      <c r="AL791">
        <f t="shared" si="334"/>
        <v>0.20975232391658127</v>
      </c>
      <c r="AM791">
        <f t="shared" si="335"/>
        <v>0.20975232391658127</v>
      </c>
      <c r="AN791">
        <f>(AM791-Table24[[#This Row],[Survived]])^2</f>
        <v>0.62449138955524386</v>
      </c>
    </row>
    <row r="792" spans="1:40" x14ac:dyDescent="0.25">
      <c r="A792">
        <v>790</v>
      </c>
      <c r="B792">
        <v>0</v>
      </c>
      <c r="C792">
        <v>1</v>
      </c>
      <c r="D792" t="s">
        <v>1094</v>
      </c>
      <c r="E792" t="s">
        <v>13</v>
      </c>
      <c r="F792">
        <v>46</v>
      </c>
      <c r="G792">
        <v>0</v>
      </c>
      <c r="H792">
        <v>0</v>
      </c>
      <c r="I792" t="s">
        <v>218</v>
      </c>
      <c r="J792">
        <v>79.2</v>
      </c>
      <c r="K792" t="s">
        <v>1095</v>
      </c>
      <c r="L792" t="s">
        <v>20</v>
      </c>
      <c r="M792">
        <f>Table24[[#This Row],[SibSp]]</f>
        <v>0</v>
      </c>
      <c r="N792">
        <f>Table24[[#This Row],[Parch]]</f>
        <v>0</v>
      </c>
      <c r="O792" s="5">
        <f>Table24[[#This Row],[Age]]/80</f>
        <v>0.57499999999999996</v>
      </c>
      <c r="P792" s="5">
        <f>LOG10(Table24[[#This Row],[Fare]]+1)</f>
        <v>1.9041743682841634</v>
      </c>
      <c r="Q792" s="3">
        <f>IF(OR(Table24[[#This Row],[Pclass]]=2, Table24[[#This Row],[Pclass]]=3), 0, IF(Table24[[#This Row],[Pclass]]=1, 1, ""))</f>
        <v>1</v>
      </c>
      <c r="R792" s="3">
        <f>IF(OR(Table24[[#This Row],[Pclass]]=1, Table24[[#This Row],[Pclass]]=3), 0, IF(Table24[[#This Row],[Pclass]]=2, 1, ""))</f>
        <v>0</v>
      </c>
      <c r="S792" s="3">
        <f>IF(OR(Table24[[#This Row],[Embarked]]="C", Table24[[#This Row],[Embarked]]="Q"), 0, IF(Table24[[#This Row],[Embarked]]="S", 1, ""))</f>
        <v>0</v>
      </c>
      <c r="T792" s="3">
        <f>IF(OR(Table24[[#This Row],[Embarked]]="S", Table24[[#This Row],[Embarked]]="Q"), 0, IF(Table24[[#This Row],[Embarked]]="C", 1, ""))</f>
        <v>1</v>
      </c>
      <c r="U792" s="3">
        <f>IF(Table24[[#This Row],[Sex]]="male", 1, 0)</f>
        <v>1</v>
      </c>
      <c r="V792" s="3">
        <v>1</v>
      </c>
      <c r="AI792">
        <f>SUMPRODUCT(Table24[[#This Row],[SibSp_1]:[Const]],$X$4:$AG$4)</f>
        <v>-0.13342964876773203</v>
      </c>
      <c r="AJ792">
        <f>SUMPRODUCT(Table24[[#This Row],[SibSp_1]:[Const]],$X$5:$AG$5)</f>
        <v>0.39522101906429186</v>
      </c>
      <c r="AK792">
        <f t="shared" si="333"/>
        <v>0</v>
      </c>
      <c r="AL792">
        <f t="shared" si="334"/>
        <v>0.39522101906429186</v>
      </c>
      <c r="AM792">
        <f t="shared" si="335"/>
        <v>0.39522101906429186</v>
      </c>
      <c r="AN792">
        <f>(AM792-Table24[[#This Row],[Survived]])^2</f>
        <v>0.15619965391021734</v>
      </c>
    </row>
    <row r="793" spans="1:40" hidden="1" x14ac:dyDescent="0.25">
      <c r="A793">
        <v>791</v>
      </c>
      <c r="B793">
        <v>0</v>
      </c>
      <c r="C793">
        <v>3</v>
      </c>
      <c r="D793" t="s">
        <v>1096</v>
      </c>
      <c r="E793" t="s">
        <v>13</v>
      </c>
      <c r="G793">
        <v>0</v>
      </c>
      <c r="H793">
        <v>0</v>
      </c>
      <c r="I793">
        <v>12460</v>
      </c>
      <c r="J793">
        <v>7.75</v>
      </c>
      <c r="L793" t="s">
        <v>27</v>
      </c>
      <c r="M793">
        <f>Table24[[#This Row],[SibSp]]</f>
        <v>0</v>
      </c>
      <c r="N793">
        <f>Table24[[#This Row],[Parch]]</f>
        <v>0</v>
      </c>
      <c r="O793">
        <f>Table24[[#This Row],[Age]]/80</f>
        <v>0</v>
      </c>
      <c r="P793" s="3">
        <f>LOG10(Table24[[#This Row],[Fare]]+1)</f>
        <v>0.94200805302231327</v>
      </c>
      <c r="Q793" s="3">
        <f>IF(OR(Table24[[#This Row],[Pclass]]=2, Table24[[#This Row],[Pclass]]=3), 0, IF(Table24[[#This Row],[Pclass]]=1, 1, ""))</f>
        <v>0</v>
      </c>
      <c r="R793" s="3">
        <f>IF(OR(Table24[[#This Row],[Pclass]]=1, Table24[[#This Row],[Pclass]]=3), 0, IF(Table24[[#This Row],[Pclass]]=2, 1, ""))</f>
        <v>0</v>
      </c>
      <c r="S793" s="3">
        <f>IF(OR(Table24[[#This Row],[Embarked]]="C", Table24[[#This Row],[Embarked]]="Q"), 0, IF(Table24[[#This Row],[Embarked]]="S", 1, ""))</f>
        <v>0</v>
      </c>
      <c r="T793" s="3">
        <f>IF(OR(Table24[[#This Row],[Embarked]]="S", Table24[[#This Row],[Embarked]]="Q"), 0, IF(Table24[[#This Row],[Embarked]]="C", 1, ""))</f>
        <v>0</v>
      </c>
      <c r="U793" s="3">
        <f>IF(Table24[[#This Row],[Sex]]="male", 1, 0)</f>
        <v>1</v>
      </c>
      <c r="V793" s="3"/>
      <c r="AI793">
        <f>SUMPRODUCT(Table24[[#This Row],[SibSp_1]:[Const]],$X$4:$AG$4)</f>
        <v>-0.49697143895696583</v>
      </c>
      <c r="AN793">
        <f>(AI793-Table24[[#This Row],[Survived]])^2</f>
        <v>0.24698061113895722</v>
      </c>
    </row>
    <row r="794" spans="1:40" x14ac:dyDescent="0.25">
      <c r="A794">
        <v>792</v>
      </c>
      <c r="B794">
        <v>0</v>
      </c>
      <c r="C794">
        <v>2</v>
      </c>
      <c r="D794" t="s">
        <v>1097</v>
      </c>
      <c r="E794" t="s">
        <v>13</v>
      </c>
      <c r="F794">
        <v>16</v>
      </c>
      <c r="G794">
        <v>0</v>
      </c>
      <c r="H794">
        <v>0</v>
      </c>
      <c r="I794">
        <v>239865</v>
      </c>
      <c r="J794">
        <v>26</v>
      </c>
      <c r="L794" t="s">
        <v>15</v>
      </c>
      <c r="M794">
        <f>Table24[[#This Row],[SibSp]]</f>
        <v>0</v>
      </c>
      <c r="N794">
        <f>Table24[[#This Row],[Parch]]</f>
        <v>0</v>
      </c>
      <c r="O794" s="5">
        <f>Table24[[#This Row],[Age]]/80</f>
        <v>0.2</v>
      </c>
      <c r="P794" s="5">
        <f>LOG10(Table24[[#This Row],[Fare]]+1)</f>
        <v>1.4313637641589874</v>
      </c>
      <c r="Q794" s="3">
        <f>IF(OR(Table24[[#This Row],[Pclass]]=2, Table24[[#This Row],[Pclass]]=3), 0, IF(Table24[[#This Row],[Pclass]]=1, 1, ""))</f>
        <v>0</v>
      </c>
      <c r="R794" s="3">
        <f>IF(OR(Table24[[#This Row],[Pclass]]=1, Table24[[#This Row],[Pclass]]=3), 0, IF(Table24[[#This Row],[Pclass]]=2, 1, ""))</f>
        <v>1</v>
      </c>
      <c r="S794" s="3">
        <f>IF(OR(Table24[[#This Row],[Embarked]]="C", Table24[[#This Row],[Embarked]]="Q"), 0, IF(Table24[[#This Row],[Embarked]]="S", 1, ""))</f>
        <v>1</v>
      </c>
      <c r="T794" s="3">
        <f>IF(OR(Table24[[#This Row],[Embarked]]="S", Table24[[#This Row],[Embarked]]="Q"), 0, IF(Table24[[#This Row],[Embarked]]="C", 1, ""))</f>
        <v>0</v>
      </c>
      <c r="U794" s="3">
        <f>IF(Table24[[#This Row],[Sex]]="male", 1, 0)</f>
        <v>1</v>
      </c>
      <c r="V794" s="3">
        <v>1</v>
      </c>
      <c r="AI794">
        <f>SUMPRODUCT(Table24[[#This Row],[SibSp_1]:[Const]],$X$4:$AG$4)</f>
        <v>-1.907391460485365</v>
      </c>
      <c r="AJ794">
        <f>SUMPRODUCT(Table24[[#This Row],[SibSp_1]:[Const]],$X$5:$AG$5)</f>
        <v>0.42221639670955113</v>
      </c>
      <c r="AK794">
        <f>IF(AI794&lt;0,0,AI794)</f>
        <v>0</v>
      </c>
      <c r="AL794">
        <f>IF(AJ794&lt;0,0,AJ794)</f>
        <v>0.42221639670955113</v>
      </c>
      <c r="AM794">
        <f>AK794+AL794</f>
        <v>0.42221639670955113</v>
      </c>
      <c r="AN794">
        <f>(AM794-Table24[[#This Row],[Survived]])^2</f>
        <v>0.17826668565039705</v>
      </c>
    </row>
    <row r="795" spans="1:40" hidden="1" x14ac:dyDescent="0.25">
      <c r="A795">
        <v>793</v>
      </c>
      <c r="B795">
        <v>0</v>
      </c>
      <c r="C795">
        <v>3</v>
      </c>
      <c r="D795" t="s">
        <v>1098</v>
      </c>
      <c r="E795" t="s">
        <v>17</v>
      </c>
      <c r="G795">
        <v>8</v>
      </c>
      <c r="H795">
        <v>2</v>
      </c>
      <c r="I795" t="s">
        <v>250</v>
      </c>
      <c r="J795">
        <v>69.55</v>
      </c>
      <c r="L795" t="s">
        <v>15</v>
      </c>
      <c r="M795">
        <f>Table24[[#This Row],[SibSp]]</f>
        <v>8</v>
      </c>
      <c r="N795">
        <f>Table24[[#This Row],[Parch]]</f>
        <v>2</v>
      </c>
      <c r="O795">
        <f>Table24[[#This Row],[Age]]/80</f>
        <v>0</v>
      </c>
      <c r="P795" s="3">
        <f>LOG10(Table24[[#This Row],[Fare]]+1)</f>
        <v>1.8484970180903666</v>
      </c>
      <c r="Q795" s="3">
        <f>IF(OR(Table24[[#This Row],[Pclass]]=2, Table24[[#This Row],[Pclass]]=3), 0, IF(Table24[[#This Row],[Pclass]]=1, 1, ""))</f>
        <v>0</v>
      </c>
      <c r="R795" s="3">
        <f>IF(OR(Table24[[#This Row],[Pclass]]=1, Table24[[#This Row],[Pclass]]=3), 0, IF(Table24[[#This Row],[Pclass]]=2, 1, ""))</f>
        <v>0</v>
      </c>
      <c r="S795" s="3">
        <f>IF(OR(Table24[[#This Row],[Embarked]]="C", Table24[[#This Row],[Embarked]]="Q"), 0, IF(Table24[[#This Row],[Embarked]]="S", 1, ""))</f>
        <v>1</v>
      </c>
      <c r="T795" s="3">
        <f>IF(OR(Table24[[#This Row],[Embarked]]="S", Table24[[#This Row],[Embarked]]="Q"), 0, IF(Table24[[#This Row],[Embarked]]="C", 1, ""))</f>
        <v>0</v>
      </c>
      <c r="U795" s="3">
        <f>IF(Table24[[#This Row],[Sex]]="male", 1, 0)</f>
        <v>0</v>
      </c>
      <c r="V795" s="3"/>
      <c r="AI795">
        <f>SUMPRODUCT(Table24[[#This Row],[SibSp_1]:[Const]],$X$4:$AG$4)</f>
        <v>0.63677164522386032</v>
      </c>
      <c r="AN795">
        <f>(AI795-Table24[[#This Row],[Survived]])^2</f>
        <v>0.40547812816110185</v>
      </c>
    </row>
    <row r="796" spans="1:40" hidden="1" x14ac:dyDescent="0.25">
      <c r="A796">
        <v>794</v>
      </c>
      <c r="B796">
        <v>0</v>
      </c>
      <c r="C796">
        <v>1</v>
      </c>
      <c r="D796" t="s">
        <v>1099</v>
      </c>
      <c r="E796" t="s">
        <v>13</v>
      </c>
      <c r="G796">
        <v>0</v>
      </c>
      <c r="H796">
        <v>0</v>
      </c>
      <c r="I796" t="s">
        <v>1100</v>
      </c>
      <c r="J796">
        <v>30.695799999999998</v>
      </c>
      <c r="L796" t="s">
        <v>20</v>
      </c>
      <c r="M796">
        <f>Table24[[#This Row],[SibSp]]</f>
        <v>0</v>
      </c>
      <c r="N796">
        <f>Table24[[#This Row],[Parch]]</f>
        <v>0</v>
      </c>
      <c r="O796">
        <f>Table24[[#This Row],[Age]]/80</f>
        <v>0</v>
      </c>
      <c r="P796" s="3">
        <f>LOG10(Table24[[#This Row],[Fare]]+1)</f>
        <v>1.5010017178117605</v>
      </c>
      <c r="Q796" s="3">
        <f>IF(OR(Table24[[#This Row],[Pclass]]=2, Table24[[#This Row],[Pclass]]=3), 0, IF(Table24[[#This Row],[Pclass]]=1, 1, ""))</f>
        <v>1</v>
      </c>
      <c r="R796" s="3">
        <f>IF(OR(Table24[[#This Row],[Pclass]]=1, Table24[[#This Row],[Pclass]]=3), 0, IF(Table24[[#This Row],[Pclass]]=2, 1, ""))</f>
        <v>0</v>
      </c>
      <c r="S796" s="3">
        <f>IF(OR(Table24[[#This Row],[Embarked]]="C", Table24[[#This Row],[Embarked]]="Q"), 0, IF(Table24[[#This Row],[Embarked]]="S", 1, ""))</f>
        <v>0</v>
      </c>
      <c r="T796" s="3">
        <f>IF(OR(Table24[[#This Row],[Embarked]]="S", Table24[[#This Row],[Embarked]]="Q"), 0, IF(Table24[[#This Row],[Embarked]]="C", 1, ""))</f>
        <v>1</v>
      </c>
      <c r="U796" s="3">
        <f>IF(Table24[[#This Row],[Sex]]="male", 1, 0)</f>
        <v>1</v>
      </c>
      <c r="V796" s="3"/>
      <c r="AI796">
        <f>SUMPRODUCT(Table24[[#This Row],[SibSp_1]:[Const]],$X$4:$AG$4)</f>
        <v>0.39515727102578213</v>
      </c>
      <c r="AN796">
        <f>(AI796-Table24[[#This Row],[Survived]])^2</f>
        <v>0.15614926884454344</v>
      </c>
    </row>
    <row r="797" spans="1:40" x14ac:dyDescent="0.25">
      <c r="A797">
        <v>795</v>
      </c>
      <c r="B797">
        <v>0</v>
      </c>
      <c r="C797">
        <v>3</v>
      </c>
      <c r="D797" t="s">
        <v>1101</v>
      </c>
      <c r="E797" t="s">
        <v>13</v>
      </c>
      <c r="F797">
        <v>25</v>
      </c>
      <c r="G797">
        <v>0</v>
      </c>
      <c r="H797">
        <v>0</v>
      </c>
      <c r="I797">
        <v>349203</v>
      </c>
      <c r="J797">
        <v>7.8958000000000004</v>
      </c>
      <c r="L797" t="s">
        <v>15</v>
      </c>
      <c r="M797">
        <f>Table24[[#This Row],[SibSp]]</f>
        <v>0</v>
      </c>
      <c r="N797">
        <f>Table24[[#This Row],[Parch]]</f>
        <v>0</v>
      </c>
      <c r="O797" s="5">
        <f>Table24[[#This Row],[Age]]/80</f>
        <v>0.3125</v>
      </c>
      <c r="P797" s="5">
        <f>LOG10(Table24[[#This Row],[Fare]]+1)</f>
        <v>0.94918501031343461</v>
      </c>
      <c r="Q797" s="3">
        <f>IF(OR(Table24[[#This Row],[Pclass]]=2, Table24[[#This Row],[Pclass]]=3), 0, IF(Table24[[#This Row],[Pclass]]=1, 1, ""))</f>
        <v>0</v>
      </c>
      <c r="R797" s="3">
        <f>IF(OR(Table24[[#This Row],[Pclass]]=1, Table24[[#This Row],[Pclass]]=3), 0, IF(Table24[[#This Row],[Pclass]]=2, 1, ""))</f>
        <v>0</v>
      </c>
      <c r="S797" s="3">
        <f>IF(OR(Table24[[#This Row],[Embarked]]="C", Table24[[#This Row],[Embarked]]="Q"), 0, IF(Table24[[#This Row],[Embarked]]="S", 1, ""))</f>
        <v>1</v>
      </c>
      <c r="T797" s="3">
        <f>IF(OR(Table24[[#This Row],[Embarked]]="S", Table24[[#This Row],[Embarked]]="Q"), 0, IF(Table24[[#This Row],[Embarked]]="C", 1, ""))</f>
        <v>0</v>
      </c>
      <c r="U797" s="3">
        <f>IF(Table24[[#This Row],[Sex]]="male", 1, 0)</f>
        <v>1</v>
      </c>
      <c r="V797" s="3">
        <v>1</v>
      </c>
      <c r="AI797">
        <f>SUMPRODUCT(Table24[[#This Row],[SibSp_1]:[Const]],$X$4:$AG$4)</f>
        <v>-1.49596885099004</v>
      </c>
      <c r="AJ797">
        <f>SUMPRODUCT(Table24[[#This Row],[SibSp_1]:[Const]],$X$5:$AG$5)</f>
        <v>0.10928416752062375</v>
      </c>
      <c r="AK797">
        <f t="shared" ref="AK797:AK817" si="336">IF(AI797&lt;0,0,AI797)</f>
        <v>0</v>
      </c>
      <c r="AL797">
        <f t="shared" ref="AL797:AL817" si="337">IF(AJ797&lt;0,0,AJ797)</f>
        <v>0.10928416752062375</v>
      </c>
      <c r="AM797">
        <f t="shared" ref="AM797:AM817" si="338">AK797+AL797</f>
        <v>0.10928416752062375</v>
      </c>
      <c r="AN797">
        <f>(AM797-Table24[[#This Row],[Survived]])^2</f>
        <v>1.1943029270675755E-2</v>
      </c>
    </row>
    <row r="798" spans="1:40" x14ac:dyDescent="0.25">
      <c r="A798">
        <v>796</v>
      </c>
      <c r="B798">
        <v>0</v>
      </c>
      <c r="C798">
        <v>2</v>
      </c>
      <c r="D798" t="s">
        <v>1102</v>
      </c>
      <c r="E798" t="s">
        <v>13</v>
      </c>
      <c r="F798">
        <v>39</v>
      </c>
      <c r="G798">
        <v>0</v>
      </c>
      <c r="H798">
        <v>0</v>
      </c>
      <c r="I798">
        <v>28213</v>
      </c>
      <c r="J798">
        <v>13</v>
      </c>
      <c r="L798" t="s">
        <v>15</v>
      </c>
      <c r="M798">
        <f>Table24[[#This Row],[SibSp]]</f>
        <v>0</v>
      </c>
      <c r="N798">
        <f>Table24[[#This Row],[Parch]]</f>
        <v>0</v>
      </c>
      <c r="O798" s="5">
        <f>Table24[[#This Row],[Age]]/80</f>
        <v>0.48749999999999999</v>
      </c>
      <c r="P798" s="5">
        <f>LOG10(Table24[[#This Row],[Fare]]+1)</f>
        <v>1.146128035678238</v>
      </c>
      <c r="Q798" s="3">
        <f>IF(OR(Table24[[#This Row],[Pclass]]=2, Table24[[#This Row],[Pclass]]=3), 0, IF(Table24[[#This Row],[Pclass]]=1, 1, ""))</f>
        <v>0</v>
      </c>
      <c r="R798" s="3">
        <f>IF(OR(Table24[[#This Row],[Pclass]]=1, Table24[[#This Row],[Pclass]]=3), 0, IF(Table24[[#This Row],[Pclass]]=2, 1, ""))</f>
        <v>1</v>
      </c>
      <c r="S798" s="3">
        <f>IF(OR(Table24[[#This Row],[Embarked]]="C", Table24[[#This Row],[Embarked]]="Q"), 0, IF(Table24[[#This Row],[Embarked]]="S", 1, ""))</f>
        <v>1</v>
      </c>
      <c r="T798" s="3">
        <f>IF(OR(Table24[[#This Row],[Embarked]]="S", Table24[[#This Row],[Embarked]]="Q"), 0, IF(Table24[[#This Row],[Embarked]]="C", 1, ""))</f>
        <v>0</v>
      </c>
      <c r="U798" s="3">
        <f>IF(Table24[[#This Row],[Sex]]="male", 1, 0)</f>
        <v>1</v>
      </c>
      <c r="V798" s="3">
        <v>1</v>
      </c>
      <c r="AI798">
        <f>SUMPRODUCT(Table24[[#This Row],[SibSp_1]:[Const]],$X$4:$AG$4)</f>
        <v>-1.7031358377382344</v>
      </c>
      <c r="AJ798">
        <f>SUMPRODUCT(Table24[[#This Row],[SibSp_1]:[Const]],$X$5:$AG$5)</f>
        <v>0.22829513414576541</v>
      </c>
      <c r="AK798">
        <f t="shared" si="336"/>
        <v>0</v>
      </c>
      <c r="AL798">
        <f t="shared" si="337"/>
        <v>0.22829513414576541</v>
      </c>
      <c r="AM798">
        <f t="shared" si="338"/>
        <v>0.22829513414576541</v>
      </c>
      <c r="AN798">
        <f>(AM798-Table24[[#This Row],[Survived]])^2</f>
        <v>5.2118668274633025E-2</v>
      </c>
    </row>
    <row r="799" spans="1:40" x14ac:dyDescent="0.25">
      <c r="A799">
        <v>797</v>
      </c>
      <c r="B799">
        <v>1</v>
      </c>
      <c r="C799">
        <v>1</v>
      </c>
      <c r="D799" t="s">
        <v>1103</v>
      </c>
      <c r="E799" t="s">
        <v>17</v>
      </c>
      <c r="F799">
        <v>49</v>
      </c>
      <c r="G799">
        <v>0</v>
      </c>
      <c r="H799">
        <v>0</v>
      </c>
      <c r="I799">
        <v>17465</v>
      </c>
      <c r="J799">
        <v>25.929200000000002</v>
      </c>
      <c r="K799" t="s">
        <v>1104</v>
      </c>
      <c r="L799" t="s">
        <v>15</v>
      </c>
      <c r="M799">
        <f>Table24[[#This Row],[SibSp]]</f>
        <v>0</v>
      </c>
      <c r="N799">
        <f>Table24[[#This Row],[Parch]]</f>
        <v>0</v>
      </c>
      <c r="O799" s="5">
        <f>Table24[[#This Row],[Age]]/80</f>
        <v>0.61250000000000004</v>
      </c>
      <c r="P799" s="5">
        <f>LOG10(Table24[[#This Row],[Fare]]+1)</f>
        <v>1.4302234517870693</v>
      </c>
      <c r="Q799" s="3">
        <f>IF(OR(Table24[[#This Row],[Pclass]]=2, Table24[[#This Row],[Pclass]]=3), 0, IF(Table24[[#This Row],[Pclass]]=1, 1, ""))</f>
        <v>1</v>
      </c>
      <c r="R799" s="3">
        <f>IF(OR(Table24[[#This Row],[Pclass]]=1, Table24[[#This Row],[Pclass]]=3), 0, IF(Table24[[#This Row],[Pclass]]=2, 1, ""))</f>
        <v>0</v>
      </c>
      <c r="S799" s="3">
        <f>IF(OR(Table24[[#This Row],[Embarked]]="C", Table24[[#This Row],[Embarked]]="Q"), 0, IF(Table24[[#This Row],[Embarked]]="S", 1, ""))</f>
        <v>1</v>
      </c>
      <c r="T799" s="3">
        <f>IF(OR(Table24[[#This Row],[Embarked]]="S", Table24[[#This Row],[Embarked]]="Q"), 0, IF(Table24[[#This Row],[Embarked]]="C", 1, ""))</f>
        <v>0</v>
      </c>
      <c r="U799" s="3">
        <f>IF(Table24[[#This Row],[Sex]]="male", 1, 0)</f>
        <v>0</v>
      </c>
      <c r="V799" s="3">
        <v>1</v>
      </c>
      <c r="AI799">
        <f>SUMPRODUCT(Table24[[#This Row],[SibSp_1]:[Const]],$X$4:$AG$4)</f>
        <v>-1.483194921795147</v>
      </c>
      <c r="AJ799">
        <f>SUMPRODUCT(Table24[[#This Row],[SibSp_1]:[Const]],$X$5:$AG$5)</f>
        <v>0.83134875167763322</v>
      </c>
      <c r="AK799">
        <f t="shared" si="336"/>
        <v>0</v>
      </c>
      <c r="AL799">
        <f t="shared" si="337"/>
        <v>0.83134875167763322</v>
      </c>
      <c r="AM799">
        <f t="shared" si="338"/>
        <v>0.83134875167763322</v>
      </c>
      <c r="AN799">
        <f>(AM799-Table24[[#This Row],[Survived]])^2</f>
        <v>2.8443243560692621E-2</v>
      </c>
    </row>
    <row r="800" spans="1:40" x14ac:dyDescent="0.25">
      <c r="A800">
        <v>798</v>
      </c>
      <c r="B800">
        <v>1</v>
      </c>
      <c r="C800">
        <v>3</v>
      </c>
      <c r="D800" t="s">
        <v>1105</v>
      </c>
      <c r="E800" t="s">
        <v>17</v>
      </c>
      <c r="F800">
        <v>31</v>
      </c>
      <c r="G800">
        <v>0</v>
      </c>
      <c r="H800">
        <v>0</v>
      </c>
      <c r="I800">
        <v>349244</v>
      </c>
      <c r="J800">
        <v>8.6832999999999991</v>
      </c>
      <c r="L800" t="s">
        <v>15</v>
      </c>
      <c r="M800">
        <f>Table24[[#This Row],[SibSp]]</f>
        <v>0</v>
      </c>
      <c r="N800">
        <f>Table24[[#This Row],[Parch]]</f>
        <v>0</v>
      </c>
      <c r="O800" s="5">
        <f>Table24[[#This Row],[Age]]/80</f>
        <v>0.38750000000000001</v>
      </c>
      <c r="P800" s="5">
        <f>LOG10(Table24[[#This Row],[Fare]]+1)</f>
        <v>0.98602338701450321</v>
      </c>
      <c r="Q800" s="3">
        <f>IF(OR(Table24[[#This Row],[Pclass]]=2, Table24[[#This Row],[Pclass]]=3), 0, IF(Table24[[#This Row],[Pclass]]=1, 1, ""))</f>
        <v>0</v>
      </c>
      <c r="R800" s="3">
        <f>IF(OR(Table24[[#This Row],[Pclass]]=1, Table24[[#This Row],[Pclass]]=3), 0, IF(Table24[[#This Row],[Pclass]]=2, 1, ""))</f>
        <v>0</v>
      </c>
      <c r="S800" s="3">
        <f>IF(OR(Table24[[#This Row],[Embarked]]="C", Table24[[#This Row],[Embarked]]="Q"), 0, IF(Table24[[#This Row],[Embarked]]="S", 1, ""))</f>
        <v>1</v>
      </c>
      <c r="T800" s="3">
        <f>IF(OR(Table24[[#This Row],[Embarked]]="S", Table24[[#This Row],[Embarked]]="Q"), 0, IF(Table24[[#This Row],[Embarked]]="C", 1, ""))</f>
        <v>0</v>
      </c>
      <c r="U800" s="3">
        <f>IF(Table24[[#This Row],[Sex]]="male", 1, 0)</f>
        <v>0</v>
      </c>
      <c r="V800" s="3">
        <v>1</v>
      </c>
      <c r="AI800">
        <f>SUMPRODUCT(Table24[[#This Row],[SibSp_1]:[Const]],$X$4:$AG$4)</f>
        <v>-1.6131176622700374</v>
      </c>
      <c r="AJ800">
        <f>SUMPRODUCT(Table24[[#This Row],[SibSp_1]:[Const]],$X$5:$AG$5)</f>
        <v>0.56710844674938687</v>
      </c>
      <c r="AK800">
        <f t="shared" si="336"/>
        <v>0</v>
      </c>
      <c r="AL800">
        <f t="shared" si="337"/>
        <v>0.56710844674938687</v>
      </c>
      <c r="AM800">
        <f t="shared" si="338"/>
        <v>0.56710844674938687</v>
      </c>
      <c r="AN800">
        <f>(AM800-Table24[[#This Row],[Survived]])^2</f>
        <v>0.18739509687572842</v>
      </c>
    </row>
    <row r="801" spans="1:40" x14ac:dyDescent="0.25">
      <c r="A801">
        <v>799</v>
      </c>
      <c r="B801">
        <v>0</v>
      </c>
      <c r="C801">
        <v>3</v>
      </c>
      <c r="D801" t="s">
        <v>1106</v>
      </c>
      <c r="E801" t="s">
        <v>13</v>
      </c>
      <c r="F801">
        <v>30</v>
      </c>
      <c r="G801">
        <v>0</v>
      </c>
      <c r="H801">
        <v>0</v>
      </c>
      <c r="I801">
        <v>2685</v>
      </c>
      <c r="J801">
        <v>7.2291999999999996</v>
      </c>
      <c r="L801" t="s">
        <v>20</v>
      </c>
      <c r="M801">
        <f>Table24[[#This Row],[SibSp]]</f>
        <v>0</v>
      </c>
      <c r="N801">
        <f>Table24[[#This Row],[Parch]]</f>
        <v>0</v>
      </c>
      <c r="O801" s="5">
        <f>Table24[[#This Row],[Age]]/80</f>
        <v>0.375</v>
      </c>
      <c r="P801" s="5">
        <f>LOG10(Table24[[#This Row],[Fare]]+1)</f>
        <v>0.91535761741483168</v>
      </c>
      <c r="Q801" s="3">
        <f>IF(OR(Table24[[#This Row],[Pclass]]=2, Table24[[#This Row],[Pclass]]=3), 0, IF(Table24[[#This Row],[Pclass]]=1, 1, ""))</f>
        <v>0</v>
      </c>
      <c r="R801" s="3">
        <f>IF(OR(Table24[[#This Row],[Pclass]]=1, Table24[[#This Row],[Pclass]]=3), 0, IF(Table24[[#This Row],[Pclass]]=2, 1, ""))</f>
        <v>0</v>
      </c>
      <c r="S801" s="3">
        <f>IF(OR(Table24[[#This Row],[Embarked]]="C", Table24[[#This Row],[Embarked]]="Q"), 0, IF(Table24[[#This Row],[Embarked]]="S", 1, ""))</f>
        <v>0</v>
      </c>
      <c r="T801" s="3">
        <f>IF(OR(Table24[[#This Row],[Embarked]]="S", Table24[[#This Row],[Embarked]]="Q"), 0, IF(Table24[[#This Row],[Embarked]]="C", 1, ""))</f>
        <v>1</v>
      </c>
      <c r="U801" s="3">
        <f>IF(Table24[[#This Row],[Sex]]="male", 1, 0)</f>
        <v>1</v>
      </c>
      <c r="V801" s="3">
        <v>1</v>
      </c>
      <c r="AI801">
        <f>SUMPRODUCT(Table24[[#This Row],[SibSp_1]:[Const]],$X$4:$AG$4)</f>
        <v>8.3793196514400703E-2</v>
      </c>
      <c r="AJ801">
        <f>SUMPRODUCT(Table24[[#This Row],[SibSp_1]:[Const]],$X$5:$AG$5)</f>
        <v>6.6722509854101109E-2</v>
      </c>
      <c r="AK801">
        <f t="shared" si="336"/>
        <v>8.3793196514400703E-2</v>
      </c>
      <c r="AL801">
        <f t="shared" si="337"/>
        <v>6.6722509854101109E-2</v>
      </c>
      <c r="AM801">
        <f t="shared" si="338"/>
        <v>0.15051570636850181</v>
      </c>
      <c r="AN801">
        <f>(AM801-Table24[[#This Row],[Survived]])^2</f>
        <v>2.2654977863609056E-2</v>
      </c>
    </row>
    <row r="802" spans="1:40" x14ac:dyDescent="0.25">
      <c r="A802">
        <v>800</v>
      </c>
      <c r="B802">
        <v>0</v>
      </c>
      <c r="C802">
        <v>3</v>
      </c>
      <c r="D802" t="s">
        <v>1107</v>
      </c>
      <c r="E802" t="s">
        <v>17</v>
      </c>
      <c r="F802">
        <v>30</v>
      </c>
      <c r="G802">
        <v>1</v>
      </c>
      <c r="H802">
        <v>1</v>
      </c>
      <c r="I802">
        <v>345773</v>
      </c>
      <c r="J802">
        <v>24.15</v>
      </c>
      <c r="L802" t="s">
        <v>15</v>
      </c>
      <c r="M802">
        <f>Table24[[#This Row],[SibSp]]</f>
        <v>1</v>
      </c>
      <c r="N802">
        <f>Table24[[#This Row],[Parch]]</f>
        <v>1</v>
      </c>
      <c r="O802" s="5">
        <f>Table24[[#This Row],[Age]]/80</f>
        <v>0.375</v>
      </c>
      <c r="P802" s="5">
        <f>LOG10(Table24[[#This Row],[Fare]]+1)</f>
        <v>1.4005379893919461</v>
      </c>
      <c r="Q802" s="3">
        <f>IF(OR(Table24[[#This Row],[Pclass]]=2, Table24[[#This Row],[Pclass]]=3), 0, IF(Table24[[#This Row],[Pclass]]=1, 1, ""))</f>
        <v>0</v>
      </c>
      <c r="R802" s="3">
        <f>IF(OR(Table24[[#This Row],[Pclass]]=1, Table24[[#This Row],[Pclass]]=3), 0, IF(Table24[[#This Row],[Pclass]]=2, 1, ""))</f>
        <v>0</v>
      </c>
      <c r="S802" s="3">
        <f>IF(OR(Table24[[#This Row],[Embarked]]="C", Table24[[#This Row],[Embarked]]="Q"), 0, IF(Table24[[#This Row],[Embarked]]="S", 1, ""))</f>
        <v>1</v>
      </c>
      <c r="T802" s="3">
        <f>IF(OR(Table24[[#This Row],[Embarked]]="S", Table24[[#This Row],[Embarked]]="Q"), 0, IF(Table24[[#This Row],[Embarked]]="C", 1, ""))</f>
        <v>0</v>
      </c>
      <c r="U802" s="3">
        <f>IF(Table24[[#This Row],[Sex]]="male", 1, 0)</f>
        <v>0</v>
      </c>
      <c r="V802" s="3">
        <v>1</v>
      </c>
      <c r="AI802">
        <f>SUMPRODUCT(Table24[[#This Row],[SibSp_1]:[Const]],$X$4:$AG$4)</f>
        <v>-1.6545160248114665</v>
      </c>
      <c r="AJ802">
        <f>SUMPRODUCT(Table24[[#This Row],[SibSp_1]:[Const]],$X$5:$AG$5)</f>
        <v>0.51671352241707091</v>
      </c>
      <c r="AK802">
        <f t="shared" si="336"/>
        <v>0</v>
      </c>
      <c r="AL802">
        <f t="shared" si="337"/>
        <v>0.51671352241707091</v>
      </c>
      <c r="AM802">
        <f t="shared" si="338"/>
        <v>0.51671352241707091</v>
      </c>
      <c r="AN802">
        <f>(AM802-Table24[[#This Row],[Survived]])^2</f>
        <v>0.26699286424865687</v>
      </c>
    </row>
    <row r="803" spans="1:40" x14ac:dyDescent="0.25">
      <c r="A803">
        <v>801</v>
      </c>
      <c r="B803">
        <v>0</v>
      </c>
      <c r="C803">
        <v>2</v>
      </c>
      <c r="D803" t="s">
        <v>1108</v>
      </c>
      <c r="E803" t="s">
        <v>13</v>
      </c>
      <c r="F803">
        <v>34</v>
      </c>
      <c r="G803">
        <v>0</v>
      </c>
      <c r="H803">
        <v>0</v>
      </c>
      <c r="I803">
        <v>250647</v>
      </c>
      <c r="J803">
        <v>13</v>
      </c>
      <c r="L803" t="s">
        <v>15</v>
      </c>
      <c r="M803">
        <f>Table24[[#This Row],[SibSp]]</f>
        <v>0</v>
      </c>
      <c r="N803">
        <f>Table24[[#This Row],[Parch]]</f>
        <v>0</v>
      </c>
      <c r="O803" s="5">
        <f>Table24[[#This Row],[Age]]/80</f>
        <v>0.42499999999999999</v>
      </c>
      <c r="P803" s="5">
        <f>LOG10(Table24[[#This Row],[Fare]]+1)</f>
        <v>1.146128035678238</v>
      </c>
      <c r="Q803" s="3">
        <f>IF(OR(Table24[[#This Row],[Pclass]]=2, Table24[[#This Row],[Pclass]]=3), 0, IF(Table24[[#This Row],[Pclass]]=1, 1, ""))</f>
        <v>0</v>
      </c>
      <c r="R803" s="3">
        <f>IF(OR(Table24[[#This Row],[Pclass]]=1, Table24[[#This Row],[Pclass]]=3), 0, IF(Table24[[#This Row],[Pclass]]=2, 1, ""))</f>
        <v>1</v>
      </c>
      <c r="S803" s="3">
        <f>IF(OR(Table24[[#This Row],[Embarked]]="C", Table24[[#This Row],[Embarked]]="Q"), 0, IF(Table24[[#This Row],[Embarked]]="S", 1, ""))</f>
        <v>1</v>
      </c>
      <c r="T803" s="3">
        <f>IF(OR(Table24[[#This Row],[Embarked]]="S", Table24[[#This Row],[Embarked]]="Q"), 0, IF(Table24[[#This Row],[Embarked]]="C", 1, ""))</f>
        <v>0</v>
      </c>
      <c r="U803" s="3">
        <f>IF(Table24[[#This Row],[Sex]]="male", 1, 0)</f>
        <v>1</v>
      </c>
      <c r="V803" s="3">
        <v>1</v>
      </c>
      <c r="AI803">
        <f>SUMPRODUCT(Table24[[#This Row],[SibSp_1]:[Const]],$X$4:$AG$4)</f>
        <v>-1.7082474931563347</v>
      </c>
      <c r="AJ803">
        <f>SUMPRODUCT(Table24[[#This Row],[SibSp_1]:[Const]],$X$5:$AG$5)</f>
        <v>0.26479819532352655</v>
      </c>
      <c r="AK803">
        <f t="shared" si="336"/>
        <v>0</v>
      </c>
      <c r="AL803">
        <f t="shared" si="337"/>
        <v>0.26479819532352655</v>
      </c>
      <c r="AM803">
        <f t="shared" si="338"/>
        <v>0.26479819532352655</v>
      </c>
      <c r="AN803">
        <f>(AM803-Table24[[#This Row],[Survived]])^2</f>
        <v>7.0118084246596518E-2</v>
      </c>
    </row>
    <row r="804" spans="1:40" x14ac:dyDescent="0.25">
      <c r="A804">
        <v>802</v>
      </c>
      <c r="B804">
        <v>1</v>
      </c>
      <c r="C804">
        <v>2</v>
      </c>
      <c r="D804" t="s">
        <v>1109</v>
      </c>
      <c r="E804" t="s">
        <v>17</v>
      </c>
      <c r="F804">
        <v>31</v>
      </c>
      <c r="G804">
        <v>1</v>
      </c>
      <c r="H804">
        <v>1</v>
      </c>
      <c r="I804" t="s">
        <v>360</v>
      </c>
      <c r="J804">
        <v>26.25</v>
      </c>
      <c r="L804" t="s">
        <v>15</v>
      </c>
      <c r="M804">
        <f>Table24[[#This Row],[SibSp]]</f>
        <v>1</v>
      </c>
      <c r="N804">
        <f>Table24[[#This Row],[Parch]]</f>
        <v>1</v>
      </c>
      <c r="O804" s="5">
        <f>Table24[[#This Row],[Age]]/80</f>
        <v>0.38750000000000001</v>
      </c>
      <c r="P804" s="5">
        <f>LOG10(Table24[[#This Row],[Fare]]+1)</f>
        <v>1.4353665066126613</v>
      </c>
      <c r="Q804" s="3">
        <f>IF(OR(Table24[[#This Row],[Pclass]]=2, Table24[[#This Row],[Pclass]]=3), 0, IF(Table24[[#This Row],[Pclass]]=1, 1, ""))</f>
        <v>0</v>
      </c>
      <c r="R804" s="3">
        <f>IF(OR(Table24[[#This Row],[Pclass]]=1, Table24[[#This Row],[Pclass]]=3), 0, IF(Table24[[#This Row],[Pclass]]=2, 1, ""))</f>
        <v>1</v>
      </c>
      <c r="S804" s="3">
        <f>IF(OR(Table24[[#This Row],[Embarked]]="C", Table24[[#This Row],[Embarked]]="Q"), 0, IF(Table24[[#This Row],[Embarked]]="S", 1, ""))</f>
        <v>1</v>
      </c>
      <c r="T804" s="3">
        <f>IF(OR(Table24[[#This Row],[Embarked]]="S", Table24[[#This Row],[Embarked]]="Q"), 0, IF(Table24[[#This Row],[Embarked]]="C", 1, ""))</f>
        <v>0</v>
      </c>
      <c r="U804" s="3">
        <f>IF(Table24[[#This Row],[Sex]]="male", 1, 0)</f>
        <v>0</v>
      </c>
      <c r="V804" s="3">
        <v>1</v>
      </c>
      <c r="AI804">
        <f>SUMPRODUCT(Table24[[#This Row],[SibSp_1]:[Const]],$X$4:$AG$4)</f>
        <v>-1.7722481000665882</v>
      </c>
      <c r="AJ804">
        <f>SUMPRODUCT(Table24[[#This Row],[SibSp_1]:[Const]],$X$5:$AG$5)</f>
        <v>0.71585119541151143</v>
      </c>
      <c r="AK804">
        <f t="shared" si="336"/>
        <v>0</v>
      </c>
      <c r="AL804">
        <f t="shared" si="337"/>
        <v>0.71585119541151143</v>
      </c>
      <c r="AM804">
        <f t="shared" si="338"/>
        <v>0.71585119541151143</v>
      </c>
      <c r="AN804">
        <f>(AM804-Table24[[#This Row],[Survived]])^2</f>
        <v>8.0740543149067062E-2</v>
      </c>
    </row>
    <row r="805" spans="1:40" x14ac:dyDescent="0.25">
      <c r="A805">
        <v>803</v>
      </c>
      <c r="B805">
        <v>1</v>
      </c>
      <c r="C805">
        <v>1</v>
      </c>
      <c r="D805" t="s">
        <v>1110</v>
      </c>
      <c r="E805" t="s">
        <v>13</v>
      </c>
      <c r="F805">
        <v>11</v>
      </c>
      <c r="G805">
        <v>1</v>
      </c>
      <c r="H805">
        <v>2</v>
      </c>
      <c r="I805">
        <v>113760</v>
      </c>
      <c r="J805">
        <v>120</v>
      </c>
      <c r="K805" t="s">
        <v>577</v>
      </c>
      <c r="L805" t="s">
        <v>15</v>
      </c>
      <c r="M805">
        <f>Table24[[#This Row],[SibSp]]</f>
        <v>1</v>
      </c>
      <c r="N805">
        <f>Table24[[#This Row],[Parch]]</f>
        <v>2</v>
      </c>
      <c r="O805" s="5">
        <f>Table24[[#This Row],[Age]]/80</f>
        <v>0.13750000000000001</v>
      </c>
      <c r="P805" s="5">
        <f>LOG10(Table24[[#This Row],[Fare]]+1)</f>
        <v>2.0827853703164503</v>
      </c>
      <c r="Q805" s="3">
        <f>IF(OR(Table24[[#This Row],[Pclass]]=2, Table24[[#This Row],[Pclass]]=3), 0, IF(Table24[[#This Row],[Pclass]]=1, 1, ""))</f>
        <v>1</v>
      </c>
      <c r="R805" s="3">
        <f>IF(OR(Table24[[#This Row],[Pclass]]=1, Table24[[#This Row],[Pclass]]=3), 0, IF(Table24[[#This Row],[Pclass]]=2, 1, ""))</f>
        <v>0</v>
      </c>
      <c r="S805" s="3">
        <f>IF(OR(Table24[[#This Row],[Embarked]]="C", Table24[[#This Row],[Embarked]]="Q"), 0, IF(Table24[[#This Row],[Embarked]]="S", 1, ""))</f>
        <v>1</v>
      </c>
      <c r="T805" s="3">
        <f>IF(OR(Table24[[#This Row],[Embarked]]="S", Table24[[#This Row],[Embarked]]="Q"), 0, IF(Table24[[#This Row],[Embarked]]="C", 1, ""))</f>
        <v>0</v>
      </c>
      <c r="U805" s="3">
        <f>IF(Table24[[#This Row],[Sex]]="male", 1, 0)</f>
        <v>1</v>
      </c>
      <c r="V805" s="3">
        <v>1</v>
      </c>
      <c r="AI805">
        <f>SUMPRODUCT(Table24[[#This Row],[SibSp_1]:[Const]],$X$4:$AG$4)</f>
        <v>-1.7349333322393865</v>
      </c>
      <c r="AJ805">
        <f>SUMPRODUCT(Table24[[#This Row],[SibSp_1]:[Const]],$X$5:$AG$5)</f>
        <v>0.56017344630680443</v>
      </c>
      <c r="AK805">
        <f t="shared" si="336"/>
        <v>0</v>
      </c>
      <c r="AL805">
        <f t="shared" si="337"/>
        <v>0.56017344630680443</v>
      </c>
      <c r="AM805">
        <f t="shared" si="338"/>
        <v>0.56017344630680443</v>
      </c>
      <c r="AN805">
        <f>(AM805-Table24[[#This Row],[Survived]])^2</f>
        <v>0.19344739733363345</v>
      </c>
    </row>
    <row r="806" spans="1:40" x14ac:dyDescent="0.25">
      <c r="A806">
        <v>804</v>
      </c>
      <c r="B806">
        <v>1</v>
      </c>
      <c r="C806">
        <v>3</v>
      </c>
      <c r="D806" t="s">
        <v>1111</v>
      </c>
      <c r="E806" t="s">
        <v>13</v>
      </c>
      <c r="F806">
        <v>0.42</v>
      </c>
      <c r="G806">
        <v>0</v>
      </c>
      <c r="H806">
        <v>1</v>
      </c>
      <c r="I806">
        <v>2625</v>
      </c>
      <c r="J806">
        <v>8.5167000000000002</v>
      </c>
      <c r="L806" t="s">
        <v>20</v>
      </c>
      <c r="M806">
        <f>Table24[[#This Row],[SibSp]]</f>
        <v>0</v>
      </c>
      <c r="N806">
        <f>Table24[[#This Row],[Parch]]</f>
        <v>1</v>
      </c>
      <c r="O806" s="5">
        <f>Table24[[#This Row],[Age]]/80</f>
        <v>5.2499999999999995E-3</v>
      </c>
      <c r="P806" s="5">
        <f>LOG10(Table24[[#This Row],[Fare]]+1)</f>
        <v>0.97848637903110569</v>
      </c>
      <c r="Q806" s="3">
        <f>IF(OR(Table24[[#This Row],[Pclass]]=2, Table24[[#This Row],[Pclass]]=3), 0, IF(Table24[[#This Row],[Pclass]]=1, 1, ""))</f>
        <v>0</v>
      </c>
      <c r="R806" s="3">
        <f>IF(OR(Table24[[#This Row],[Pclass]]=1, Table24[[#This Row],[Pclass]]=3), 0, IF(Table24[[#This Row],[Pclass]]=2, 1, ""))</f>
        <v>0</v>
      </c>
      <c r="S806" s="3">
        <f>IF(OR(Table24[[#This Row],[Embarked]]="C", Table24[[#This Row],[Embarked]]="Q"), 0, IF(Table24[[#This Row],[Embarked]]="S", 1, ""))</f>
        <v>0</v>
      </c>
      <c r="T806" s="3">
        <f>IF(OR(Table24[[#This Row],[Embarked]]="S", Table24[[#This Row],[Embarked]]="Q"), 0, IF(Table24[[#This Row],[Embarked]]="C", 1, ""))</f>
        <v>1</v>
      </c>
      <c r="U806" s="3">
        <f>IF(Table24[[#This Row],[Sex]]="male", 1, 0)</f>
        <v>1</v>
      </c>
      <c r="V806" s="3">
        <v>1</v>
      </c>
      <c r="AI806">
        <f>SUMPRODUCT(Table24[[#This Row],[SibSp_1]:[Const]],$X$4:$AG$4)</f>
        <v>-0.10806239986723057</v>
      </c>
      <c r="AJ806">
        <f>SUMPRODUCT(Table24[[#This Row],[SibSp_1]:[Const]],$X$5:$AG$5)</f>
        <v>0.27409199645225779</v>
      </c>
      <c r="AK806">
        <f t="shared" si="336"/>
        <v>0</v>
      </c>
      <c r="AL806">
        <f t="shared" si="337"/>
        <v>0.27409199645225779</v>
      </c>
      <c r="AM806">
        <f t="shared" si="338"/>
        <v>0.27409199645225779</v>
      </c>
      <c r="AN806">
        <f>(AM806-Table24[[#This Row],[Survived]])^2</f>
        <v>0.52694242961466886</v>
      </c>
    </row>
    <row r="807" spans="1:40" x14ac:dyDescent="0.25">
      <c r="A807">
        <v>805</v>
      </c>
      <c r="B807">
        <v>1</v>
      </c>
      <c r="C807">
        <v>3</v>
      </c>
      <c r="D807" t="s">
        <v>1112</v>
      </c>
      <c r="E807" t="s">
        <v>13</v>
      </c>
      <c r="F807">
        <v>27</v>
      </c>
      <c r="G807">
        <v>0</v>
      </c>
      <c r="H807">
        <v>0</v>
      </c>
      <c r="I807">
        <v>347089</v>
      </c>
      <c r="J807">
        <v>6.9749999999999996</v>
      </c>
      <c r="L807" t="s">
        <v>15</v>
      </c>
      <c r="M807">
        <f>Table24[[#This Row],[SibSp]]</f>
        <v>0</v>
      </c>
      <c r="N807">
        <f>Table24[[#This Row],[Parch]]</f>
        <v>0</v>
      </c>
      <c r="O807" s="5">
        <f>Table24[[#This Row],[Age]]/80</f>
        <v>0.33750000000000002</v>
      </c>
      <c r="P807" s="5">
        <f>LOG10(Table24[[#This Row],[Fare]]+1)</f>
        <v>0.90173069172921871</v>
      </c>
      <c r="Q807" s="3">
        <f>IF(OR(Table24[[#This Row],[Pclass]]=2, Table24[[#This Row],[Pclass]]=3), 0, IF(Table24[[#This Row],[Pclass]]=1, 1, ""))</f>
        <v>0</v>
      </c>
      <c r="R807" s="3">
        <f>IF(OR(Table24[[#This Row],[Pclass]]=1, Table24[[#This Row],[Pclass]]=3), 0, IF(Table24[[#This Row],[Pclass]]=2, 1, ""))</f>
        <v>0</v>
      </c>
      <c r="S807" s="3">
        <f>IF(OR(Table24[[#This Row],[Embarked]]="C", Table24[[#This Row],[Embarked]]="Q"), 0, IF(Table24[[#This Row],[Embarked]]="S", 1, ""))</f>
        <v>1</v>
      </c>
      <c r="T807" s="3">
        <f>IF(OR(Table24[[#This Row],[Embarked]]="S", Table24[[#This Row],[Embarked]]="Q"), 0, IF(Table24[[#This Row],[Embarked]]="C", 1, ""))</f>
        <v>0</v>
      </c>
      <c r="U807" s="3">
        <f>IF(Table24[[#This Row],[Sex]]="male", 1, 0)</f>
        <v>1</v>
      </c>
      <c r="V807" s="3">
        <v>1</v>
      </c>
      <c r="AI807">
        <f>SUMPRODUCT(Table24[[#This Row],[SibSp_1]:[Const]],$X$4:$AG$4)</f>
        <v>-1.4638543624847449</v>
      </c>
      <c r="AJ807">
        <f>SUMPRODUCT(Table24[[#This Row],[SibSp_1]:[Const]],$X$5:$AG$5)</f>
        <v>9.0356160194660307E-2</v>
      </c>
      <c r="AK807">
        <f t="shared" si="336"/>
        <v>0</v>
      </c>
      <c r="AL807">
        <f t="shared" si="337"/>
        <v>9.0356160194660307E-2</v>
      </c>
      <c r="AM807">
        <f t="shared" si="338"/>
        <v>9.0356160194660307E-2</v>
      </c>
      <c r="AN807">
        <f>(AM807-Table24[[#This Row],[Survived]])^2</f>
        <v>0.82745191529580253</v>
      </c>
    </row>
    <row r="808" spans="1:40" x14ac:dyDescent="0.25">
      <c r="A808">
        <v>806</v>
      </c>
      <c r="B808">
        <v>0</v>
      </c>
      <c r="C808">
        <v>3</v>
      </c>
      <c r="D808" t="s">
        <v>1113</v>
      </c>
      <c r="E808" t="s">
        <v>13</v>
      </c>
      <c r="F808">
        <v>31</v>
      </c>
      <c r="G808">
        <v>0</v>
      </c>
      <c r="H808">
        <v>0</v>
      </c>
      <c r="I808">
        <v>347063</v>
      </c>
      <c r="J808">
        <v>7.7750000000000004</v>
      </c>
      <c r="L808" t="s">
        <v>15</v>
      </c>
      <c r="M808">
        <f>Table24[[#This Row],[SibSp]]</f>
        <v>0</v>
      </c>
      <c r="N808">
        <f>Table24[[#This Row],[Parch]]</f>
        <v>0</v>
      </c>
      <c r="O808" s="5">
        <f>Table24[[#This Row],[Age]]/80</f>
        <v>0.38750000000000001</v>
      </c>
      <c r="P808" s="5">
        <f>LOG10(Table24[[#This Row],[Fare]]+1)</f>
        <v>0.94324712513786169</v>
      </c>
      <c r="Q808" s="3">
        <f>IF(OR(Table24[[#This Row],[Pclass]]=2, Table24[[#This Row],[Pclass]]=3), 0, IF(Table24[[#This Row],[Pclass]]=1, 1, ""))</f>
        <v>0</v>
      </c>
      <c r="R808" s="3">
        <f>IF(OR(Table24[[#This Row],[Pclass]]=1, Table24[[#This Row],[Pclass]]=3), 0, IF(Table24[[#This Row],[Pclass]]=2, 1, ""))</f>
        <v>0</v>
      </c>
      <c r="S808" s="3">
        <f>IF(OR(Table24[[#This Row],[Embarked]]="C", Table24[[#This Row],[Embarked]]="Q"), 0, IF(Table24[[#This Row],[Embarked]]="S", 1, ""))</f>
        <v>1</v>
      </c>
      <c r="T808" s="3">
        <f>IF(OR(Table24[[#This Row],[Embarked]]="S", Table24[[#This Row],[Embarked]]="Q"), 0, IF(Table24[[#This Row],[Embarked]]="C", 1, ""))</f>
        <v>0</v>
      </c>
      <c r="U808" s="3">
        <f>IF(Table24[[#This Row],[Sex]]="male", 1, 0)</f>
        <v>1</v>
      </c>
      <c r="V808" s="3">
        <v>1</v>
      </c>
      <c r="AI808">
        <f>SUMPRODUCT(Table24[[#This Row],[SibSp_1]:[Const]],$X$4:$AG$4)</f>
        <v>-1.4860722738248815</v>
      </c>
      <c r="AJ808">
        <f>SUMPRODUCT(Table24[[#This Row],[SibSp_1]:[Const]],$X$5:$AG$5)</f>
        <v>6.4939090489298357E-2</v>
      </c>
      <c r="AK808">
        <f t="shared" si="336"/>
        <v>0</v>
      </c>
      <c r="AL808">
        <f t="shared" si="337"/>
        <v>6.4939090489298357E-2</v>
      </c>
      <c r="AM808">
        <f t="shared" si="338"/>
        <v>6.4939090489298357E-2</v>
      </c>
      <c r="AN808">
        <f>(AM808-Table24[[#This Row],[Survived]])^2</f>
        <v>4.2170854735772804E-3</v>
      </c>
    </row>
    <row r="809" spans="1:40" x14ac:dyDescent="0.25">
      <c r="A809">
        <v>807</v>
      </c>
      <c r="B809">
        <v>0</v>
      </c>
      <c r="C809">
        <v>1</v>
      </c>
      <c r="D809" t="s">
        <v>1114</v>
      </c>
      <c r="E809" t="s">
        <v>13</v>
      </c>
      <c r="F809">
        <v>39</v>
      </c>
      <c r="G809">
        <v>0</v>
      </c>
      <c r="H809">
        <v>0</v>
      </c>
      <c r="I809">
        <v>112050</v>
      </c>
      <c r="J809">
        <v>0</v>
      </c>
      <c r="K809" t="s">
        <v>1115</v>
      </c>
      <c r="L809" t="s">
        <v>15</v>
      </c>
      <c r="M809">
        <f>Table24[[#This Row],[SibSp]]</f>
        <v>0</v>
      </c>
      <c r="N809">
        <f>Table24[[#This Row],[Parch]]</f>
        <v>0</v>
      </c>
      <c r="O809" s="5">
        <f>Table24[[#This Row],[Age]]/80</f>
        <v>0.48749999999999999</v>
      </c>
      <c r="P809" s="5">
        <f>LOG10(Table24[[#This Row],[Fare]]+1)</f>
        <v>0</v>
      </c>
      <c r="Q809" s="3">
        <f>IF(OR(Table24[[#This Row],[Pclass]]=2, Table24[[#This Row],[Pclass]]=3), 0, IF(Table24[[#This Row],[Pclass]]=1, 1, ""))</f>
        <v>1</v>
      </c>
      <c r="R809" s="3">
        <f>IF(OR(Table24[[#This Row],[Pclass]]=1, Table24[[#This Row],[Pclass]]=3), 0, IF(Table24[[#This Row],[Pclass]]=2, 1, ""))</f>
        <v>0</v>
      </c>
      <c r="S809" s="3">
        <f>IF(OR(Table24[[#This Row],[Embarked]]="C", Table24[[#This Row],[Embarked]]="Q"), 0, IF(Table24[[#This Row],[Embarked]]="S", 1, ""))</f>
        <v>1</v>
      </c>
      <c r="T809" s="3">
        <f>IF(OR(Table24[[#This Row],[Embarked]]="S", Table24[[#This Row],[Embarked]]="Q"), 0, IF(Table24[[#This Row],[Embarked]]="C", 1, ""))</f>
        <v>0</v>
      </c>
      <c r="U809" s="3">
        <f>IF(Table24[[#This Row],[Sex]]="male", 1, 0)</f>
        <v>1</v>
      </c>
      <c r="V809" s="3">
        <v>1</v>
      </c>
      <c r="AI809">
        <f>SUMPRODUCT(Table24[[#This Row],[SibSp_1]:[Const]],$X$4:$AG$4)</f>
        <v>-0.48720531426393665</v>
      </c>
      <c r="AJ809">
        <f>SUMPRODUCT(Table24[[#This Row],[SibSp_1]:[Const]],$X$5:$AG$5)</f>
        <v>0.27568106270070158</v>
      </c>
      <c r="AK809">
        <f t="shared" si="336"/>
        <v>0</v>
      </c>
      <c r="AL809">
        <f t="shared" si="337"/>
        <v>0.27568106270070158</v>
      </c>
      <c r="AM809">
        <f t="shared" si="338"/>
        <v>0.27568106270070158</v>
      </c>
      <c r="AN809">
        <f>(AM809-Table24[[#This Row],[Survived]])^2</f>
        <v>7.6000048331788153E-2</v>
      </c>
    </row>
    <row r="810" spans="1:40" x14ac:dyDescent="0.25">
      <c r="A810">
        <v>808</v>
      </c>
      <c r="B810">
        <v>0</v>
      </c>
      <c r="C810">
        <v>3</v>
      </c>
      <c r="D810" t="s">
        <v>1116</v>
      </c>
      <c r="E810" t="s">
        <v>17</v>
      </c>
      <c r="F810">
        <v>18</v>
      </c>
      <c r="G810">
        <v>0</v>
      </c>
      <c r="H810">
        <v>0</v>
      </c>
      <c r="I810">
        <v>347087</v>
      </c>
      <c r="J810">
        <v>7.7750000000000004</v>
      </c>
      <c r="L810" t="s">
        <v>15</v>
      </c>
      <c r="M810">
        <f>Table24[[#This Row],[SibSp]]</f>
        <v>0</v>
      </c>
      <c r="N810">
        <f>Table24[[#This Row],[Parch]]</f>
        <v>0</v>
      </c>
      <c r="O810" s="5">
        <f>Table24[[#This Row],[Age]]/80</f>
        <v>0.22500000000000001</v>
      </c>
      <c r="P810" s="5">
        <f>LOG10(Table24[[#This Row],[Fare]]+1)</f>
        <v>0.94324712513786169</v>
      </c>
      <c r="Q810" s="3">
        <f>IF(OR(Table24[[#This Row],[Pclass]]=2, Table24[[#This Row],[Pclass]]=3), 0, IF(Table24[[#This Row],[Pclass]]=1, 1, ""))</f>
        <v>0</v>
      </c>
      <c r="R810" s="3">
        <f>IF(OR(Table24[[#This Row],[Pclass]]=1, Table24[[#This Row],[Pclass]]=3), 0, IF(Table24[[#This Row],[Pclass]]=2, 1, ""))</f>
        <v>0</v>
      </c>
      <c r="S810" s="3">
        <f>IF(OR(Table24[[#This Row],[Embarked]]="C", Table24[[#This Row],[Embarked]]="Q"), 0, IF(Table24[[#This Row],[Embarked]]="S", 1, ""))</f>
        <v>1</v>
      </c>
      <c r="T810" s="3">
        <f>IF(OR(Table24[[#This Row],[Embarked]]="S", Table24[[#This Row],[Embarked]]="Q"), 0, IF(Table24[[#This Row],[Embarked]]="C", 1, ""))</f>
        <v>0</v>
      </c>
      <c r="U810" s="3">
        <f>IF(Table24[[#This Row],[Sex]]="male", 1, 0)</f>
        <v>0</v>
      </c>
      <c r="V810" s="3">
        <v>1</v>
      </c>
      <c r="AI810">
        <f>SUMPRODUCT(Table24[[#This Row],[SibSp_1]:[Const]],$X$4:$AG$4)</f>
        <v>-1.5993024298243368</v>
      </c>
      <c r="AJ810">
        <f>SUMPRODUCT(Table24[[#This Row],[SibSp_1]:[Const]],$X$5:$AG$5)</f>
        <v>0.65811615812063451</v>
      </c>
      <c r="AK810">
        <f t="shared" si="336"/>
        <v>0</v>
      </c>
      <c r="AL810">
        <f t="shared" si="337"/>
        <v>0.65811615812063451</v>
      </c>
      <c r="AM810">
        <f t="shared" si="338"/>
        <v>0.65811615812063451</v>
      </c>
      <c r="AN810">
        <f>(AM810-Table24[[#This Row],[Survived]])^2</f>
        <v>0.43311687757946399</v>
      </c>
    </row>
    <row r="811" spans="1:40" x14ac:dyDescent="0.25">
      <c r="A811">
        <v>809</v>
      </c>
      <c r="B811">
        <v>0</v>
      </c>
      <c r="C811">
        <v>2</v>
      </c>
      <c r="D811" t="s">
        <v>1117</v>
      </c>
      <c r="E811" t="s">
        <v>13</v>
      </c>
      <c r="F811">
        <v>39</v>
      </c>
      <c r="G811">
        <v>0</v>
      </c>
      <c r="H811">
        <v>0</v>
      </c>
      <c r="I811">
        <v>248723</v>
      </c>
      <c r="J811">
        <v>13</v>
      </c>
      <c r="L811" t="s">
        <v>15</v>
      </c>
      <c r="M811">
        <f>Table24[[#This Row],[SibSp]]</f>
        <v>0</v>
      </c>
      <c r="N811">
        <f>Table24[[#This Row],[Parch]]</f>
        <v>0</v>
      </c>
      <c r="O811" s="5">
        <f>Table24[[#This Row],[Age]]/80</f>
        <v>0.48749999999999999</v>
      </c>
      <c r="P811" s="5">
        <f>LOG10(Table24[[#This Row],[Fare]]+1)</f>
        <v>1.146128035678238</v>
      </c>
      <c r="Q811" s="3">
        <f>IF(OR(Table24[[#This Row],[Pclass]]=2, Table24[[#This Row],[Pclass]]=3), 0, IF(Table24[[#This Row],[Pclass]]=1, 1, ""))</f>
        <v>0</v>
      </c>
      <c r="R811" s="3">
        <f>IF(OR(Table24[[#This Row],[Pclass]]=1, Table24[[#This Row],[Pclass]]=3), 0, IF(Table24[[#This Row],[Pclass]]=2, 1, ""))</f>
        <v>1</v>
      </c>
      <c r="S811" s="3">
        <f>IF(OR(Table24[[#This Row],[Embarked]]="C", Table24[[#This Row],[Embarked]]="Q"), 0, IF(Table24[[#This Row],[Embarked]]="S", 1, ""))</f>
        <v>1</v>
      </c>
      <c r="T811" s="3">
        <f>IF(OR(Table24[[#This Row],[Embarked]]="S", Table24[[#This Row],[Embarked]]="Q"), 0, IF(Table24[[#This Row],[Embarked]]="C", 1, ""))</f>
        <v>0</v>
      </c>
      <c r="U811" s="3">
        <f>IF(Table24[[#This Row],[Sex]]="male", 1, 0)</f>
        <v>1</v>
      </c>
      <c r="V811" s="3">
        <v>1</v>
      </c>
      <c r="AI811">
        <f>SUMPRODUCT(Table24[[#This Row],[SibSp_1]:[Const]],$X$4:$AG$4)</f>
        <v>-1.7031358377382344</v>
      </c>
      <c r="AJ811">
        <f>SUMPRODUCT(Table24[[#This Row],[SibSp_1]:[Const]],$X$5:$AG$5)</f>
        <v>0.22829513414576541</v>
      </c>
      <c r="AK811">
        <f t="shared" si="336"/>
        <v>0</v>
      </c>
      <c r="AL811">
        <f t="shared" si="337"/>
        <v>0.22829513414576541</v>
      </c>
      <c r="AM811">
        <f t="shared" si="338"/>
        <v>0.22829513414576541</v>
      </c>
      <c r="AN811">
        <f>(AM811-Table24[[#This Row],[Survived]])^2</f>
        <v>5.2118668274633025E-2</v>
      </c>
    </row>
    <row r="812" spans="1:40" x14ac:dyDescent="0.25">
      <c r="A812">
        <v>810</v>
      </c>
      <c r="B812">
        <v>1</v>
      </c>
      <c r="C812">
        <v>1</v>
      </c>
      <c r="D812" t="s">
        <v>1118</v>
      </c>
      <c r="E812" t="s">
        <v>17</v>
      </c>
      <c r="F812">
        <v>33</v>
      </c>
      <c r="G812">
        <v>1</v>
      </c>
      <c r="H812">
        <v>0</v>
      </c>
      <c r="I812">
        <v>113806</v>
      </c>
      <c r="J812">
        <v>53.1</v>
      </c>
      <c r="K812" t="s">
        <v>1013</v>
      </c>
      <c r="L812" t="s">
        <v>15</v>
      </c>
      <c r="M812">
        <f>Table24[[#This Row],[SibSp]]</f>
        <v>1</v>
      </c>
      <c r="N812">
        <f>Table24[[#This Row],[Parch]]</f>
        <v>0</v>
      </c>
      <c r="O812" s="5">
        <f>Table24[[#This Row],[Age]]/80</f>
        <v>0.41249999999999998</v>
      </c>
      <c r="P812" s="5">
        <f>LOG10(Table24[[#This Row],[Fare]]+1)</f>
        <v>1.7331972651065695</v>
      </c>
      <c r="Q812" s="3">
        <f>IF(OR(Table24[[#This Row],[Pclass]]=2, Table24[[#This Row],[Pclass]]=3), 0, IF(Table24[[#This Row],[Pclass]]=1, 1, ""))</f>
        <v>1</v>
      </c>
      <c r="R812" s="3">
        <f>IF(OR(Table24[[#This Row],[Pclass]]=1, Table24[[#This Row],[Pclass]]=3), 0, IF(Table24[[#This Row],[Pclass]]=2, 1, ""))</f>
        <v>0</v>
      </c>
      <c r="S812" s="3">
        <f>IF(OR(Table24[[#This Row],[Embarked]]="C", Table24[[#This Row],[Embarked]]="Q"), 0, IF(Table24[[#This Row],[Embarked]]="S", 1, ""))</f>
        <v>1</v>
      </c>
      <c r="T812" s="3">
        <f>IF(OR(Table24[[#This Row],[Embarked]]="S", Table24[[#This Row],[Embarked]]="Q"), 0, IF(Table24[[#This Row],[Embarked]]="C", 1, ""))</f>
        <v>0</v>
      </c>
      <c r="U812" s="3">
        <f>IF(Table24[[#This Row],[Sex]]="male", 1, 0)</f>
        <v>0</v>
      </c>
      <c r="V812" s="3">
        <v>1</v>
      </c>
      <c r="AI812">
        <f>SUMPRODUCT(Table24[[#This Row],[SibSp_1]:[Const]],$X$4:$AG$4)</f>
        <v>-1.3476365210876027</v>
      </c>
      <c r="AJ812">
        <f>SUMPRODUCT(Table24[[#This Row],[SibSp_1]:[Const]],$X$5:$AG$5)</f>
        <v>0.89463152951638825</v>
      </c>
      <c r="AK812">
        <f t="shared" si="336"/>
        <v>0</v>
      </c>
      <c r="AL812">
        <f t="shared" si="337"/>
        <v>0.89463152951638825</v>
      </c>
      <c r="AM812">
        <f t="shared" si="338"/>
        <v>0.89463152951638825</v>
      </c>
      <c r="AN812">
        <f>(AM812-Table24[[#This Row],[Survived]])^2</f>
        <v>1.1102514572055761E-2</v>
      </c>
    </row>
    <row r="813" spans="1:40" x14ac:dyDescent="0.25">
      <c r="A813">
        <v>811</v>
      </c>
      <c r="B813">
        <v>0</v>
      </c>
      <c r="C813">
        <v>3</v>
      </c>
      <c r="D813" t="s">
        <v>1119</v>
      </c>
      <c r="E813" t="s">
        <v>13</v>
      </c>
      <c r="F813">
        <v>26</v>
      </c>
      <c r="G813">
        <v>0</v>
      </c>
      <c r="H813">
        <v>0</v>
      </c>
      <c r="I813">
        <v>3474</v>
      </c>
      <c r="J813">
        <v>7.8875000000000002</v>
      </c>
      <c r="L813" t="s">
        <v>15</v>
      </c>
      <c r="M813">
        <f>Table24[[#This Row],[SibSp]]</f>
        <v>0</v>
      </c>
      <c r="N813">
        <f>Table24[[#This Row],[Parch]]</f>
        <v>0</v>
      </c>
      <c r="O813" s="5">
        <f>Table24[[#This Row],[Age]]/80</f>
        <v>0.32500000000000001</v>
      </c>
      <c r="P813" s="5">
        <f>LOG10(Table24[[#This Row],[Fare]]+1)</f>
        <v>0.94877961373782271</v>
      </c>
      <c r="Q813" s="3">
        <f>IF(OR(Table24[[#This Row],[Pclass]]=2, Table24[[#This Row],[Pclass]]=3), 0, IF(Table24[[#This Row],[Pclass]]=1, 1, ""))</f>
        <v>0</v>
      </c>
      <c r="R813" s="3">
        <f>IF(OR(Table24[[#This Row],[Pclass]]=1, Table24[[#This Row],[Pclass]]=3), 0, IF(Table24[[#This Row],[Pclass]]=2, 1, ""))</f>
        <v>0</v>
      </c>
      <c r="S813" s="3">
        <f>IF(OR(Table24[[#This Row],[Embarked]]="C", Table24[[#This Row],[Embarked]]="Q"), 0, IF(Table24[[#This Row],[Embarked]]="S", 1, ""))</f>
        <v>1</v>
      </c>
      <c r="T813" s="3">
        <f>IF(OR(Table24[[#This Row],[Embarked]]="S", Table24[[#This Row],[Embarked]]="Q"), 0, IF(Table24[[#This Row],[Embarked]]="C", 1, ""))</f>
        <v>0</v>
      </c>
      <c r="U813" s="3">
        <f>IF(Table24[[#This Row],[Sex]]="male", 1, 0)</f>
        <v>1</v>
      </c>
      <c r="V813" s="3">
        <v>1</v>
      </c>
      <c r="AI813">
        <f>SUMPRODUCT(Table24[[#This Row],[SibSp_1]:[Const]],$X$4:$AG$4)</f>
        <v>-1.4946896369716232</v>
      </c>
      <c r="AJ813">
        <f>SUMPRODUCT(Table24[[#This Row],[SibSp_1]:[Const]],$X$5:$AG$5)</f>
        <v>0.10194659209594326</v>
      </c>
      <c r="AK813">
        <f t="shared" si="336"/>
        <v>0</v>
      </c>
      <c r="AL813">
        <f t="shared" si="337"/>
        <v>0.10194659209594326</v>
      </c>
      <c r="AM813">
        <f t="shared" si="338"/>
        <v>0.10194659209594326</v>
      </c>
      <c r="AN813">
        <f>(AM813-Table24[[#This Row],[Survived]])^2</f>
        <v>1.039310763997664E-2</v>
      </c>
    </row>
    <row r="814" spans="1:40" x14ac:dyDescent="0.25">
      <c r="A814">
        <v>812</v>
      </c>
      <c r="B814">
        <v>0</v>
      </c>
      <c r="C814">
        <v>3</v>
      </c>
      <c r="D814" t="s">
        <v>1120</v>
      </c>
      <c r="E814" t="s">
        <v>13</v>
      </c>
      <c r="F814">
        <v>39</v>
      </c>
      <c r="G814">
        <v>0</v>
      </c>
      <c r="H814">
        <v>0</v>
      </c>
      <c r="I814" t="s">
        <v>809</v>
      </c>
      <c r="J814">
        <v>24.15</v>
      </c>
      <c r="L814" t="s">
        <v>15</v>
      </c>
      <c r="M814">
        <f>Table24[[#This Row],[SibSp]]</f>
        <v>0</v>
      </c>
      <c r="N814">
        <f>Table24[[#This Row],[Parch]]</f>
        <v>0</v>
      </c>
      <c r="O814" s="5">
        <f>Table24[[#This Row],[Age]]/80</f>
        <v>0.48749999999999999</v>
      </c>
      <c r="P814" s="5">
        <f>LOG10(Table24[[#This Row],[Fare]]+1)</f>
        <v>1.4005379893919461</v>
      </c>
      <c r="Q814" s="3">
        <f>IF(OR(Table24[[#This Row],[Pclass]]=2, Table24[[#This Row],[Pclass]]=3), 0, IF(Table24[[#This Row],[Pclass]]=1, 1, ""))</f>
        <v>0</v>
      </c>
      <c r="R814" s="3">
        <f>IF(OR(Table24[[#This Row],[Pclass]]=1, Table24[[#This Row],[Pclass]]=3), 0, IF(Table24[[#This Row],[Pclass]]=2, 1, ""))</f>
        <v>0</v>
      </c>
      <c r="S814" s="3">
        <f>IF(OR(Table24[[#This Row],[Embarked]]="C", Table24[[#This Row],[Embarked]]="Q"), 0, IF(Table24[[#This Row],[Embarked]]="S", 1, ""))</f>
        <v>1</v>
      </c>
      <c r="T814" s="3">
        <f>IF(OR(Table24[[#This Row],[Embarked]]="S", Table24[[#This Row],[Embarked]]="Q"), 0, IF(Table24[[#This Row],[Embarked]]="C", 1, ""))</f>
        <v>0</v>
      </c>
      <c r="U814" s="3">
        <f>IF(Table24[[#This Row],[Sex]]="male", 1, 0)</f>
        <v>1</v>
      </c>
      <c r="V814" s="3">
        <v>1</v>
      </c>
      <c r="AI814">
        <f>SUMPRODUCT(Table24[[#This Row],[SibSp_1]:[Const]],$X$4:$AG$4)</f>
        <v>-1.7676598104968071</v>
      </c>
      <c r="AJ814">
        <f>SUMPRODUCT(Table24[[#This Row],[SibSp_1]:[Const]],$X$5:$AG$5)</f>
        <v>4.8228991522429654E-2</v>
      </c>
      <c r="AK814">
        <f t="shared" si="336"/>
        <v>0</v>
      </c>
      <c r="AL814">
        <f t="shared" si="337"/>
        <v>4.8228991522429654E-2</v>
      </c>
      <c r="AM814">
        <f t="shared" si="338"/>
        <v>4.8228991522429654E-2</v>
      </c>
      <c r="AN814">
        <f>(AM814-Table24[[#This Row],[Survived]])^2</f>
        <v>2.3260356232705916E-3</v>
      </c>
    </row>
    <row r="815" spans="1:40" x14ac:dyDescent="0.25">
      <c r="A815">
        <v>813</v>
      </c>
      <c r="B815">
        <v>0</v>
      </c>
      <c r="C815">
        <v>2</v>
      </c>
      <c r="D815" t="s">
        <v>1121</v>
      </c>
      <c r="E815" t="s">
        <v>13</v>
      </c>
      <c r="F815">
        <v>35</v>
      </c>
      <c r="G815">
        <v>0</v>
      </c>
      <c r="H815">
        <v>0</v>
      </c>
      <c r="I815">
        <v>28206</v>
      </c>
      <c r="J815">
        <v>10.5</v>
      </c>
      <c r="L815" t="s">
        <v>15</v>
      </c>
      <c r="M815">
        <f>Table24[[#This Row],[SibSp]]</f>
        <v>0</v>
      </c>
      <c r="N815">
        <f>Table24[[#This Row],[Parch]]</f>
        <v>0</v>
      </c>
      <c r="O815" s="5">
        <f>Table24[[#This Row],[Age]]/80</f>
        <v>0.4375</v>
      </c>
      <c r="P815" s="5">
        <f>LOG10(Table24[[#This Row],[Fare]]+1)</f>
        <v>1.0606978403536116</v>
      </c>
      <c r="Q815" s="3">
        <f>IF(OR(Table24[[#This Row],[Pclass]]=2, Table24[[#This Row],[Pclass]]=3), 0, IF(Table24[[#This Row],[Pclass]]=1, 1, ""))</f>
        <v>0</v>
      </c>
      <c r="R815" s="3">
        <f>IF(OR(Table24[[#This Row],[Pclass]]=1, Table24[[#This Row],[Pclass]]=3), 0, IF(Table24[[#This Row],[Pclass]]=2, 1, ""))</f>
        <v>1</v>
      </c>
      <c r="S815" s="3">
        <f>IF(OR(Table24[[#This Row],[Embarked]]="C", Table24[[#This Row],[Embarked]]="Q"), 0, IF(Table24[[#This Row],[Embarked]]="S", 1, ""))</f>
        <v>1</v>
      </c>
      <c r="T815" s="3">
        <f>IF(OR(Table24[[#This Row],[Embarked]]="S", Table24[[#This Row],[Embarked]]="Q"), 0, IF(Table24[[#This Row],[Embarked]]="C", 1, ""))</f>
        <v>0</v>
      </c>
      <c r="U815" s="3">
        <f>IF(Table24[[#This Row],[Sex]]="male", 1, 0)</f>
        <v>1</v>
      </c>
      <c r="V815" s="3">
        <v>1</v>
      </c>
      <c r="AI815">
        <f>SUMPRODUCT(Table24[[#This Row],[SibSp_1]:[Const]],$X$4:$AG$4)</f>
        <v>-1.6530916034403487</v>
      </c>
      <c r="AJ815">
        <f>SUMPRODUCT(Table24[[#This Row],[SibSp_1]:[Const]],$X$5:$AG$5)</f>
        <v>0.24970824134952202</v>
      </c>
      <c r="AK815">
        <f t="shared" si="336"/>
        <v>0</v>
      </c>
      <c r="AL815">
        <f t="shared" si="337"/>
        <v>0.24970824134952202</v>
      </c>
      <c r="AM815">
        <f t="shared" si="338"/>
        <v>0.24970824134952202</v>
      </c>
      <c r="AN815">
        <f>(AM815-Table24[[#This Row],[Survived]])^2</f>
        <v>6.235420579787114E-2</v>
      </c>
    </row>
    <row r="816" spans="1:40" x14ac:dyDescent="0.25">
      <c r="A816">
        <v>814</v>
      </c>
      <c r="B816">
        <v>0</v>
      </c>
      <c r="C816">
        <v>3</v>
      </c>
      <c r="D816" t="s">
        <v>1122</v>
      </c>
      <c r="E816" t="s">
        <v>17</v>
      </c>
      <c r="F816">
        <v>6</v>
      </c>
      <c r="G816">
        <v>4</v>
      </c>
      <c r="H816">
        <v>2</v>
      </c>
      <c r="I816">
        <v>347082</v>
      </c>
      <c r="J816">
        <v>31.274999999999999</v>
      </c>
      <c r="L816" t="s">
        <v>15</v>
      </c>
      <c r="M816">
        <f>Table24[[#This Row],[SibSp]]</f>
        <v>4</v>
      </c>
      <c r="N816">
        <f>Table24[[#This Row],[Parch]]</f>
        <v>2</v>
      </c>
      <c r="O816" s="5">
        <f>Table24[[#This Row],[Age]]/80</f>
        <v>7.4999999999999997E-2</v>
      </c>
      <c r="P816" s="5">
        <f>LOG10(Table24[[#This Row],[Fare]]+1)</f>
        <v>1.5088662509384578</v>
      </c>
      <c r="Q816" s="3">
        <f>IF(OR(Table24[[#This Row],[Pclass]]=2, Table24[[#This Row],[Pclass]]=3), 0, IF(Table24[[#This Row],[Pclass]]=1, 1, ""))</f>
        <v>0</v>
      </c>
      <c r="R816" s="3">
        <f>IF(OR(Table24[[#This Row],[Pclass]]=1, Table24[[#This Row],[Pclass]]=3), 0, IF(Table24[[#This Row],[Pclass]]=2, 1, ""))</f>
        <v>0</v>
      </c>
      <c r="S816" s="3">
        <f>IF(OR(Table24[[#This Row],[Embarked]]="C", Table24[[#This Row],[Embarked]]="Q"), 0, IF(Table24[[#This Row],[Embarked]]="S", 1, ""))</f>
        <v>1</v>
      </c>
      <c r="T816" s="3">
        <f>IF(OR(Table24[[#This Row],[Embarked]]="S", Table24[[#This Row],[Embarked]]="Q"), 0, IF(Table24[[#This Row],[Embarked]]="C", 1, ""))</f>
        <v>0</v>
      </c>
      <c r="U816" s="3">
        <f>IF(Table24[[#This Row],[Sex]]="male", 1, 0)</f>
        <v>0</v>
      </c>
      <c r="V816" s="3">
        <v>1</v>
      </c>
      <c r="AI816">
        <f>SUMPRODUCT(Table24[[#This Row],[SibSp_1]:[Const]],$X$4:$AG$4)</f>
        <v>-0.83761527978209482</v>
      </c>
      <c r="AJ816">
        <f>SUMPRODUCT(Table24[[#This Row],[SibSp_1]:[Const]],$X$5:$AG$5)</f>
        <v>0.4440122274018124</v>
      </c>
      <c r="AK816">
        <f t="shared" si="336"/>
        <v>0</v>
      </c>
      <c r="AL816">
        <f t="shared" si="337"/>
        <v>0.4440122274018124</v>
      </c>
      <c r="AM816">
        <f t="shared" si="338"/>
        <v>0.4440122274018124</v>
      </c>
      <c r="AN816">
        <f>(AM816-Table24[[#This Row],[Survived]])^2</f>
        <v>0.19714685808231877</v>
      </c>
    </row>
    <row r="817" spans="1:40" x14ac:dyDescent="0.25">
      <c r="A817">
        <v>815</v>
      </c>
      <c r="B817">
        <v>0</v>
      </c>
      <c r="C817">
        <v>3</v>
      </c>
      <c r="D817" t="s">
        <v>1123</v>
      </c>
      <c r="E817" t="s">
        <v>13</v>
      </c>
      <c r="F817">
        <v>30.5</v>
      </c>
      <c r="G817">
        <v>0</v>
      </c>
      <c r="H817">
        <v>0</v>
      </c>
      <c r="I817">
        <v>364499</v>
      </c>
      <c r="J817">
        <v>8.0500000000000007</v>
      </c>
      <c r="L817" t="s">
        <v>15</v>
      </c>
      <c r="M817">
        <f>Table24[[#This Row],[SibSp]]</f>
        <v>0</v>
      </c>
      <c r="N817">
        <f>Table24[[#This Row],[Parch]]</f>
        <v>0</v>
      </c>
      <c r="O817" s="5">
        <f>Table24[[#This Row],[Age]]/80</f>
        <v>0.38124999999999998</v>
      </c>
      <c r="P817" s="5">
        <f>LOG10(Table24[[#This Row],[Fare]]+1)</f>
        <v>0.9566485792052033</v>
      </c>
      <c r="Q817" s="3">
        <f>IF(OR(Table24[[#This Row],[Pclass]]=2, Table24[[#This Row],[Pclass]]=3), 0, IF(Table24[[#This Row],[Pclass]]=1, 1, ""))</f>
        <v>0</v>
      </c>
      <c r="R817" s="3">
        <f>IF(OR(Table24[[#This Row],[Pclass]]=1, Table24[[#This Row],[Pclass]]=3), 0, IF(Table24[[#This Row],[Pclass]]=2, 1, ""))</f>
        <v>0</v>
      </c>
      <c r="S817" s="3">
        <f>IF(OR(Table24[[#This Row],[Embarked]]="C", Table24[[#This Row],[Embarked]]="Q"), 0, IF(Table24[[#This Row],[Embarked]]="S", 1, ""))</f>
        <v>1</v>
      </c>
      <c r="T817" s="3">
        <f>IF(OR(Table24[[#This Row],[Embarked]]="S", Table24[[#This Row],[Embarked]]="Q"), 0, IF(Table24[[#This Row],[Embarked]]="C", 1, ""))</f>
        <v>0</v>
      </c>
      <c r="U817" s="3">
        <f>IF(Table24[[#This Row],[Sex]]="male", 1, 0)</f>
        <v>1</v>
      </c>
      <c r="V817" s="3">
        <v>1</v>
      </c>
      <c r="AI817">
        <f>SUMPRODUCT(Table24[[#This Row],[SibSp_1]:[Const]],$X$4:$AG$4)</f>
        <v>-1.4950753829559189</v>
      </c>
      <c r="AJ817">
        <f>SUMPRODUCT(Table24[[#This Row],[SibSp_1]:[Const]],$X$5:$AG$5)</f>
        <v>6.9811312407758508E-2</v>
      </c>
      <c r="AK817">
        <f t="shared" si="336"/>
        <v>0</v>
      </c>
      <c r="AL817">
        <f t="shared" si="337"/>
        <v>6.9811312407758508E-2</v>
      </c>
      <c r="AM817">
        <f t="shared" si="338"/>
        <v>6.9811312407758508E-2</v>
      </c>
      <c r="AN817">
        <f>(AM817-Table24[[#This Row],[Survived]])^2</f>
        <v>4.8736193400936573E-3</v>
      </c>
    </row>
    <row r="818" spans="1:40" hidden="1" x14ac:dyDescent="0.25">
      <c r="A818">
        <v>816</v>
      </c>
      <c r="B818">
        <v>0</v>
      </c>
      <c r="C818">
        <v>1</v>
      </c>
      <c r="D818" t="s">
        <v>1124</v>
      </c>
      <c r="E818" t="s">
        <v>13</v>
      </c>
      <c r="G818">
        <v>0</v>
      </c>
      <c r="H818">
        <v>0</v>
      </c>
      <c r="I818">
        <v>112058</v>
      </c>
      <c r="J818">
        <v>0</v>
      </c>
      <c r="K818" t="s">
        <v>1125</v>
      </c>
      <c r="L818" t="s">
        <v>15</v>
      </c>
      <c r="M818">
        <f>Table24[[#This Row],[SibSp]]</f>
        <v>0</v>
      </c>
      <c r="N818">
        <f>Table24[[#This Row],[Parch]]</f>
        <v>0</v>
      </c>
      <c r="O818">
        <f>Table24[[#This Row],[Age]]/80</f>
        <v>0</v>
      </c>
      <c r="P818" s="3">
        <f>LOG10(Table24[[#This Row],[Fare]]+1)</f>
        <v>0</v>
      </c>
      <c r="Q818" s="3">
        <f>IF(OR(Table24[[#This Row],[Pclass]]=2, Table24[[#This Row],[Pclass]]=3), 0, IF(Table24[[#This Row],[Pclass]]=1, 1, ""))</f>
        <v>1</v>
      </c>
      <c r="R818" s="3">
        <f>IF(OR(Table24[[#This Row],[Pclass]]=1, Table24[[#This Row],[Pclass]]=3), 0, IF(Table24[[#This Row],[Pclass]]=2, 1, ""))</f>
        <v>0</v>
      </c>
      <c r="S818" s="3">
        <f>IF(OR(Table24[[#This Row],[Embarked]]="C", Table24[[#This Row],[Embarked]]="Q"), 0, IF(Table24[[#This Row],[Embarked]]="S", 1, ""))</f>
        <v>1</v>
      </c>
      <c r="T818" s="3">
        <f>IF(OR(Table24[[#This Row],[Embarked]]="S", Table24[[#This Row],[Embarked]]="Q"), 0, IF(Table24[[#This Row],[Embarked]]="C", 1, ""))</f>
        <v>0</v>
      </c>
      <c r="U818" s="3">
        <f>IF(Table24[[#This Row],[Sex]]="male", 1, 0)</f>
        <v>1</v>
      </c>
      <c r="V818" s="3"/>
      <c r="AI818">
        <f>SUMPRODUCT(Table24[[#This Row],[SibSp_1]:[Const]],$X$4:$AG$4)</f>
        <v>-0.20693580289472893</v>
      </c>
      <c r="AN818">
        <f>(AI818-Table24[[#This Row],[Survived]])^2</f>
        <v>4.2822426519686103E-2</v>
      </c>
    </row>
    <row r="819" spans="1:40" x14ac:dyDescent="0.25">
      <c r="A819">
        <v>817</v>
      </c>
      <c r="B819">
        <v>0</v>
      </c>
      <c r="C819">
        <v>3</v>
      </c>
      <c r="D819" t="s">
        <v>1126</v>
      </c>
      <c r="E819" t="s">
        <v>17</v>
      </c>
      <c r="F819">
        <v>23</v>
      </c>
      <c r="G819">
        <v>0</v>
      </c>
      <c r="H819">
        <v>0</v>
      </c>
      <c r="I819" t="s">
        <v>1127</v>
      </c>
      <c r="J819">
        <v>7.9249999999999998</v>
      </c>
      <c r="L819" t="s">
        <v>15</v>
      </c>
      <c r="M819">
        <f>Table24[[#This Row],[SibSp]]</f>
        <v>0</v>
      </c>
      <c r="N819">
        <f>Table24[[#This Row],[Parch]]</f>
        <v>0</v>
      </c>
      <c r="O819" s="5">
        <f>Table24[[#This Row],[Age]]/80</f>
        <v>0.28749999999999998</v>
      </c>
      <c r="P819" s="5">
        <f>LOG10(Table24[[#This Row],[Fare]]+1)</f>
        <v>0.95060822478423079</v>
      </c>
      <c r="Q819" s="3">
        <f>IF(OR(Table24[[#This Row],[Pclass]]=2, Table24[[#This Row],[Pclass]]=3), 0, IF(Table24[[#This Row],[Pclass]]=1, 1, ""))</f>
        <v>0</v>
      </c>
      <c r="R819" s="3">
        <f>IF(OR(Table24[[#This Row],[Pclass]]=1, Table24[[#This Row],[Pclass]]=3), 0, IF(Table24[[#This Row],[Pclass]]=2, 1, ""))</f>
        <v>0</v>
      </c>
      <c r="S819" s="3">
        <f>IF(OR(Table24[[#This Row],[Embarked]]="C", Table24[[#This Row],[Embarked]]="Q"), 0, IF(Table24[[#This Row],[Embarked]]="S", 1, ""))</f>
        <v>1</v>
      </c>
      <c r="T819" s="3">
        <f>IF(OR(Table24[[#This Row],[Embarked]]="S", Table24[[#This Row],[Embarked]]="Q"), 0, IF(Table24[[#This Row],[Embarked]]="C", 1, ""))</f>
        <v>0</v>
      </c>
      <c r="U819" s="3">
        <f>IF(Table24[[#This Row],[Sex]]="male", 1, 0)</f>
        <v>0</v>
      </c>
      <c r="V819" s="3">
        <v>1</v>
      </c>
      <c r="AI819">
        <f>SUMPRODUCT(Table24[[#This Row],[SibSp_1]:[Const]],$X$4:$AG$4)</f>
        <v>-1.5988551968366338</v>
      </c>
      <c r="AJ819">
        <f>SUMPRODUCT(Table24[[#This Row],[SibSp_1]:[Const]],$X$5:$AG$5)</f>
        <v>0.62228426619981458</v>
      </c>
      <c r="AK819">
        <f t="shared" ref="AK819:AK827" si="339">IF(AI819&lt;0,0,AI819)</f>
        <v>0</v>
      </c>
      <c r="AL819">
        <f t="shared" ref="AL819:AL827" si="340">IF(AJ819&lt;0,0,AJ819)</f>
        <v>0.62228426619981458</v>
      </c>
      <c r="AM819">
        <f t="shared" ref="AM819:AM827" si="341">AK819+AL819</f>
        <v>0.62228426619981458</v>
      </c>
      <c r="AN819">
        <f>(AM819-Table24[[#This Row],[Survived]])^2</f>
        <v>0.38723770795984169</v>
      </c>
    </row>
    <row r="820" spans="1:40" x14ac:dyDescent="0.25">
      <c r="A820">
        <v>818</v>
      </c>
      <c r="B820">
        <v>0</v>
      </c>
      <c r="C820">
        <v>2</v>
      </c>
      <c r="D820" t="s">
        <v>1128</v>
      </c>
      <c r="E820" t="s">
        <v>13</v>
      </c>
      <c r="F820">
        <v>31</v>
      </c>
      <c r="G820">
        <v>1</v>
      </c>
      <c r="H820">
        <v>1</v>
      </c>
      <c r="I820" t="s">
        <v>1129</v>
      </c>
      <c r="J820">
        <v>37.004199999999997</v>
      </c>
      <c r="L820" t="s">
        <v>20</v>
      </c>
      <c r="M820">
        <f>Table24[[#This Row],[SibSp]]</f>
        <v>1</v>
      </c>
      <c r="N820">
        <f>Table24[[#This Row],[Parch]]</f>
        <v>1</v>
      </c>
      <c r="O820" s="5">
        <f>Table24[[#This Row],[Age]]/80</f>
        <v>0.38750000000000001</v>
      </c>
      <c r="P820" s="5">
        <f>LOG10(Table24[[#This Row],[Fare]]+1)</f>
        <v>1.579831594933373</v>
      </c>
      <c r="Q820" s="3">
        <f>IF(OR(Table24[[#This Row],[Pclass]]=2, Table24[[#This Row],[Pclass]]=3), 0, IF(Table24[[#This Row],[Pclass]]=1, 1, ""))</f>
        <v>0</v>
      </c>
      <c r="R820" s="3">
        <f>IF(OR(Table24[[#This Row],[Pclass]]=1, Table24[[#This Row],[Pclass]]=3), 0, IF(Table24[[#This Row],[Pclass]]=2, 1, ""))</f>
        <v>1</v>
      </c>
      <c r="S820" s="3">
        <f>IF(OR(Table24[[#This Row],[Embarked]]="C", Table24[[#This Row],[Embarked]]="Q"), 0, IF(Table24[[#This Row],[Embarked]]="S", 1, ""))</f>
        <v>0</v>
      </c>
      <c r="T820" s="3">
        <f>IF(OR(Table24[[#This Row],[Embarked]]="S", Table24[[#This Row],[Embarked]]="Q"), 0, IF(Table24[[#This Row],[Embarked]]="C", 1, ""))</f>
        <v>1</v>
      </c>
      <c r="U820" s="3">
        <f>IF(Table24[[#This Row],[Sex]]="male", 1, 0)</f>
        <v>1</v>
      </c>
      <c r="V820" s="3">
        <v>1</v>
      </c>
      <c r="AI820">
        <f>SUMPRODUCT(Table24[[#This Row],[SibSp_1]:[Const]],$X$4:$AG$4)</f>
        <v>-0.21063437975623581</v>
      </c>
      <c r="AJ820">
        <f>SUMPRODUCT(Table24[[#This Row],[SibSp_1]:[Const]],$X$5:$AG$5)</f>
        <v>0.22777981588739954</v>
      </c>
      <c r="AK820">
        <f t="shared" si="339"/>
        <v>0</v>
      </c>
      <c r="AL820">
        <f t="shared" si="340"/>
        <v>0.22777981588739954</v>
      </c>
      <c r="AM820">
        <f t="shared" si="341"/>
        <v>0.22777981588739954</v>
      </c>
      <c r="AN820">
        <f>(AM820-Table24[[#This Row],[Survived]])^2</f>
        <v>5.1883644525697631E-2</v>
      </c>
    </row>
    <row r="821" spans="1:40" x14ac:dyDescent="0.25">
      <c r="A821">
        <v>819</v>
      </c>
      <c r="B821">
        <v>0</v>
      </c>
      <c r="C821">
        <v>3</v>
      </c>
      <c r="D821" t="s">
        <v>1130</v>
      </c>
      <c r="E821" t="s">
        <v>13</v>
      </c>
      <c r="F821">
        <v>43</v>
      </c>
      <c r="G821">
        <v>0</v>
      </c>
      <c r="H821">
        <v>0</v>
      </c>
      <c r="I821" t="s">
        <v>1131</v>
      </c>
      <c r="J821">
        <v>6.45</v>
      </c>
      <c r="L821" t="s">
        <v>15</v>
      </c>
      <c r="M821">
        <f>Table24[[#This Row],[SibSp]]</f>
        <v>0</v>
      </c>
      <c r="N821">
        <f>Table24[[#This Row],[Parch]]</f>
        <v>0</v>
      </c>
      <c r="O821" s="5">
        <f>Table24[[#This Row],[Age]]/80</f>
        <v>0.53749999999999998</v>
      </c>
      <c r="P821" s="5">
        <f>LOG10(Table24[[#This Row],[Fare]]+1)</f>
        <v>0.87215627274829288</v>
      </c>
      <c r="Q821" s="3">
        <f>IF(OR(Table24[[#This Row],[Pclass]]=2, Table24[[#This Row],[Pclass]]=3), 0, IF(Table24[[#This Row],[Pclass]]=1, 1, ""))</f>
        <v>0</v>
      </c>
      <c r="R821" s="3">
        <f>IF(OR(Table24[[#This Row],[Pclass]]=1, Table24[[#This Row],[Pclass]]=3), 0, IF(Table24[[#This Row],[Pclass]]=2, 1, ""))</f>
        <v>0</v>
      </c>
      <c r="S821" s="3">
        <f>IF(OR(Table24[[#This Row],[Embarked]]="C", Table24[[#This Row],[Embarked]]="Q"), 0, IF(Table24[[#This Row],[Embarked]]="S", 1, ""))</f>
        <v>1</v>
      </c>
      <c r="T821" s="3">
        <f>IF(OR(Table24[[#This Row],[Embarked]]="S", Table24[[#This Row],[Embarked]]="Q"), 0, IF(Table24[[#This Row],[Embarked]]="C", 1, ""))</f>
        <v>0</v>
      </c>
      <c r="U821" s="3">
        <f>IF(Table24[[#This Row],[Sex]]="male", 1, 0)</f>
        <v>1</v>
      </c>
      <c r="V821" s="3">
        <v>1</v>
      </c>
      <c r="AI821">
        <f>SUMPRODUCT(Table24[[#This Row],[SibSp_1]:[Const]],$X$4:$AG$4)</f>
        <v>-1.4287569869129091</v>
      </c>
      <c r="AJ821">
        <f>SUMPRODUCT(Table24[[#This Row],[SibSp_1]:[Const]],$X$5:$AG$5)</f>
        <v>-2.9150167582363329E-2</v>
      </c>
      <c r="AK821">
        <f t="shared" si="339"/>
        <v>0</v>
      </c>
      <c r="AL821">
        <f t="shared" si="340"/>
        <v>0</v>
      </c>
      <c r="AM821">
        <f t="shared" si="341"/>
        <v>0</v>
      </c>
      <c r="AN821">
        <f>(AM821-Table24[[#This Row],[Survived]])^2</f>
        <v>0</v>
      </c>
    </row>
    <row r="822" spans="1:40" x14ac:dyDescent="0.25">
      <c r="A822">
        <v>820</v>
      </c>
      <c r="B822">
        <v>0</v>
      </c>
      <c r="C822">
        <v>3</v>
      </c>
      <c r="D822" t="s">
        <v>1132</v>
      </c>
      <c r="E822" t="s">
        <v>13</v>
      </c>
      <c r="F822">
        <v>10</v>
      </c>
      <c r="G822">
        <v>3</v>
      </c>
      <c r="H822">
        <v>2</v>
      </c>
      <c r="I822">
        <v>347088</v>
      </c>
      <c r="J822">
        <v>27.9</v>
      </c>
      <c r="L822" t="s">
        <v>15</v>
      </c>
      <c r="M822">
        <f>Table24[[#This Row],[SibSp]]</f>
        <v>3</v>
      </c>
      <c r="N822">
        <f>Table24[[#This Row],[Parch]]</f>
        <v>2</v>
      </c>
      <c r="O822" s="5">
        <f>Table24[[#This Row],[Age]]/80</f>
        <v>0.125</v>
      </c>
      <c r="P822" s="5">
        <f>LOG10(Table24[[#This Row],[Fare]]+1)</f>
        <v>1.4608978427565478</v>
      </c>
      <c r="Q822" s="3">
        <f>IF(OR(Table24[[#This Row],[Pclass]]=2, Table24[[#This Row],[Pclass]]=3), 0, IF(Table24[[#This Row],[Pclass]]=1, 1, ""))</f>
        <v>0</v>
      </c>
      <c r="R822" s="3">
        <f>IF(OR(Table24[[#This Row],[Pclass]]=1, Table24[[#This Row],[Pclass]]=3), 0, IF(Table24[[#This Row],[Pclass]]=2, 1, ""))</f>
        <v>0</v>
      </c>
      <c r="S822" s="3">
        <f>IF(OR(Table24[[#This Row],[Embarked]]="C", Table24[[#This Row],[Embarked]]="Q"), 0, IF(Table24[[#This Row],[Embarked]]="S", 1, ""))</f>
        <v>1</v>
      </c>
      <c r="T822" s="3">
        <f>IF(OR(Table24[[#This Row],[Embarked]]="S", Table24[[#This Row],[Embarked]]="Q"), 0, IF(Table24[[#This Row],[Embarked]]="C", 1, ""))</f>
        <v>0</v>
      </c>
      <c r="U822" s="3">
        <f>IF(Table24[[#This Row],[Sex]]="male", 1, 0)</f>
        <v>1</v>
      </c>
      <c r="V822" s="3">
        <v>1</v>
      </c>
      <c r="AI822">
        <f>SUMPRODUCT(Table24[[#This Row],[SibSp_1]:[Const]],$X$4:$AG$4)</f>
        <v>-1.0470881118791791</v>
      </c>
      <c r="AJ822">
        <f>SUMPRODUCT(Table24[[#This Row],[SibSp_1]:[Const]],$X$5:$AG$5)</f>
        <v>-6.6814669926942294E-3</v>
      </c>
      <c r="AK822">
        <f t="shared" si="339"/>
        <v>0</v>
      </c>
      <c r="AL822">
        <f t="shared" si="340"/>
        <v>0</v>
      </c>
      <c r="AM822">
        <f t="shared" si="341"/>
        <v>0</v>
      </c>
      <c r="AN822">
        <f>(AM822-Table24[[#This Row],[Survived]])^2</f>
        <v>0</v>
      </c>
    </row>
    <row r="823" spans="1:40" x14ac:dyDescent="0.25">
      <c r="A823">
        <v>821</v>
      </c>
      <c r="B823">
        <v>1</v>
      </c>
      <c r="C823">
        <v>1</v>
      </c>
      <c r="D823" t="s">
        <v>1133</v>
      </c>
      <c r="E823" t="s">
        <v>17</v>
      </c>
      <c r="F823">
        <v>52</v>
      </c>
      <c r="G823">
        <v>1</v>
      </c>
      <c r="H823">
        <v>1</v>
      </c>
      <c r="I823">
        <v>12749</v>
      </c>
      <c r="J823">
        <v>93.5</v>
      </c>
      <c r="K823" t="s">
        <v>1134</v>
      </c>
      <c r="L823" t="s">
        <v>15</v>
      </c>
      <c r="M823">
        <f>Table24[[#This Row],[SibSp]]</f>
        <v>1</v>
      </c>
      <c r="N823">
        <f>Table24[[#This Row],[Parch]]</f>
        <v>1</v>
      </c>
      <c r="O823" s="5">
        <f>Table24[[#This Row],[Age]]/80</f>
        <v>0.65</v>
      </c>
      <c r="P823" s="5">
        <f>LOG10(Table24[[#This Row],[Fare]]+1)</f>
        <v>1.975431808509263</v>
      </c>
      <c r="Q823" s="3">
        <f>IF(OR(Table24[[#This Row],[Pclass]]=2, Table24[[#This Row],[Pclass]]=3), 0, IF(Table24[[#This Row],[Pclass]]=1, 1, ""))</f>
        <v>1</v>
      </c>
      <c r="R823" s="3">
        <f>IF(OR(Table24[[#This Row],[Pclass]]=1, Table24[[#This Row],[Pclass]]=3), 0, IF(Table24[[#This Row],[Pclass]]=2, 1, ""))</f>
        <v>0</v>
      </c>
      <c r="S823" s="3">
        <f>IF(OR(Table24[[#This Row],[Embarked]]="C", Table24[[#This Row],[Embarked]]="Q"), 0, IF(Table24[[#This Row],[Embarked]]="S", 1, ""))</f>
        <v>1</v>
      </c>
      <c r="T823" s="3">
        <f>IF(OR(Table24[[#This Row],[Embarked]]="S", Table24[[#This Row],[Embarked]]="Q"), 0, IF(Table24[[#This Row],[Embarked]]="C", 1, ""))</f>
        <v>0</v>
      </c>
      <c r="U823" s="3">
        <f>IF(Table24[[#This Row],[Sex]]="male", 1, 0)</f>
        <v>0</v>
      </c>
      <c r="V823" s="3">
        <v>1</v>
      </c>
      <c r="AI823">
        <f>SUMPRODUCT(Table24[[#This Row],[SibSp_1]:[Const]],$X$4:$AG$4)</f>
        <v>-1.6033191518300158</v>
      </c>
      <c r="AJ823">
        <f>SUMPRODUCT(Table24[[#This Row],[SibSp_1]:[Const]],$X$5:$AG$5)</f>
        <v>0.76366775424427569</v>
      </c>
      <c r="AK823">
        <f t="shared" si="339"/>
        <v>0</v>
      </c>
      <c r="AL823">
        <f t="shared" si="340"/>
        <v>0.76366775424427569</v>
      </c>
      <c r="AM823">
        <f t="shared" si="341"/>
        <v>0.76366775424427569</v>
      </c>
      <c r="AN823">
        <f>(AM823-Table24[[#This Row],[Survived]])^2</f>
        <v>5.5852930383944073E-2</v>
      </c>
    </row>
    <row r="824" spans="1:40" x14ac:dyDescent="0.25">
      <c r="A824">
        <v>822</v>
      </c>
      <c r="B824">
        <v>1</v>
      </c>
      <c r="C824">
        <v>3</v>
      </c>
      <c r="D824" t="s">
        <v>1135</v>
      </c>
      <c r="E824" t="s">
        <v>13</v>
      </c>
      <c r="F824">
        <v>27</v>
      </c>
      <c r="G824">
        <v>0</v>
      </c>
      <c r="H824">
        <v>0</v>
      </c>
      <c r="I824">
        <v>315098</v>
      </c>
      <c r="J824">
        <v>8.6624999999999996</v>
      </c>
      <c r="L824" t="s">
        <v>15</v>
      </c>
      <c r="M824">
        <f>Table24[[#This Row],[SibSp]]</f>
        <v>0</v>
      </c>
      <c r="N824">
        <f>Table24[[#This Row],[Parch]]</f>
        <v>0</v>
      </c>
      <c r="O824" s="5">
        <f>Table24[[#This Row],[Age]]/80</f>
        <v>0.33750000000000002</v>
      </c>
      <c r="P824" s="5">
        <f>LOG10(Table24[[#This Row],[Fare]]+1)</f>
        <v>0.98508950692638131</v>
      </c>
      <c r="Q824" s="3">
        <f>IF(OR(Table24[[#This Row],[Pclass]]=2, Table24[[#This Row],[Pclass]]=3), 0, IF(Table24[[#This Row],[Pclass]]=1, 1, ""))</f>
        <v>0</v>
      </c>
      <c r="R824" s="3">
        <f>IF(OR(Table24[[#This Row],[Pclass]]=1, Table24[[#This Row],[Pclass]]=3), 0, IF(Table24[[#This Row],[Pclass]]=2, 1, ""))</f>
        <v>0</v>
      </c>
      <c r="S824" s="3">
        <f>IF(OR(Table24[[#This Row],[Embarked]]="C", Table24[[#This Row],[Embarked]]="Q"), 0, IF(Table24[[#This Row],[Embarked]]="S", 1, ""))</f>
        <v>1</v>
      </c>
      <c r="T824" s="3">
        <f>IF(OR(Table24[[#This Row],[Embarked]]="S", Table24[[#This Row],[Embarked]]="Q"), 0, IF(Table24[[#This Row],[Embarked]]="C", 1, ""))</f>
        <v>0</v>
      </c>
      <c r="U824" s="3">
        <f>IF(Table24[[#This Row],[Sex]]="male", 1, 0)</f>
        <v>1</v>
      </c>
      <c r="V824" s="3">
        <v>1</v>
      </c>
      <c r="AI824">
        <f>SUMPRODUCT(Table24[[#This Row],[SibSp_1]:[Const]],$X$4:$AG$4)</f>
        <v>-1.516675373754274</v>
      </c>
      <c r="AJ824">
        <f>SUMPRODUCT(Table24[[#This Row],[SibSp_1]:[Const]],$X$5:$AG$5)</f>
        <v>9.7956637941619351E-2</v>
      </c>
      <c r="AK824">
        <f t="shared" si="339"/>
        <v>0</v>
      </c>
      <c r="AL824">
        <f t="shared" si="340"/>
        <v>9.7956637941619351E-2</v>
      </c>
      <c r="AM824">
        <f t="shared" si="341"/>
        <v>9.7956637941619351E-2</v>
      </c>
      <c r="AN824">
        <f>(AM824-Table24[[#This Row],[Survived]])^2</f>
        <v>0.81368222703358684</v>
      </c>
    </row>
    <row r="825" spans="1:40" x14ac:dyDescent="0.25">
      <c r="A825">
        <v>823</v>
      </c>
      <c r="B825">
        <v>0</v>
      </c>
      <c r="C825">
        <v>1</v>
      </c>
      <c r="D825" t="s">
        <v>1136</v>
      </c>
      <c r="E825" t="s">
        <v>13</v>
      </c>
      <c r="F825">
        <v>38</v>
      </c>
      <c r="G825">
        <v>0</v>
      </c>
      <c r="H825">
        <v>0</v>
      </c>
      <c r="I825">
        <v>19972</v>
      </c>
      <c r="J825">
        <v>0</v>
      </c>
      <c r="L825" t="s">
        <v>15</v>
      </c>
      <c r="M825">
        <f>Table24[[#This Row],[SibSp]]</f>
        <v>0</v>
      </c>
      <c r="N825">
        <f>Table24[[#This Row],[Parch]]</f>
        <v>0</v>
      </c>
      <c r="O825" s="5">
        <f>Table24[[#This Row],[Age]]/80</f>
        <v>0.47499999999999998</v>
      </c>
      <c r="P825" s="5">
        <f>LOG10(Table24[[#This Row],[Fare]]+1)</f>
        <v>0</v>
      </c>
      <c r="Q825" s="3">
        <f>IF(OR(Table24[[#This Row],[Pclass]]=2, Table24[[#This Row],[Pclass]]=3), 0, IF(Table24[[#This Row],[Pclass]]=1, 1, ""))</f>
        <v>1</v>
      </c>
      <c r="R825" s="3">
        <f>IF(OR(Table24[[#This Row],[Pclass]]=1, Table24[[#This Row],[Pclass]]=3), 0, IF(Table24[[#This Row],[Pclass]]=2, 1, ""))</f>
        <v>0</v>
      </c>
      <c r="S825" s="3">
        <f>IF(OR(Table24[[#This Row],[Embarked]]="C", Table24[[#This Row],[Embarked]]="Q"), 0, IF(Table24[[#This Row],[Embarked]]="S", 1, ""))</f>
        <v>1</v>
      </c>
      <c r="T825" s="3">
        <f>IF(OR(Table24[[#This Row],[Embarked]]="S", Table24[[#This Row],[Embarked]]="Q"), 0, IF(Table24[[#This Row],[Embarked]]="C", 1, ""))</f>
        <v>0</v>
      </c>
      <c r="U825" s="3">
        <f>IF(Table24[[#This Row],[Sex]]="male", 1, 0)</f>
        <v>1</v>
      </c>
      <c r="V825" s="3">
        <v>1</v>
      </c>
      <c r="AI825">
        <f>SUMPRODUCT(Table24[[#This Row],[SibSp_1]:[Const]],$X$4:$AG$4)</f>
        <v>-0.48822764534755669</v>
      </c>
      <c r="AJ825">
        <f>SUMPRODUCT(Table24[[#This Row],[SibSp_1]:[Const]],$X$5:$AG$5)</f>
        <v>0.28298167493625381</v>
      </c>
      <c r="AK825">
        <f t="shared" si="339"/>
        <v>0</v>
      </c>
      <c r="AL825">
        <f t="shared" si="340"/>
        <v>0.28298167493625381</v>
      </c>
      <c r="AM825">
        <f t="shared" si="341"/>
        <v>0.28298167493625381</v>
      </c>
      <c r="AN825">
        <f>(AM825-Table24[[#This Row],[Survived]])^2</f>
        <v>8.0078628349727621E-2</v>
      </c>
    </row>
    <row r="826" spans="1:40" x14ac:dyDescent="0.25">
      <c r="A826">
        <v>824</v>
      </c>
      <c r="B826">
        <v>1</v>
      </c>
      <c r="C826">
        <v>3</v>
      </c>
      <c r="D826" t="s">
        <v>1137</v>
      </c>
      <c r="E826" t="s">
        <v>17</v>
      </c>
      <c r="F826">
        <v>27</v>
      </c>
      <c r="G826">
        <v>0</v>
      </c>
      <c r="H826">
        <v>1</v>
      </c>
      <c r="I826">
        <v>392096</v>
      </c>
      <c r="J826">
        <v>12.475</v>
      </c>
      <c r="K826" t="s">
        <v>1047</v>
      </c>
      <c r="L826" t="s">
        <v>15</v>
      </c>
      <c r="M826">
        <f>Table24[[#This Row],[SibSp]]</f>
        <v>0</v>
      </c>
      <c r="N826">
        <f>Table24[[#This Row],[Parch]]</f>
        <v>1</v>
      </c>
      <c r="O826" s="5">
        <f>Table24[[#This Row],[Age]]/80</f>
        <v>0.33750000000000002</v>
      </c>
      <c r="P826" s="5">
        <f>LOG10(Table24[[#This Row],[Fare]]+1)</f>
        <v>1.1295287738587763</v>
      </c>
      <c r="Q826" s="3">
        <f>IF(OR(Table24[[#This Row],[Pclass]]=2, Table24[[#This Row],[Pclass]]=3), 0, IF(Table24[[#This Row],[Pclass]]=1, 1, ""))</f>
        <v>0</v>
      </c>
      <c r="R826" s="3">
        <f>IF(OR(Table24[[#This Row],[Pclass]]=1, Table24[[#This Row],[Pclass]]=3), 0, IF(Table24[[#This Row],[Pclass]]=2, 1, ""))</f>
        <v>0</v>
      </c>
      <c r="S826" s="3">
        <f>IF(OR(Table24[[#This Row],[Embarked]]="C", Table24[[#This Row],[Embarked]]="Q"), 0, IF(Table24[[#This Row],[Embarked]]="S", 1, ""))</f>
        <v>1</v>
      </c>
      <c r="T826" s="3">
        <f>IF(OR(Table24[[#This Row],[Embarked]]="S", Table24[[#This Row],[Embarked]]="Q"), 0, IF(Table24[[#This Row],[Embarked]]="C", 1, ""))</f>
        <v>0</v>
      </c>
      <c r="U826" s="3">
        <f>IF(Table24[[#This Row],[Sex]]="male", 1, 0)</f>
        <v>0</v>
      </c>
      <c r="V826" s="3">
        <v>1</v>
      </c>
      <c r="AI826">
        <f>SUMPRODUCT(Table24[[#This Row],[SibSp_1]:[Const]],$X$4:$AG$4)</f>
        <v>-1.8297533511563384</v>
      </c>
      <c r="AJ826">
        <f>SUMPRODUCT(Table24[[#This Row],[SibSp_1]:[Const]],$X$5:$AG$5)</f>
        <v>0.5950568404322869</v>
      </c>
      <c r="AK826">
        <f t="shared" si="339"/>
        <v>0</v>
      </c>
      <c r="AL826">
        <f t="shared" si="340"/>
        <v>0.5950568404322869</v>
      </c>
      <c r="AM826">
        <f t="shared" si="341"/>
        <v>0.5950568404322869</v>
      </c>
      <c r="AN826">
        <f>(AM826-Table24[[#This Row],[Survived]])^2</f>
        <v>0.16397896248068236</v>
      </c>
    </row>
    <row r="827" spans="1:40" x14ac:dyDescent="0.25">
      <c r="A827">
        <v>825</v>
      </c>
      <c r="B827">
        <v>0</v>
      </c>
      <c r="C827">
        <v>3</v>
      </c>
      <c r="D827" t="s">
        <v>1138</v>
      </c>
      <c r="E827" t="s">
        <v>13</v>
      </c>
      <c r="F827">
        <v>2</v>
      </c>
      <c r="G827">
        <v>4</v>
      </c>
      <c r="H827">
        <v>1</v>
      </c>
      <c r="I827">
        <v>3101295</v>
      </c>
      <c r="J827">
        <v>39.6875</v>
      </c>
      <c r="L827" t="s">
        <v>15</v>
      </c>
      <c r="M827">
        <f>Table24[[#This Row],[SibSp]]</f>
        <v>4</v>
      </c>
      <c r="N827">
        <f>Table24[[#This Row],[Parch]]</f>
        <v>1</v>
      </c>
      <c r="O827" s="5">
        <f>Table24[[#This Row],[Age]]/80</f>
        <v>2.5000000000000001E-2</v>
      </c>
      <c r="P827" s="5">
        <f>LOG10(Table24[[#This Row],[Fare]]+1)</f>
        <v>1.6094610059122672</v>
      </c>
      <c r="Q827" s="3">
        <f>IF(OR(Table24[[#This Row],[Pclass]]=2, Table24[[#This Row],[Pclass]]=3), 0, IF(Table24[[#This Row],[Pclass]]=1, 1, ""))</f>
        <v>0</v>
      </c>
      <c r="R827" s="3">
        <f>IF(OR(Table24[[#This Row],[Pclass]]=1, Table24[[#This Row],[Pclass]]=3), 0, IF(Table24[[#This Row],[Pclass]]=2, 1, ""))</f>
        <v>0</v>
      </c>
      <c r="S827" s="3">
        <f>IF(OR(Table24[[#This Row],[Embarked]]="C", Table24[[#This Row],[Embarked]]="Q"), 0, IF(Table24[[#This Row],[Embarked]]="S", 1, ""))</f>
        <v>1</v>
      </c>
      <c r="T827" s="3">
        <f>IF(OR(Table24[[#This Row],[Embarked]]="S", Table24[[#This Row],[Embarked]]="Q"), 0, IF(Table24[[#This Row],[Embarked]]="C", 1, ""))</f>
        <v>0</v>
      </c>
      <c r="U827" s="3">
        <f>IF(Table24[[#This Row],[Sex]]="male", 1, 0)</f>
        <v>1</v>
      </c>
      <c r="V827" s="3">
        <v>1</v>
      </c>
      <c r="AI827">
        <f>SUMPRODUCT(Table24[[#This Row],[SibSp_1]:[Const]],$X$4:$AG$4)</f>
        <v>-0.68389448653128793</v>
      </c>
      <c r="AJ827">
        <f>SUMPRODUCT(Table24[[#This Row],[SibSp_1]:[Const]],$X$5:$AG$5)</f>
        <v>-1.5438502682039168E-3</v>
      </c>
      <c r="AK827">
        <f t="shared" si="339"/>
        <v>0</v>
      </c>
      <c r="AL827">
        <f t="shared" si="340"/>
        <v>0</v>
      </c>
      <c r="AM827">
        <f t="shared" si="341"/>
        <v>0</v>
      </c>
      <c r="AN827">
        <f>(AM827-Table24[[#This Row],[Survived]])^2</f>
        <v>0</v>
      </c>
    </row>
    <row r="828" spans="1:40" hidden="1" x14ac:dyDescent="0.25">
      <c r="A828">
        <v>826</v>
      </c>
      <c r="B828">
        <v>0</v>
      </c>
      <c r="C828">
        <v>3</v>
      </c>
      <c r="D828" t="s">
        <v>1139</v>
      </c>
      <c r="E828" t="s">
        <v>13</v>
      </c>
      <c r="G828">
        <v>0</v>
      </c>
      <c r="H828">
        <v>0</v>
      </c>
      <c r="I828">
        <v>368323</v>
      </c>
      <c r="J828">
        <v>6.95</v>
      </c>
      <c r="L828" t="s">
        <v>27</v>
      </c>
      <c r="M828">
        <f>Table24[[#This Row],[SibSp]]</f>
        <v>0</v>
      </c>
      <c r="N828">
        <f>Table24[[#This Row],[Parch]]</f>
        <v>0</v>
      </c>
      <c r="O828">
        <f>Table24[[#This Row],[Age]]/80</f>
        <v>0</v>
      </c>
      <c r="P828" s="3">
        <f>LOG10(Table24[[#This Row],[Fare]]+1)</f>
        <v>0.90036712865647028</v>
      </c>
      <c r="Q828" s="3">
        <f>IF(OR(Table24[[#This Row],[Pclass]]=2, Table24[[#This Row],[Pclass]]=3), 0, IF(Table24[[#This Row],[Pclass]]=1, 1, ""))</f>
        <v>0</v>
      </c>
      <c r="R828" s="3">
        <f>IF(OR(Table24[[#This Row],[Pclass]]=1, Table24[[#This Row],[Pclass]]=3), 0, IF(Table24[[#This Row],[Pclass]]=2, 1, ""))</f>
        <v>0</v>
      </c>
      <c r="S828" s="3">
        <f>IF(OR(Table24[[#This Row],[Embarked]]="C", Table24[[#This Row],[Embarked]]="Q"), 0, IF(Table24[[#This Row],[Embarked]]="S", 1, ""))</f>
        <v>0</v>
      </c>
      <c r="T828" s="3">
        <f>IF(OR(Table24[[#This Row],[Embarked]]="S", Table24[[#This Row],[Embarked]]="Q"), 0, IF(Table24[[#This Row],[Embarked]]="C", 1, ""))</f>
        <v>0</v>
      </c>
      <c r="U828" s="3">
        <f>IF(Table24[[#This Row],[Sex]]="male", 1, 0)</f>
        <v>1</v>
      </c>
      <c r="V828" s="3"/>
      <c r="AI828">
        <f>SUMPRODUCT(Table24[[#This Row],[SibSp_1]:[Const]],$X$4:$AG$4)</f>
        <v>-0.47058531854487207</v>
      </c>
      <c r="AN828">
        <f>(AI828-Table24[[#This Row],[Survived]])^2</f>
        <v>0.22145054202997871</v>
      </c>
    </row>
    <row r="829" spans="1:40" hidden="1" x14ac:dyDescent="0.25">
      <c r="A829">
        <v>827</v>
      </c>
      <c r="B829">
        <v>0</v>
      </c>
      <c r="C829">
        <v>3</v>
      </c>
      <c r="D829" t="s">
        <v>1140</v>
      </c>
      <c r="E829" t="s">
        <v>13</v>
      </c>
      <c r="G829">
        <v>0</v>
      </c>
      <c r="H829">
        <v>0</v>
      </c>
      <c r="I829">
        <v>1601</v>
      </c>
      <c r="J829">
        <v>56.495800000000003</v>
      </c>
      <c r="L829" t="s">
        <v>15</v>
      </c>
      <c r="M829">
        <f>Table24[[#This Row],[SibSp]]</f>
        <v>0</v>
      </c>
      <c r="N829">
        <f>Table24[[#This Row],[Parch]]</f>
        <v>0</v>
      </c>
      <c r="O829">
        <f>Table24[[#This Row],[Age]]/80</f>
        <v>0</v>
      </c>
      <c r="P829" s="3">
        <f>LOG10(Table24[[#This Row],[Fare]]+1)</f>
        <v>1.7596361211514699</v>
      </c>
      <c r="Q829" s="3">
        <f>IF(OR(Table24[[#This Row],[Pclass]]=2, Table24[[#This Row],[Pclass]]=3), 0, IF(Table24[[#This Row],[Pclass]]=1, 1, ""))</f>
        <v>0</v>
      </c>
      <c r="R829" s="3">
        <f>IF(OR(Table24[[#This Row],[Pclass]]=1, Table24[[#This Row],[Pclass]]=3), 0, IF(Table24[[#This Row],[Pclass]]=2, 1, ""))</f>
        <v>0</v>
      </c>
      <c r="S829" s="3">
        <f>IF(OR(Table24[[#This Row],[Embarked]]="C", Table24[[#This Row],[Embarked]]="Q"), 0, IF(Table24[[#This Row],[Embarked]]="S", 1, ""))</f>
        <v>1</v>
      </c>
      <c r="T829" s="3">
        <f>IF(OR(Table24[[#This Row],[Embarked]]="S", Table24[[#This Row],[Embarked]]="Q"), 0, IF(Table24[[#This Row],[Embarked]]="C", 1, ""))</f>
        <v>0</v>
      </c>
      <c r="U829" s="3">
        <f>IF(Table24[[#This Row],[Sex]]="male", 1, 0)</f>
        <v>1</v>
      </c>
      <c r="V829" s="3"/>
      <c r="AI829">
        <f>SUMPRODUCT(Table24[[#This Row],[SibSp_1]:[Const]],$X$4:$AG$4)</f>
        <v>-1.7149358372890184</v>
      </c>
      <c r="AN829">
        <f>(AI829-Table24[[#This Row],[Survived]])^2</f>
        <v>2.9410049260181865</v>
      </c>
    </row>
    <row r="830" spans="1:40" x14ac:dyDescent="0.25">
      <c r="A830">
        <v>828</v>
      </c>
      <c r="B830">
        <v>1</v>
      </c>
      <c r="C830">
        <v>2</v>
      </c>
      <c r="D830" t="s">
        <v>1141</v>
      </c>
      <c r="E830" t="s">
        <v>13</v>
      </c>
      <c r="F830">
        <v>1</v>
      </c>
      <c r="G830">
        <v>0</v>
      </c>
      <c r="H830">
        <v>2</v>
      </c>
      <c r="I830" t="s">
        <v>1129</v>
      </c>
      <c r="J830">
        <v>37.004199999999997</v>
      </c>
      <c r="L830" t="s">
        <v>20</v>
      </c>
      <c r="M830">
        <f>Table24[[#This Row],[SibSp]]</f>
        <v>0</v>
      </c>
      <c r="N830">
        <f>Table24[[#This Row],[Parch]]</f>
        <v>2</v>
      </c>
      <c r="O830" s="5">
        <f>Table24[[#This Row],[Age]]/80</f>
        <v>1.2500000000000001E-2</v>
      </c>
      <c r="P830" s="5">
        <f>LOG10(Table24[[#This Row],[Fare]]+1)</f>
        <v>1.579831594933373</v>
      </c>
      <c r="Q830" s="3">
        <f>IF(OR(Table24[[#This Row],[Pclass]]=2, Table24[[#This Row],[Pclass]]=3), 0, IF(Table24[[#This Row],[Pclass]]=1, 1, ""))</f>
        <v>0</v>
      </c>
      <c r="R830" s="3">
        <f>IF(OR(Table24[[#This Row],[Pclass]]=1, Table24[[#This Row],[Pclass]]=3), 0, IF(Table24[[#This Row],[Pclass]]=2, 1, ""))</f>
        <v>1</v>
      </c>
      <c r="S830" s="3">
        <f>IF(OR(Table24[[#This Row],[Embarked]]="C", Table24[[#This Row],[Embarked]]="Q"), 0, IF(Table24[[#This Row],[Embarked]]="S", 1, ""))</f>
        <v>0</v>
      </c>
      <c r="T830" s="3">
        <f>IF(OR(Table24[[#This Row],[Embarked]]="S", Table24[[#This Row],[Embarked]]="Q"), 0, IF(Table24[[#This Row],[Embarked]]="C", 1, ""))</f>
        <v>1</v>
      </c>
      <c r="U830" s="3">
        <f>IF(Table24[[#This Row],[Sex]]="male", 1, 0)</f>
        <v>1</v>
      </c>
      <c r="V830" s="3">
        <v>1</v>
      </c>
      <c r="AI830">
        <f>SUMPRODUCT(Table24[[#This Row],[SibSp_1]:[Const]],$X$4:$AG$4)</f>
        <v>-0.70681487863534898</v>
      </c>
      <c r="AJ830">
        <f>SUMPRODUCT(Table24[[#This Row],[SibSp_1]:[Const]],$X$5:$AG$5)</f>
        <v>0.51361113427381855</v>
      </c>
      <c r="AK830">
        <f>IF(AI830&lt;0,0,AI830)</f>
        <v>0</v>
      </c>
      <c r="AL830">
        <f>IF(AJ830&lt;0,0,AJ830)</f>
        <v>0.51361113427381855</v>
      </c>
      <c r="AM830">
        <f>AK830+AL830</f>
        <v>0.51361113427381855</v>
      </c>
      <c r="AN830">
        <f>(AM830-Table24[[#This Row],[Survived]])^2</f>
        <v>0.23657412870240138</v>
      </c>
    </row>
    <row r="831" spans="1:40" hidden="1" x14ac:dyDescent="0.25">
      <c r="A831">
        <v>829</v>
      </c>
      <c r="B831">
        <v>1</v>
      </c>
      <c r="C831">
        <v>3</v>
      </c>
      <c r="D831" t="s">
        <v>1142</v>
      </c>
      <c r="E831" t="s">
        <v>13</v>
      </c>
      <c r="G831">
        <v>0</v>
      </c>
      <c r="H831">
        <v>0</v>
      </c>
      <c r="I831">
        <v>367228</v>
      </c>
      <c r="J831">
        <v>7.75</v>
      </c>
      <c r="L831" t="s">
        <v>27</v>
      </c>
      <c r="M831">
        <f>Table24[[#This Row],[SibSp]]</f>
        <v>0</v>
      </c>
      <c r="N831">
        <f>Table24[[#This Row],[Parch]]</f>
        <v>0</v>
      </c>
      <c r="O831">
        <f>Table24[[#This Row],[Age]]/80</f>
        <v>0</v>
      </c>
      <c r="P831" s="3">
        <f>LOG10(Table24[[#This Row],[Fare]]+1)</f>
        <v>0.94200805302231327</v>
      </c>
      <c r="Q831" s="3">
        <f>IF(OR(Table24[[#This Row],[Pclass]]=2, Table24[[#This Row],[Pclass]]=3), 0, IF(Table24[[#This Row],[Pclass]]=1, 1, ""))</f>
        <v>0</v>
      </c>
      <c r="R831" s="3">
        <f>IF(OR(Table24[[#This Row],[Pclass]]=1, Table24[[#This Row],[Pclass]]=3), 0, IF(Table24[[#This Row],[Pclass]]=2, 1, ""))</f>
        <v>0</v>
      </c>
      <c r="S831" s="3">
        <f>IF(OR(Table24[[#This Row],[Embarked]]="C", Table24[[#This Row],[Embarked]]="Q"), 0, IF(Table24[[#This Row],[Embarked]]="S", 1, ""))</f>
        <v>0</v>
      </c>
      <c r="T831" s="3">
        <f>IF(OR(Table24[[#This Row],[Embarked]]="S", Table24[[#This Row],[Embarked]]="Q"), 0, IF(Table24[[#This Row],[Embarked]]="C", 1, ""))</f>
        <v>0</v>
      </c>
      <c r="U831" s="3">
        <f>IF(Table24[[#This Row],[Sex]]="male", 1, 0)</f>
        <v>1</v>
      </c>
      <c r="V831" s="3"/>
      <c r="AI831">
        <f>SUMPRODUCT(Table24[[#This Row],[SibSp_1]:[Const]],$X$4:$AG$4)</f>
        <v>-0.49697143895696583</v>
      </c>
      <c r="AN831">
        <f>(AI831-Table24[[#This Row],[Survived]])^2</f>
        <v>2.2409234890528884</v>
      </c>
    </row>
    <row r="832" spans="1:40" hidden="1" x14ac:dyDescent="0.25">
      <c r="A832">
        <v>830</v>
      </c>
      <c r="B832">
        <v>1</v>
      </c>
      <c r="C832">
        <v>1</v>
      </c>
      <c r="D832" t="s">
        <v>1143</v>
      </c>
      <c r="E832" t="s">
        <v>17</v>
      </c>
      <c r="F832">
        <v>62</v>
      </c>
      <c r="G832">
        <v>0</v>
      </c>
      <c r="H832">
        <v>0</v>
      </c>
      <c r="I832">
        <v>113572</v>
      </c>
      <c r="J832">
        <v>80</v>
      </c>
      <c r="K832" t="s">
        <v>107</v>
      </c>
      <c r="M832">
        <f>Table24[[#This Row],[SibSp]]</f>
        <v>0</v>
      </c>
      <c r="N832">
        <f>Table24[[#This Row],[Parch]]</f>
        <v>0</v>
      </c>
      <c r="O832">
        <f>Table24[[#This Row],[Age]]/80</f>
        <v>0.77500000000000002</v>
      </c>
      <c r="P832" s="3">
        <f>LOG10(Table24[[#This Row],[Fare]]+1)</f>
        <v>1.9084850188786497</v>
      </c>
      <c r="Q832" s="3">
        <f>IF(OR(Table24[[#This Row],[Pclass]]=2, Table24[[#This Row],[Pclass]]=3), 0, IF(Table24[[#This Row],[Pclass]]=1, 1, ""))</f>
        <v>1</v>
      </c>
      <c r="R832" s="3">
        <f>IF(OR(Table24[[#This Row],[Pclass]]=1, Table24[[#This Row],[Pclass]]=3), 0, IF(Table24[[#This Row],[Pclass]]=2, 1, ""))</f>
        <v>0</v>
      </c>
      <c r="S832" s="3" t="str">
        <f>IF(OR(Table24[[#This Row],[Embarked]]="C", Table24[[#This Row],[Embarked]]="Q"), 0, IF(Table24[[#This Row],[Embarked]]="S", 1, ""))</f>
        <v/>
      </c>
      <c r="T832" s="3" t="str">
        <f>IF(OR(Table24[[#This Row],[Embarked]]="S", Table24[[#This Row],[Embarked]]="Q"), 0, IF(Table24[[#This Row],[Embarked]]="C", 1, ""))</f>
        <v/>
      </c>
      <c r="U832" s="3">
        <f>IF(Table24[[#This Row],[Sex]]="male", 1, 0)</f>
        <v>0</v>
      </c>
      <c r="V832" s="3">
        <v>1</v>
      </c>
      <c r="AI832">
        <f>SUMPRODUCT(Table24[[#This Row],[SibSp_1]:[Const]],$X$4:$AG$4)</f>
        <v>-1.0730915380957176</v>
      </c>
      <c r="AN832">
        <f>(AI832-Table24[[#This Row],[Survived]])^2</f>
        <v>4.2977085253240679</v>
      </c>
    </row>
    <row r="833" spans="1:40" x14ac:dyDescent="0.25">
      <c r="A833">
        <v>831</v>
      </c>
      <c r="B833">
        <v>1</v>
      </c>
      <c r="C833">
        <v>3</v>
      </c>
      <c r="D833" t="s">
        <v>1144</v>
      </c>
      <c r="E833" t="s">
        <v>17</v>
      </c>
      <c r="F833">
        <v>15</v>
      </c>
      <c r="G833">
        <v>1</v>
      </c>
      <c r="H833">
        <v>0</v>
      </c>
      <c r="I833">
        <v>2659</v>
      </c>
      <c r="J833">
        <v>14.4542</v>
      </c>
      <c r="L833" t="s">
        <v>20</v>
      </c>
      <c r="M833">
        <f>Table24[[#This Row],[SibSp]]</f>
        <v>1</v>
      </c>
      <c r="N833">
        <f>Table24[[#This Row],[Parch]]</f>
        <v>0</v>
      </c>
      <c r="O833" s="5">
        <f>Table24[[#This Row],[Age]]/80</f>
        <v>0.1875</v>
      </c>
      <c r="P833" s="5">
        <f>LOG10(Table24[[#This Row],[Fare]]+1)</f>
        <v>1.1890465283525415</v>
      </c>
      <c r="Q833" s="3">
        <f>IF(OR(Table24[[#This Row],[Pclass]]=2, Table24[[#This Row],[Pclass]]=3), 0, IF(Table24[[#This Row],[Pclass]]=1, 1, ""))</f>
        <v>0</v>
      </c>
      <c r="R833" s="3">
        <f>IF(OR(Table24[[#This Row],[Pclass]]=1, Table24[[#This Row],[Pclass]]=3), 0, IF(Table24[[#This Row],[Pclass]]=2, 1, ""))</f>
        <v>0</v>
      </c>
      <c r="S833" s="3">
        <f>IF(OR(Table24[[#This Row],[Embarked]]="C", Table24[[#This Row],[Embarked]]="Q"), 0, IF(Table24[[#This Row],[Embarked]]="S", 1, ""))</f>
        <v>0</v>
      </c>
      <c r="T833" s="3">
        <f>IF(OR(Table24[[#This Row],[Embarked]]="S", Table24[[#This Row],[Embarked]]="Q"), 0, IF(Table24[[#This Row],[Embarked]]="C", 1, ""))</f>
        <v>1</v>
      </c>
      <c r="U833" s="3">
        <f>IF(Table24[[#This Row],[Sex]]="male", 1, 0)</f>
        <v>0</v>
      </c>
      <c r="V833" s="3">
        <v>1</v>
      </c>
      <c r="AI833">
        <f>SUMPRODUCT(Table24[[#This Row],[SibSp_1]:[Const]],$X$4:$AG$4)</f>
        <v>0.13899070000972447</v>
      </c>
      <c r="AJ833">
        <f>SUMPRODUCT(Table24[[#This Row],[SibSp_1]:[Const]],$X$5:$AG$5)</f>
        <v>0.61830364952001193</v>
      </c>
      <c r="AK833">
        <f t="shared" ref="AK833:AK834" si="342">IF(AI833&lt;0,0,AI833)</f>
        <v>0.13899070000972447</v>
      </c>
      <c r="AL833">
        <f t="shared" ref="AL833:AL834" si="343">IF(AJ833&lt;0,0,AJ833)</f>
        <v>0.61830364952001193</v>
      </c>
      <c r="AM833">
        <f t="shared" ref="AM833:AM834" si="344">AK833+AL833</f>
        <v>0.7572943495297364</v>
      </c>
      <c r="AN833">
        <f>(AM833-Table24[[#This Row],[Survived]])^2</f>
        <v>5.8906032770193767E-2</v>
      </c>
    </row>
    <row r="834" spans="1:40" x14ac:dyDescent="0.25">
      <c r="A834">
        <v>832</v>
      </c>
      <c r="B834">
        <v>1</v>
      </c>
      <c r="C834">
        <v>2</v>
      </c>
      <c r="D834" t="s">
        <v>1145</v>
      </c>
      <c r="E834" t="s">
        <v>13</v>
      </c>
      <c r="F834">
        <v>0.83</v>
      </c>
      <c r="G834">
        <v>1</v>
      </c>
      <c r="H834">
        <v>1</v>
      </c>
      <c r="I834">
        <v>29106</v>
      </c>
      <c r="J834">
        <v>18.75</v>
      </c>
      <c r="L834" t="s">
        <v>15</v>
      </c>
      <c r="M834">
        <f>Table24[[#This Row],[SibSp]]</f>
        <v>1</v>
      </c>
      <c r="N834">
        <f>Table24[[#This Row],[Parch]]</f>
        <v>1</v>
      </c>
      <c r="O834" s="5">
        <f>Table24[[#This Row],[Age]]/80</f>
        <v>1.0374999999999999E-2</v>
      </c>
      <c r="P834" s="5">
        <f>LOG10(Table24[[#This Row],[Fare]]+1)</f>
        <v>1.2955670999624791</v>
      </c>
      <c r="Q834" s="3">
        <f>IF(OR(Table24[[#This Row],[Pclass]]=2, Table24[[#This Row],[Pclass]]=3), 0, IF(Table24[[#This Row],[Pclass]]=1, 1, ""))</f>
        <v>0</v>
      </c>
      <c r="R834" s="3">
        <f>IF(OR(Table24[[#This Row],[Pclass]]=1, Table24[[#This Row],[Pclass]]=3), 0, IF(Table24[[#This Row],[Pclass]]=2, 1, ""))</f>
        <v>1</v>
      </c>
      <c r="S834" s="3">
        <f>IF(OR(Table24[[#This Row],[Embarked]]="C", Table24[[#This Row],[Embarked]]="Q"), 0, IF(Table24[[#This Row],[Embarked]]="S", 1, ""))</f>
        <v>1</v>
      </c>
      <c r="T834" s="3">
        <f>IF(OR(Table24[[#This Row],[Embarked]]="S", Table24[[#This Row],[Embarked]]="Q"), 0, IF(Table24[[#This Row],[Embarked]]="C", 1, ""))</f>
        <v>0</v>
      </c>
      <c r="U834" s="3">
        <f>IF(Table24[[#This Row],[Sex]]="male", 1, 0)</f>
        <v>1</v>
      </c>
      <c r="V834" s="3">
        <v>1</v>
      </c>
      <c r="AI834">
        <f>SUMPRODUCT(Table24[[#This Row],[SibSp_1]:[Const]],$X$4:$AG$4)</f>
        <v>-1.6145669122879576</v>
      </c>
      <c r="AJ834">
        <f>SUMPRODUCT(Table24[[#This Row],[SibSp_1]:[Const]],$X$5:$AG$5)</f>
        <v>0.42509494832603212</v>
      </c>
      <c r="AK834">
        <f t="shared" si="342"/>
        <v>0</v>
      </c>
      <c r="AL834">
        <f t="shared" si="343"/>
        <v>0.42509494832603212</v>
      </c>
      <c r="AM834">
        <f t="shared" si="344"/>
        <v>0.42509494832603212</v>
      </c>
      <c r="AN834">
        <f>(AM834-Table24[[#This Row],[Survived]])^2</f>
        <v>0.33051581844024769</v>
      </c>
    </row>
    <row r="835" spans="1:40" hidden="1" x14ac:dyDescent="0.25">
      <c r="A835">
        <v>833</v>
      </c>
      <c r="B835">
        <v>0</v>
      </c>
      <c r="C835">
        <v>3</v>
      </c>
      <c r="D835" t="s">
        <v>1146</v>
      </c>
      <c r="E835" t="s">
        <v>13</v>
      </c>
      <c r="G835">
        <v>0</v>
      </c>
      <c r="H835">
        <v>0</v>
      </c>
      <c r="I835">
        <v>2671</v>
      </c>
      <c r="J835">
        <v>7.2291999999999996</v>
      </c>
      <c r="L835" t="s">
        <v>20</v>
      </c>
      <c r="M835">
        <f>Table24[[#This Row],[SibSp]]</f>
        <v>0</v>
      </c>
      <c r="N835">
        <f>Table24[[#This Row],[Parch]]</f>
        <v>0</v>
      </c>
      <c r="O835">
        <f>Table24[[#This Row],[Age]]/80</f>
        <v>0</v>
      </c>
      <c r="P835" s="3">
        <f>LOG10(Table24[[#This Row],[Fare]]+1)</f>
        <v>0.91535761741483168</v>
      </c>
      <c r="Q835" s="3">
        <f>IF(OR(Table24[[#This Row],[Pclass]]=2, Table24[[#This Row],[Pclass]]=3), 0, IF(Table24[[#This Row],[Pclass]]=1, 1, ""))</f>
        <v>0</v>
      </c>
      <c r="R835" s="3">
        <f>IF(OR(Table24[[#This Row],[Pclass]]=1, Table24[[#This Row],[Pclass]]=3), 0, IF(Table24[[#This Row],[Pclass]]=2, 1, ""))</f>
        <v>0</v>
      </c>
      <c r="S835" s="3">
        <f>IF(OR(Table24[[#This Row],[Embarked]]="C", Table24[[#This Row],[Embarked]]="Q"), 0, IF(Table24[[#This Row],[Embarked]]="S", 1, ""))</f>
        <v>0</v>
      </c>
      <c r="T835" s="3">
        <f>IF(OR(Table24[[#This Row],[Embarked]]="S", Table24[[#This Row],[Embarked]]="Q"), 0, IF(Table24[[#This Row],[Embarked]]="C", 1, ""))</f>
        <v>1</v>
      </c>
      <c r="U835" s="3">
        <f>IF(Table24[[#This Row],[Sex]]="male", 1, 0)</f>
        <v>1</v>
      </c>
      <c r="V835" s="3"/>
      <c r="AI835">
        <f>SUMPRODUCT(Table24[[#This Row],[SibSp_1]:[Const]],$X$4:$AG$4)</f>
        <v>0.37326368763618911</v>
      </c>
      <c r="AN835">
        <f>(AI835-Table24[[#This Row],[Survived]])^2</f>
        <v>0.13932578050776656</v>
      </c>
    </row>
    <row r="836" spans="1:40" x14ac:dyDescent="0.25">
      <c r="A836">
        <v>834</v>
      </c>
      <c r="B836">
        <v>0</v>
      </c>
      <c r="C836">
        <v>3</v>
      </c>
      <c r="D836" t="s">
        <v>1147</v>
      </c>
      <c r="E836" t="s">
        <v>13</v>
      </c>
      <c r="F836">
        <v>23</v>
      </c>
      <c r="G836">
        <v>0</v>
      </c>
      <c r="H836">
        <v>0</v>
      </c>
      <c r="I836">
        <v>347468</v>
      </c>
      <c r="J836">
        <v>7.8541999999999996</v>
      </c>
      <c r="L836" t="s">
        <v>15</v>
      </c>
      <c r="M836">
        <f>Table24[[#This Row],[SibSp]]</f>
        <v>0</v>
      </c>
      <c r="N836">
        <f>Table24[[#This Row],[Parch]]</f>
        <v>0</v>
      </c>
      <c r="O836" s="5">
        <f>Table24[[#This Row],[Age]]/80</f>
        <v>0.28749999999999998</v>
      </c>
      <c r="P836" s="5">
        <f>LOG10(Table24[[#This Row],[Fare]]+1)</f>
        <v>0.94714932766263737</v>
      </c>
      <c r="Q836" s="3">
        <f>IF(OR(Table24[[#This Row],[Pclass]]=2, Table24[[#This Row],[Pclass]]=3), 0, IF(Table24[[#This Row],[Pclass]]=1, 1, ""))</f>
        <v>0</v>
      </c>
      <c r="R836" s="3">
        <f>IF(OR(Table24[[#This Row],[Pclass]]=1, Table24[[#This Row],[Pclass]]=3), 0, IF(Table24[[#This Row],[Pclass]]=2, 1, ""))</f>
        <v>0</v>
      </c>
      <c r="S836" s="3">
        <f>IF(OR(Table24[[#This Row],[Embarked]]="C", Table24[[#This Row],[Embarked]]="Q"), 0, IF(Table24[[#This Row],[Embarked]]="S", 1, ""))</f>
        <v>1</v>
      </c>
      <c r="T836" s="3">
        <f>IF(OR(Table24[[#This Row],[Embarked]]="S", Table24[[#This Row],[Embarked]]="Q"), 0, IF(Table24[[#This Row],[Embarked]]="C", 1, ""))</f>
        <v>0</v>
      </c>
      <c r="U836" s="3">
        <f>IF(Table24[[#This Row],[Sex]]="male", 1, 0)</f>
        <v>1</v>
      </c>
      <c r="V836" s="3">
        <v>1</v>
      </c>
      <c r="AI836">
        <f>SUMPRODUCT(Table24[[#This Row],[SibSp_1]:[Const]],$X$4:$AG$4)</f>
        <v>-1.4967235857994523</v>
      </c>
      <c r="AJ836">
        <f>SUMPRODUCT(Table24[[#This Row],[SibSp_1]:[Const]],$X$5:$AG$5)</f>
        <v>0.1236997828194929</v>
      </c>
      <c r="AK836">
        <f t="shared" ref="AK836:AK839" si="345">IF(AI836&lt;0,0,AI836)</f>
        <v>0</v>
      </c>
      <c r="AL836">
        <f t="shared" ref="AL836:AL839" si="346">IF(AJ836&lt;0,0,AJ836)</f>
        <v>0.1236997828194929</v>
      </c>
      <c r="AM836">
        <f t="shared" ref="AM836:AM839" si="347">AK836+AL836</f>
        <v>0.1236997828194929</v>
      </c>
      <c r="AN836">
        <f>(AM836-Table24[[#This Row],[Survived]])^2</f>
        <v>1.530163626958971E-2</v>
      </c>
    </row>
    <row r="837" spans="1:40" x14ac:dyDescent="0.25">
      <c r="A837">
        <v>835</v>
      </c>
      <c r="B837">
        <v>0</v>
      </c>
      <c r="C837">
        <v>3</v>
      </c>
      <c r="D837" t="s">
        <v>1148</v>
      </c>
      <c r="E837" t="s">
        <v>13</v>
      </c>
      <c r="F837">
        <v>18</v>
      </c>
      <c r="G837">
        <v>0</v>
      </c>
      <c r="H837">
        <v>0</v>
      </c>
      <c r="I837">
        <v>2223</v>
      </c>
      <c r="J837">
        <v>8.3000000000000007</v>
      </c>
      <c r="L837" t="s">
        <v>15</v>
      </c>
      <c r="M837">
        <f>Table24[[#This Row],[SibSp]]</f>
        <v>0</v>
      </c>
      <c r="N837">
        <f>Table24[[#This Row],[Parch]]</f>
        <v>0</v>
      </c>
      <c r="O837" s="5">
        <f>Table24[[#This Row],[Age]]/80</f>
        <v>0.22500000000000001</v>
      </c>
      <c r="P837" s="5">
        <f>LOG10(Table24[[#This Row],[Fare]]+1)</f>
        <v>0.96848294855393513</v>
      </c>
      <c r="Q837" s="3">
        <f>IF(OR(Table24[[#This Row],[Pclass]]=2, Table24[[#This Row],[Pclass]]=3), 0, IF(Table24[[#This Row],[Pclass]]=1, 1, ""))</f>
        <v>0</v>
      </c>
      <c r="R837" s="3">
        <f>IF(OR(Table24[[#This Row],[Pclass]]=1, Table24[[#This Row],[Pclass]]=3), 0, IF(Table24[[#This Row],[Pclass]]=2, 1, ""))</f>
        <v>0</v>
      </c>
      <c r="S837" s="3">
        <f>IF(OR(Table24[[#This Row],[Embarked]]="C", Table24[[#This Row],[Embarked]]="Q"), 0, IF(Table24[[#This Row],[Embarked]]="S", 1, ""))</f>
        <v>1</v>
      </c>
      <c r="T837" s="3">
        <f>IF(OR(Table24[[#This Row],[Embarked]]="S", Table24[[#This Row],[Embarked]]="Q"), 0, IF(Table24[[#This Row],[Embarked]]="C", 1, ""))</f>
        <v>0</v>
      </c>
      <c r="U837" s="3">
        <f>IF(Table24[[#This Row],[Sex]]="male", 1, 0)</f>
        <v>1</v>
      </c>
      <c r="V837" s="3">
        <v>1</v>
      </c>
      <c r="AI837">
        <f>SUMPRODUCT(Table24[[#This Row],[SibSp_1]:[Const]],$X$4:$AG$4)</f>
        <v>-1.5153534687361876</v>
      </c>
      <c r="AJ837">
        <f>SUMPRODUCT(Table24[[#This Row],[SibSp_1]:[Const]],$X$5:$AG$5)</f>
        <v>0.16214799773369881</v>
      </c>
      <c r="AK837">
        <f t="shared" si="345"/>
        <v>0</v>
      </c>
      <c r="AL837">
        <f t="shared" si="346"/>
        <v>0.16214799773369881</v>
      </c>
      <c r="AM837">
        <f t="shared" si="347"/>
        <v>0.16214799773369881</v>
      </c>
      <c r="AN837">
        <f>(AM837-Table24[[#This Row],[Survived]])^2</f>
        <v>2.6291973169047595E-2</v>
      </c>
    </row>
    <row r="838" spans="1:40" x14ac:dyDescent="0.25">
      <c r="A838">
        <v>836</v>
      </c>
      <c r="B838">
        <v>1</v>
      </c>
      <c r="C838">
        <v>1</v>
      </c>
      <c r="D838" t="s">
        <v>1149</v>
      </c>
      <c r="E838" t="s">
        <v>17</v>
      </c>
      <c r="F838">
        <v>39</v>
      </c>
      <c r="G838">
        <v>1</v>
      </c>
      <c r="H838">
        <v>1</v>
      </c>
      <c r="I838" t="s">
        <v>1150</v>
      </c>
      <c r="J838">
        <v>83.158299999999997</v>
      </c>
      <c r="K838" t="s">
        <v>1151</v>
      </c>
      <c r="L838" t="s">
        <v>20</v>
      </c>
      <c r="M838">
        <f>Table24[[#This Row],[SibSp]]</f>
        <v>1</v>
      </c>
      <c r="N838">
        <f>Table24[[#This Row],[Parch]]</f>
        <v>1</v>
      </c>
      <c r="O838" s="5">
        <f>Table24[[#This Row],[Age]]/80</f>
        <v>0.48749999999999999</v>
      </c>
      <c r="P838" s="5">
        <f>LOG10(Table24[[#This Row],[Fare]]+1)</f>
        <v>1.9250969541376577</v>
      </c>
      <c r="Q838" s="3">
        <f>IF(OR(Table24[[#This Row],[Pclass]]=2, Table24[[#This Row],[Pclass]]=3), 0, IF(Table24[[#This Row],[Pclass]]=1, 1, ""))</f>
        <v>1</v>
      </c>
      <c r="R838" s="3">
        <f>IF(OR(Table24[[#This Row],[Pclass]]=1, Table24[[#This Row],[Pclass]]=3), 0, IF(Table24[[#This Row],[Pclass]]=2, 1, ""))</f>
        <v>0</v>
      </c>
      <c r="S838" s="3">
        <f>IF(OR(Table24[[#This Row],[Embarked]]="C", Table24[[#This Row],[Embarked]]="Q"), 0, IF(Table24[[#This Row],[Embarked]]="S", 1, ""))</f>
        <v>0</v>
      </c>
      <c r="T838" s="3">
        <f>IF(OR(Table24[[#This Row],[Embarked]]="S", Table24[[#This Row],[Embarked]]="Q"), 0, IF(Table24[[#This Row],[Embarked]]="C", 1, ""))</f>
        <v>1</v>
      </c>
      <c r="U838" s="3">
        <f>IF(Table24[[#This Row],[Sex]]="male", 1, 0)</f>
        <v>0</v>
      </c>
      <c r="V838" s="3">
        <v>1</v>
      </c>
      <c r="AI838">
        <f>SUMPRODUCT(Table24[[#This Row],[SibSp_1]:[Const]],$X$4:$AG$4)</f>
        <v>-3.1498972640207568E-2</v>
      </c>
      <c r="AJ838">
        <f>SUMPRODUCT(Table24[[#This Row],[SibSp_1]:[Const]],$X$5:$AG$5)</f>
        <v>0.85101200193227189</v>
      </c>
      <c r="AK838">
        <f t="shared" si="345"/>
        <v>0</v>
      </c>
      <c r="AL838">
        <f t="shared" si="346"/>
        <v>0.85101200193227189</v>
      </c>
      <c r="AM838">
        <f t="shared" si="347"/>
        <v>0.85101200193227189</v>
      </c>
      <c r="AN838">
        <f>(AM838-Table24[[#This Row],[Survived]])^2</f>
        <v>2.2197423568229357E-2</v>
      </c>
    </row>
    <row r="839" spans="1:40" x14ac:dyDescent="0.25">
      <c r="A839">
        <v>837</v>
      </c>
      <c r="B839">
        <v>0</v>
      </c>
      <c r="C839">
        <v>3</v>
      </c>
      <c r="D839" t="s">
        <v>1152</v>
      </c>
      <c r="E839" t="s">
        <v>13</v>
      </c>
      <c r="F839">
        <v>21</v>
      </c>
      <c r="G839">
        <v>0</v>
      </c>
      <c r="H839">
        <v>0</v>
      </c>
      <c r="I839">
        <v>315097</v>
      </c>
      <c r="J839">
        <v>8.6624999999999996</v>
      </c>
      <c r="L839" t="s">
        <v>15</v>
      </c>
      <c r="M839">
        <f>Table24[[#This Row],[SibSp]]</f>
        <v>0</v>
      </c>
      <c r="N839">
        <f>Table24[[#This Row],[Parch]]</f>
        <v>0</v>
      </c>
      <c r="O839" s="5">
        <f>Table24[[#This Row],[Age]]/80</f>
        <v>0.26250000000000001</v>
      </c>
      <c r="P839" s="5">
        <f>LOG10(Table24[[#This Row],[Fare]]+1)</f>
        <v>0.98508950692638131</v>
      </c>
      <c r="Q839" s="3">
        <f>IF(OR(Table24[[#This Row],[Pclass]]=2, Table24[[#This Row],[Pclass]]=3), 0, IF(Table24[[#This Row],[Pclass]]=1, 1, ""))</f>
        <v>0</v>
      </c>
      <c r="R839" s="3">
        <f>IF(OR(Table24[[#This Row],[Pclass]]=1, Table24[[#This Row],[Pclass]]=3), 0, IF(Table24[[#This Row],[Pclass]]=2, 1, ""))</f>
        <v>0</v>
      </c>
      <c r="S839" s="3">
        <f>IF(OR(Table24[[#This Row],[Embarked]]="C", Table24[[#This Row],[Embarked]]="Q"), 0, IF(Table24[[#This Row],[Embarked]]="S", 1, ""))</f>
        <v>1</v>
      </c>
      <c r="T839" s="3">
        <f>IF(OR(Table24[[#This Row],[Embarked]]="S", Table24[[#This Row],[Embarked]]="Q"), 0, IF(Table24[[#This Row],[Embarked]]="C", 1, ""))</f>
        <v>0</v>
      </c>
      <c r="U839" s="3">
        <f>IF(Table24[[#This Row],[Sex]]="male", 1, 0)</f>
        <v>1</v>
      </c>
      <c r="V839" s="3">
        <v>1</v>
      </c>
      <c r="AI839">
        <f>SUMPRODUCT(Table24[[#This Row],[SibSp_1]:[Const]],$X$4:$AG$4)</f>
        <v>-1.5228093602559944</v>
      </c>
      <c r="AJ839">
        <f>SUMPRODUCT(Table24[[#This Row],[SibSp_1]:[Const]],$X$5:$AG$5)</f>
        <v>0.14176031135493272</v>
      </c>
      <c r="AK839">
        <f t="shared" si="345"/>
        <v>0</v>
      </c>
      <c r="AL839">
        <f t="shared" si="346"/>
        <v>0.14176031135493272</v>
      </c>
      <c r="AM839">
        <f t="shared" si="347"/>
        <v>0.14176031135493272</v>
      </c>
      <c r="AN839">
        <f>(AM839-Table24[[#This Row],[Survived]])^2</f>
        <v>2.0095985875447468E-2</v>
      </c>
    </row>
    <row r="840" spans="1:40" hidden="1" x14ac:dyDescent="0.25">
      <c r="A840">
        <v>838</v>
      </c>
      <c r="B840">
        <v>0</v>
      </c>
      <c r="C840">
        <v>3</v>
      </c>
      <c r="D840" t="s">
        <v>1153</v>
      </c>
      <c r="E840" t="s">
        <v>13</v>
      </c>
      <c r="G840">
        <v>0</v>
      </c>
      <c r="H840">
        <v>0</v>
      </c>
      <c r="I840">
        <v>392092</v>
      </c>
      <c r="J840">
        <v>8.0500000000000007</v>
      </c>
      <c r="L840" t="s">
        <v>15</v>
      </c>
      <c r="M840">
        <f>Table24[[#This Row],[SibSp]]</f>
        <v>0</v>
      </c>
      <c r="N840">
        <f>Table24[[#This Row],[Parch]]</f>
        <v>0</v>
      </c>
      <c r="O840">
        <f>Table24[[#This Row],[Age]]/80</f>
        <v>0</v>
      </c>
      <c r="P840" s="3">
        <f>LOG10(Table24[[#This Row],[Fare]]+1)</f>
        <v>0.9566485792052033</v>
      </c>
      <c r="Q840" s="3">
        <f>IF(OR(Table24[[#This Row],[Pclass]]=2, Table24[[#This Row],[Pclass]]=3), 0, IF(Table24[[#This Row],[Pclass]]=1, 1, ""))</f>
        <v>0</v>
      </c>
      <c r="R840" s="3">
        <f>IF(OR(Table24[[#This Row],[Pclass]]=1, Table24[[#This Row],[Pclass]]=3), 0, IF(Table24[[#This Row],[Pclass]]=2, 1, ""))</f>
        <v>0</v>
      </c>
      <c r="S840" s="3">
        <f>IF(OR(Table24[[#This Row],[Embarked]]="C", Table24[[#This Row],[Embarked]]="Q"), 0, IF(Table24[[#This Row],[Embarked]]="S", 1, ""))</f>
        <v>1</v>
      </c>
      <c r="T840" s="3">
        <f>IF(OR(Table24[[#This Row],[Embarked]]="S", Table24[[#This Row],[Embarked]]="Q"), 0, IF(Table24[[#This Row],[Embarked]]="C", 1, ""))</f>
        <v>0</v>
      </c>
      <c r="U840" s="3">
        <f>IF(Table24[[#This Row],[Sex]]="male", 1, 0)</f>
        <v>1</v>
      </c>
      <c r="V840" s="3"/>
      <c r="AI840">
        <f>SUMPRODUCT(Table24[[#This Row],[SibSp_1]:[Const]],$X$4:$AG$4)</f>
        <v>-1.2061160573759404</v>
      </c>
      <c r="AN840">
        <f>(AI840-Table24[[#This Row],[Survived]])^2</f>
        <v>1.4547159438600827</v>
      </c>
    </row>
    <row r="841" spans="1:40" x14ac:dyDescent="0.25">
      <c r="A841">
        <v>839</v>
      </c>
      <c r="B841">
        <v>1</v>
      </c>
      <c r="C841">
        <v>3</v>
      </c>
      <c r="D841" t="s">
        <v>1154</v>
      </c>
      <c r="E841" t="s">
        <v>13</v>
      </c>
      <c r="F841">
        <v>32</v>
      </c>
      <c r="G841">
        <v>0</v>
      </c>
      <c r="H841">
        <v>0</v>
      </c>
      <c r="I841">
        <v>1601</v>
      </c>
      <c r="J841">
        <v>56.495800000000003</v>
      </c>
      <c r="L841" t="s">
        <v>15</v>
      </c>
      <c r="M841">
        <f>Table24[[#This Row],[SibSp]]</f>
        <v>0</v>
      </c>
      <c r="N841">
        <f>Table24[[#This Row],[Parch]]</f>
        <v>0</v>
      </c>
      <c r="O841" s="5">
        <f>Table24[[#This Row],[Age]]/80</f>
        <v>0.4</v>
      </c>
      <c r="P841" s="5">
        <f>LOG10(Table24[[#This Row],[Fare]]+1)</f>
        <v>1.7596361211514699</v>
      </c>
      <c r="Q841" s="3">
        <f>IF(OR(Table24[[#This Row],[Pclass]]=2, Table24[[#This Row],[Pclass]]=3), 0, IF(Table24[[#This Row],[Pclass]]=1, 1, ""))</f>
        <v>0</v>
      </c>
      <c r="R841" s="3">
        <f>IF(OR(Table24[[#This Row],[Pclass]]=1, Table24[[#This Row],[Pclass]]=3), 0, IF(Table24[[#This Row],[Pclass]]=2, 1, ""))</f>
        <v>0</v>
      </c>
      <c r="S841" s="3">
        <f>IF(OR(Table24[[#This Row],[Embarked]]="C", Table24[[#This Row],[Embarked]]="Q"), 0, IF(Table24[[#This Row],[Embarked]]="S", 1, ""))</f>
        <v>1</v>
      </c>
      <c r="T841" s="3">
        <f>IF(OR(Table24[[#This Row],[Embarked]]="S", Table24[[#This Row],[Embarked]]="Q"), 0, IF(Table24[[#This Row],[Embarked]]="C", 1, ""))</f>
        <v>0</v>
      </c>
      <c r="U841" s="3">
        <f>IF(Table24[[#This Row],[Sex]]="male", 1, 0)</f>
        <v>1</v>
      </c>
      <c r="V841" s="3">
        <v>1</v>
      </c>
      <c r="AI841">
        <f>SUMPRODUCT(Table24[[#This Row],[SibSp_1]:[Const]],$X$4:$AG$4)</f>
        <v>-2.0023616662435666</v>
      </c>
      <c r="AJ841">
        <f>SUMPRODUCT(Table24[[#This Row],[SibSp_1]:[Const]],$X$5:$AG$5)</f>
        <v>0.13207507362026549</v>
      </c>
      <c r="AK841">
        <f>IF(AI841&lt;0,0,AI841)</f>
        <v>0</v>
      </c>
      <c r="AL841">
        <f>IF(AJ841&lt;0,0,AJ841)</f>
        <v>0.13207507362026549</v>
      </c>
      <c r="AM841">
        <f>AK841+AL841</f>
        <v>0.13207507362026549</v>
      </c>
      <c r="AN841">
        <f>(AM841-Table24[[#This Row],[Survived]])^2</f>
        <v>0.75329367783126755</v>
      </c>
    </row>
    <row r="842" spans="1:40" hidden="1" x14ac:dyDescent="0.25">
      <c r="A842">
        <v>840</v>
      </c>
      <c r="B842">
        <v>1</v>
      </c>
      <c r="C842">
        <v>1</v>
      </c>
      <c r="D842" t="s">
        <v>1155</v>
      </c>
      <c r="E842" t="s">
        <v>13</v>
      </c>
      <c r="G842">
        <v>0</v>
      </c>
      <c r="H842">
        <v>0</v>
      </c>
      <c r="I842">
        <v>11774</v>
      </c>
      <c r="J842">
        <v>29.7</v>
      </c>
      <c r="K842" t="s">
        <v>1156</v>
      </c>
      <c r="L842" t="s">
        <v>20</v>
      </c>
      <c r="M842">
        <f>Table24[[#This Row],[SibSp]]</f>
        <v>0</v>
      </c>
      <c r="N842">
        <f>Table24[[#This Row],[Parch]]</f>
        <v>0</v>
      </c>
      <c r="O842">
        <f>Table24[[#This Row],[Age]]/80</f>
        <v>0</v>
      </c>
      <c r="P842" s="3">
        <f>LOG10(Table24[[#This Row],[Fare]]+1)</f>
        <v>1.4871383754771865</v>
      </c>
      <c r="Q842" s="3">
        <f>IF(OR(Table24[[#This Row],[Pclass]]=2, Table24[[#This Row],[Pclass]]=3), 0, IF(Table24[[#This Row],[Pclass]]=1, 1, ""))</f>
        <v>1</v>
      </c>
      <c r="R842" s="3">
        <f>IF(OR(Table24[[#This Row],[Pclass]]=1, Table24[[#This Row],[Pclass]]=3), 0, IF(Table24[[#This Row],[Pclass]]=2, 1, ""))</f>
        <v>0</v>
      </c>
      <c r="S842" s="3">
        <f>IF(OR(Table24[[#This Row],[Embarked]]="C", Table24[[#This Row],[Embarked]]="Q"), 0, IF(Table24[[#This Row],[Embarked]]="S", 1, ""))</f>
        <v>0</v>
      </c>
      <c r="T842" s="3">
        <f>IF(OR(Table24[[#This Row],[Embarked]]="S", Table24[[#This Row],[Embarked]]="Q"), 0, IF(Table24[[#This Row],[Embarked]]="C", 1, ""))</f>
        <v>1</v>
      </c>
      <c r="U842" s="3">
        <f>IF(Table24[[#This Row],[Sex]]="male", 1, 0)</f>
        <v>1</v>
      </c>
      <c r="V842" s="3"/>
      <c r="AI842">
        <f>SUMPRODUCT(Table24[[#This Row],[SibSp_1]:[Const]],$X$4:$AG$4)</f>
        <v>0.40394189398324454</v>
      </c>
      <c r="AN842">
        <f>(AI842-Table24[[#This Row],[Survived]])^2</f>
        <v>0.35528526574828168</v>
      </c>
    </row>
    <row r="843" spans="1:40" x14ac:dyDescent="0.25">
      <c r="A843">
        <v>841</v>
      </c>
      <c r="B843">
        <v>0</v>
      </c>
      <c r="C843">
        <v>3</v>
      </c>
      <c r="D843" t="s">
        <v>1157</v>
      </c>
      <c r="E843" t="s">
        <v>13</v>
      </c>
      <c r="F843">
        <v>20</v>
      </c>
      <c r="G843">
        <v>0</v>
      </c>
      <c r="H843">
        <v>0</v>
      </c>
      <c r="I843" t="s">
        <v>1158</v>
      </c>
      <c r="J843">
        <v>7.9249999999999998</v>
      </c>
      <c r="L843" t="s">
        <v>15</v>
      </c>
      <c r="M843">
        <f>Table24[[#This Row],[SibSp]]</f>
        <v>0</v>
      </c>
      <c r="N843">
        <f>Table24[[#This Row],[Parch]]</f>
        <v>0</v>
      </c>
      <c r="O843" s="5">
        <f>Table24[[#This Row],[Age]]/80</f>
        <v>0.25</v>
      </c>
      <c r="P843" s="5">
        <f>LOG10(Table24[[#This Row],[Fare]]+1)</f>
        <v>0.95060822478423079</v>
      </c>
      <c r="Q843" s="3">
        <f>IF(OR(Table24[[#This Row],[Pclass]]=2, Table24[[#This Row],[Pclass]]=3), 0, IF(Table24[[#This Row],[Pclass]]=1, 1, ""))</f>
        <v>0</v>
      </c>
      <c r="R843" s="3">
        <f>IF(OR(Table24[[#This Row],[Pclass]]=1, Table24[[#This Row],[Pclass]]=3), 0, IF(Table24[[#This Row],[Pclass]]=2, 1, ""))</f>
        <v>0</v>
      </c>
      <c r="S843" s="3">
        <f>IF(OR(Table24[[#This Row],[Embarked]]="C", Table24[[#This Row],[Embarked]]="Q"), 0, IF(Table24[[#This Row],[Embarked]]="S", 1, ""))</f>
        <v>1</v>
      </c>
      <c r="T843" s="3">
        <f>IF(OR(Table24[[#This Row],[Embarked]]="S", Table24[[#This Row],[Embarked]]="Q"), 0, IF(Table24[[#This Row],[Embarked]]="C", 1, ""))</f>
        <v>0</v>
      </c>
      <c r="U843" s="3">
        <f>IF(Table24[[#This Row],[Sex]]="male", 1, 0)</f>
        <v>1</v>
      </c>
      <c r="V843" s="3">
        <v>1</v>
      </c>
      <c r="AI843">
        <f>SUMPRODUCT(Table24[[#This Row],[SibSp_1]:[Const]],$X$4:$AG$4)</f>
        <v>-1.5019823381750994</v>
      </c>
      <c r="AJ843">
        <f>SUMPRODUCT(Table24[[#This Row],[SibSp_1]:[Const]],$X$5:$AG$5)</f>
        <v>0.14591699433731398</v>
      </c>
      <c r="AK843">
        <f t="shared" ref="AK843:AK848" si="348">IF(AI843&lt;0,0,AI843)</f>
        <v>0</v>
      </c>
      <c r="AL843">
        <f t="shared" ref="AL843:AL848" si="349">IF(AJ843&lt;0,0,AJ843)</f>
        <v>0.14591699433731398</v>
      </c>
      <c r="AM843">
        <f t="shared" ref="AM843:AM848" si="350">AK843+AL843</f>
        <v>0.14591699433731398</v>
      </c>
      <c r="AN843">
        <f>(AM843-Table24[[#This Row],[Survived]])^2</f>
        <v>2.129176923643572E-2</v>
      </c>
    </row>
    <row r="844" spans="1:40" x14ac:dyDescent="0.25">
      <c r="A844">
        <v>842</v>
      </c>
      <c r="B844">
        <v>0</v>
      </c>
      <c r="C844">
        <v>2</v>
      </c>
      <c r="D844" t="s">
        <v>1159</v>
      </c>
      <c r="E844" t="s">
        <v>13</v>
      </c>
      <c r="F844">
        <v>16</v>
      </c>
      <c r="G844">
        <v>0</v>
      </c>
      <c r="H844">
        <v>0</v>
      </c>
      <c r="I844" t="s">
        <v>1071</v>
      </c>
      <c r="J844">
        <v>10.5</v>
      </c>
      <c r="L844" t="s">
        <v>15</v>
      </c>
      <c r="M844">
        <f>Table24[[#This Row],[SibSp]]</f>
        <v>0</v>
      </c>
      <c r="N844">
        <f>Table24[[#This Row],[Parch]]</f>
        <v>0</v>
      </c>
      <c r="O844" s="5">
        <f>Table24[[#This Row],[Age]]/80</f>
        <v>0.2</v>
      </c>
      <c r="P844" s="5">
        <f>LOG10(Table24[[#This Row],[Fare]]+1)</f>
        <v>1.0606978403536116</v>
      </c>
      <c r="Q844" s="3">
        <f>IF(OR(Table24[[#This Row],[Pclass]]=2, Table24[[#This Row],[Pclass]]=3), 0, IF(Table24[[#This Row],[Pclass]]=1, 1, ""))</f>
        <v>0</v>
      </c>
      <c r="R844" s="3">
        <f>IF(OR(Table24[[#This Row],[Pclass]]=1, Table24[[#This Row],[Pclass]]=3), 0, IF(Table24[[#This Row],[Pclass]]=2, 1, ""))</f>
        <v>1</v>
      </c>
      <c r="S844" s="3">
        <f>IF(OR(Table24[[#This Row],[Embarked]]="C", Table24[[#This Row],[Embarked]]="Q"), 0, IF(Table24[[#This Row],[Embarked]]="S", 1, ""))</f>
        <v>1</v>
      </c>
      <c r="T844" s="3">
        <f>IF(OR(Table24[[#This Row],[Embarked]]="S", Table24[[#This Row],[Embarked]]="Q"), 0, IF(Table24[[#This Row],[Embarked]]="C", 1, ""))</f>
        <v>0</v>
      </c>
      <c r="U844" s="3">
        <f>IF(Table24[[#This Row],[Sex]]="male", 1, 0)</f>
        <v>1</v>
      </c>
      <c r="V844" s="3">
        <v>1</v>
      </c>
      <c r="AI844">
        <f>SUMPRODUCT(Table24[[#This Row],[SibSp_1]:[Const]],$X$4:$AG$4)</f>
        <v>-1.67251589402913</v>
      </c>
      <c r="AJ844">
        <f>SUMPRODUCT(Table24[[#This Row],[SibSp_1]:[Const]],$X$5:$AG$5)</f>
        <v>0.38841987382501442</v>
      </c>
      <c r="AK844">
        <f t="shared" si="348"/>
        <v>0</v>
      </c>
      <c r="AL844">
        <f t="shared" si="349"/>
        <v>0.38841987382501442</v>
      </c>
      <c r="AM844">
        <f t="shared" si="350"/>
        <v>0.38841987382501442</v>
      </c>
      <c r="AN844">
        <f>(AM844-Table24[[#This Row],[Survived]])^2</f>
        <v>0.15086999838224011</v>
      </c>
    </row>
    <row r="845" spans="1:40" x14ac:dyDescent="0.25">
      <c r="A845">
        <v>843</v>
      </c>
      <c r="B845">
        <v>1</v>
      </c>
      <c r="C845">
        <v>1</v>
      </c>
      <c r="D845" t="s">
        <v>1160</v>
      </c>
      <c r="E845" t="s">
        <v>17</v>
      </c>
      <c r="F845">
        <v>30</v>
      </c>
      <c r="G845">
        <v>0</v>
      </c>
      <c r="H845">
        <v>0</v>
      </c>
      <c r="I845">
        <v>113798</v>
      </c>
      <c r="J845">
        <v>31</v>
      </c>
      <c r="L845" t="s">
        <v>20</v>
      </c>
      <c r="M845">
        <f>Table24[[#This Row],[SibSp]]</f>
        <v>0</v>
      </c>
      <c r="N845">
        <f>Table24[[#This Row],[Parch]]</f>
        <v>0</v>
      </c>
      <c r="O845" s="5">
        <f>Table24[[#This Row],[Age]]/80</f>
        <v>0.375</v>
      </c>
      <c r="P845" s="5">
        <f>LOG10(Table24[[#This Row],[Fare]]+1)</f>
        <v>1.505149978319906</v>
      </c>
      <c r="Q845" s="3">
        <f>IF(OR(Table24[[#This Row],[Pclass]]=2, Table24[[#This Row],[Pclass]]=3), 0, IF(Table24[[#This Row],[Pclass]]=1, 1, ""))</f>
        <v>1</v>
      </c>
      <c r="R845" s="3">
        <f>IF(OR(Table24[[#This Row],[Pclass]]=1, Table24[[#This Row],[Pclass]]=3), 0, IF(Table24[[#This Row],[Pclass]]=2, 1, ""))</f>
        <v>0</v>
      </c>
      <c r="S845" s="3">
        <f>IF(OR(Table24[[#This Row],[Embarked]]="C", Table24[[#This Row],[Embarked]]="Q"), 0, IF(Table24[[#This Row],[Embarked]]="S", 1, ""))</f>
        <v>0</v>
      </c>
      <c r="T845" s="3">
        <f>IF(OR(Table24[[#This Row],[Embarked]]="S", Table24[[#This Row],[Embarked]]="Q"), 0, IF(Table24[[#This Row],[Embarked]]="C", 1, ""))</f>
        <v>1</v>
      </c>
      <c r="U845" s="3">
        <f>IF(Table24[[#This Row],[Sex]]="male", 1, 0)</f>
        <v>0</v>
      </c>
      <c r="V845" s="3">
        <v>1</v>
      </c>
      <c r="AI845">
        <f>SUMPRODUCT(Table24[[#This Row],[SibSp_1]:[Const]],$X$4:$AG$4)</f>
        <v>3.1183479844165141E-3</v>
      </c>
      <c r="AJ845">
        <f>SUMPRODUCT(Table24[[#This Row],[SibSp_1]:[Const]],$X$5:$AG$5)</f>
        <v>0.97391773647647439</v>
      </c>
      <c r="AK845">
        <f t="shared" si="348"/>
        <v>3.1183479844165141E-3</v>
      </c>
      <c r="AL845">
        <f t="shared" si="349"/>
        <v>0.97391773647647439</v>
      </c>
      <c r="AM845">
        <f t="shared" si="350"/>
        <v>0.97703608446089096</v>
      </c>
      <c r="AN845">
        <f>(AM845-Table24[[#This Row],[Survived]])^2</f>
        <v>5.2734141688733343E-4</v>
      </c>
    </row>
    <row r="846" spans="1:40" x14ac:dyDescent="0.25">
      <c r="A846">
        <v>844</v>
      </c>
      <c r="B846">
        <v>0</v>
      </c>
      <c r="C846">
        <v>3</v>
      </c>
      <c r="D846" t="s">
        <v>1161</v>
      </c>
      <c r="E846" t="s">
        <v>13</v>
      </c>
      <c r="F846">
        <v>34.5</v>
      </c>
      <c r="G846">
        <v>0</v>
      </c>
      <c r="H846">
        <v>0</v>
      </c>
      <c r="I846">
        <v>2683</v>
      </c>
      <c r="J846">
        <v>6.4375</v>
      </c>
      <c r="L846" t="s">
        <v>20</v>
      </c>
      <c r="M846">
        <f>Table24[[#This Row],[SibSp]]</f>
        <v>0</v>
      </c>
      <c r="N846">
        <f>Table24[[#This Row],[Parch]]</f>
        <v>0</v>
      </c>
      <c r="O846" s="5">
        <f>Table24[[#This Row],[Age]]/80</f>
        <v>0.43125000000000002</v>
      </c>
      <c r="P846" s="5">
        <f>LOG10(Table24[[#This Row],[Fare]]+1)</f>
        <v>0.87142697873660602</v>
      </c>
      <c r="Q846" s="3">
        <f>IF(OR(Table24[[#This Row],[Pclass]]=2, Table24[[#This Row],[Pclass]]=3), 0, IF(Table24[[#This Row],[Pclass]]=1, 1, ""))</f>
        <v>0</v>
      </c>
      <c r="R846" s="3">
        <f>IF(OR(Table24[[#This Row],[Pclass]]=1, Table24[[#This Row],[Pclass]]=3), 0, IF(Table24[[#This Row],[Pclass]]=2, 1, ""))</f>
        <v>0</v>
      </c>
      <c r="S846" s="3">
        <f>IF(OR(Table24[[#This Row],[Embarked]]="C", Table24[[#This Row],[Embarked]]="Q"), 0, IF(Table24[[#This Row],[Embarked]]="S", 1, ""))</f>
        <v>0</v>
      </c>
      <c r="T846" s="3">
        <f>IF(OR(Table24[[#This Row],[Embarked]]="S", Table24[[#This Row],[Embarked]]="Q"), 0, IF(Table24[[#This Row],[Embarked]]="C", 1, ""))</f>
        <v>1</v>
      </c>
      <c r="U846" s="3">
        <f>IF(Table24[[#This Row],[Sex]]="male", 1, 0)</f>
        <v>1</v>
      </c>
      <c r="V846" s="3">
        <v>1</v>
      </c>
      <c r="AI846">
        <f>SUMPRODUCT(Table24[[#This Row],[SibSp_1]:[Const]],$X$4:$AG$4)</f>
        <v>0.11623070345015557</v>
      </c>
      <c r="AJ846">
        <f>SUMPRODUCT(Table24[[#This Row],[SibSp_1]:[Const]],$X$5:$AG$5)</f>
        <v>2.9864253505574201E-2</v>
      </c>
      <c r="AK846">
        <f t="shared" si="348"/>
        <v>0.11623070345015557</v>
      </c>
      <c r="AL846">
        <f t="shared" si="349"/>
        <v>2.9864253505574201E-2</v>
      </c>
      <c r="AM846">
        <f t="shared" si="350"/>
        <v>0.14609495695572977</v>
      </c>
      <c r="AN846">
        <f>(AM846-Table24[[#This Row],[Survived]])^2</f>
        <v>2.1343736447896534E-2</v>
      </c>
    </row>
    <row r="847" spans="1:40" x14ac:dyDescent="0.25">
      <c r="A847">
        <v>845</v>
      </c>
      <c r="B847">
        <v>0</v>
      </c>
      <c r="C847">
        <v>3</v>
      </c>
      <c r="D847" t="s">
        <v>1162</v>
      </c>
      <c r="E847" t="s">
        <v>13</v>
      </c>
      <c r="F847">
        <v>17</v>
      </c>
      <c r="G847">
        <v>0</v>
      </c>
      <c r="H847">
        <v>0</v>
      </c>
      <c r="I847">
        <v>315090</v>
      </c>
      <c r="J847">
        <v>8.6624999999999996</v>
      </c>
      <c r="L847" t="s">
        <v>15</v>
      </c>
      <c r="M847">
        <f>Table24[[#This Row],[SibSp]]</f>
        <v>0</v>
      </c>
      <c r="N847">
        <f>Table24[[#This Row],[Parch]]</f>
        <v>0</v>
      </c>
      <c r="O847" s="5">
        <f>Table24[[#This Row],[Age]]/80</f>
        <v>0.21249999999999999</v>
      </c>
      <c r="P847" s="5">
        <f>LOG10(Table24[[#This Row],[Fare]]+1)</f>
        <v>0.98508950692638131</v>
      </c>
      <c r="Q847" s="3">
        <f>IF(OR(Table24[[#This Row],[Pclass]]=2, Table24[[#This Row],[Pclass]]=3), 0, IF(Table24[[#This Row],[Pclass]]=1, 1, ""))</f>
        <v>0</v>
      </c>
      <c r="R847" s="3">
        <f>IF(OR(Table24[[#This Row],[Pclass]]=1, Table24[[#This Row],[Pclass]]=3), 0, IF(Table24[[#This Row],[Pclass]]=2, 1, ""))</f>
        <v>0</v>
      </c>
      <c r="S847" s="3">
        <f>IF(OR(Table24[[#This Row],[Embarked]]="C", Table24[[#This Row],[Embarked]]="Q"), 0, IF(Table24[[#This Row],[Embarked]]="S", 1, ""))</f>
        <v>1</v>
      </c>
      <c r="T847" s="3">
        <f>IF(OR(Table24[[#This Row],[Embarked]]="S", Table24[[#This Row],[Embarked]]="Q"), 0, IF(Table24[[#This Row],[Embarked]]="C", 1, ""))</f>
        <v>0</v>
      </c>
      <c r="U847" s="3">
        <f>IF(Table24[[#This Row],[Sex]]="male", 1, 0)</f>
        <v>1</v>
      </c>
      <c r="V847" s="3">
        <v>1</v>
      </c>
      <c r="AI847">
        <f>SUMPRODUCT(Table24[[#This Row],[SibSp_1]:[Const]],$X$4:$AG$4)</f>
        <v>-1.5268986845904746</v>
      </c>
      <c r="AJ847">
        <f>SUMPRODUCT(Table24[[#This Row],[SibSp_1]:[Const]],$X$5:$AG$5)</f>
        <v>0.17096276029714164</v>
      </c>
      <c r="AK847">
        <f t="shared" si="348"/>
        <v>0</v>
      </c>
      <c r="AL847">
        <f t="shared" si="349"/>
        <v>0.17096276029714164</v>
      </c>
      <c r="AM847">
        <f t="shared" si="350"/>
        <v>0.17096276029714164</v>
      </c>
      <c r="AN847">
        <f>(AM847-Table24[[#This Row],[Survived]])^2</f>
        <v>2.9228265408417907E-2</v>
      </c>
    </row>
    <row r="848" spans="1:40" x14ac:dyDescent="0.25">
      <c r="A848">
        <v>846</v>
      </c>
      <c r="B848">
        <v>0</v>
      </c>
      <c r="C848">
        <v>3</v>
      </c>
      <c r="D848" t="s">
        <v>1163</v>
      </c>
      <c r="E848" t="s">
        <v>13</v>
      </c>
      <c r="F848">
        <v>42</v>
      </c>
      <c r="G848">
        <v>0</v>
      </c>
      <c r="H848">
        <v>0</v>
      </c>
      <c r="I848" t="s">
        <v>1164</v>
      </c>
      <c r="J848">
        <v>7.55</v>
      </c>
      <c r="L848" t="s">
        <v>15</v>
      </c>
      <c r="M848">
        <f>Table24[[#This Row],[SibSp]]</f>
        <v>0</v>
      </c>
      <c r="N848">
        <f>Table24[[#This Row],[Parch]]</f>
        <v>0</v>
      </c>
      <c r="O848" s="5">
        <f>Table24[[#This Row],[Age]]/80</f>
        <v>0.52500000000000002</v>
      </c>
      <c r="P848" s="5">
        <f>LOG10(Table24[[#This Row],[Fare]]+1)</f>
        <v>0.9319661147281727</v>
      </c>
      <c r="Q848" s="3">
        <f>IF(OR(Table24[[#This Row],[Pclass]]=2, Table24[[#This Row],[Pclass]]=3), 0, IF(Table24[[#This Row],[Pclass]]=1, 1, ""))</f>
        <v>0</v>
      </c>
      <c r="R848" s="3">
        <f>IF(OR(Table24[[#This Row],[Pclass]]=1, Table24[[#This Row],[Pclass]]=3), 0, IF(Table24[[#This Row],[Pclass]]=2, 1, ""))</f>
        <v>0</v>
      </c>
      <c r="S848" s="3">
        <f>IF(OR(Table24[[#This Row],[Embarked]]="C", Table24[[#This Row],[Embarked]]="Q"), 0, IF(Table24[[#This Row],[Embarked]]="S", 1, ""))</f>
        <v>1</v>
      </c>
      <c r="T848" s="3">
        <f>IF(OR(Table24[[#This Row],[Embarked]]="S", Table24[[#This Row],[Embarked]]="Q"), 0, IF(Table24[[#This Row],[Embarked]]="C", 1, ""))</f>
        <v>0</v>
      </c>
      <c r="U848" s="3">
        <f>IF(Table24[[#This Row],[Sex]]="male", 1, 0)</f>
        <v>1</v>
      </c>
      <c r="V848" s="3">
        <v>1</v>
      </c>
      <c r="AI848">
        <f>SUMPRODUCT(Table24[[#This Row],[SibSp_1]:[Const]],$X$4:$AG$4)</f>
        <v>-1.4676783251954166</v>
      </c>
      <c r="AJ848">
        <f>SUMPRODUCT(Table24[[#This Row],[SibSp_1]:[Const]],$X$5:$AG$5)</f>
        <v>-1.6396222403654237E-2</v>
      </c>
      <c r="AK848">
        <f t="shared" si="348"/>
        <v>0</v>
      </c>
      <c r="AL848">
        <f t="shared" si="349"/>
        <v>0</v>
      </c>
      <c r="AM848">
        <f t="shared" si="350"/>
        <v>0</v>
      </c>
      <c r="AN848">
        <f>(AM848-Table24[[#This Row],[Survived]])^2</f>
        <v>0</v>
      </c>
    </row>
    <row r="849" spans="1:40" hidden="1" x14ac:dyDescent="0.25">
      <c r="A849">
        <v>847</v>
      </c>
      <c r="B849">
        <v>0</v>
      </c>
      <c r="C849">
        <v>3</v>
      </c>
      <c r="D849" t="s">
        <v>1165</v>
      </c>
      <c r="E849" t="s">
        <v>13</v>
      </c>
      <c r="G849">
        <v>8</v>
      </c>
      <c r="H849">
        <v>2</v>
      </c>
      <c r="I849" t="s">
        <v>250</v>
      </c>
      <c r="J849">
        <v>69.55</v>
      </c>
      <c r="L849" t="s">
        <v>15</v>
      </c>
      <c r="M849">
        <f>Table24[[#This Row],[SibSp]]</f>
        <v>8</v>
      </c>
      <c r="N849">
        <f>Table24[[#This Row],[Parch]]</f>
        <v>2</v>
      </c>
      <c r="O849">
        <f>Table24[[#This Row],[Age]]/80</f>
        <v>0</v>
      </c>
      <c r="P849" s="3">
        <f>LOG10(Table24[[#This Row],[Fare]]+1)</f>
        <v>1.8484970180903666</v>
      </c>
      <c r="Q849" s="3">
        <f>IF(OR(Table24[[#This Row],[Pclass]]=2, Table24[[#This Row],[Pclass]]=3), 0, IF(Table24[[#This Row],[Pclass]]=1, 1, ""))</f>
        <v>0</v>
      </c>
      <c r="R849" s="3">
        <f>IF(OR(Table24[[#This Row],[Pclass]]=1, Table24[[#This Row],[Pclass]]=3), 0, IF(Table24[[#This Row],[Pclass]]=2, 1, ""))</f>
        <v>0</v>
      </c>
      <c r="S849" s="3">
        <f>IF(OR(Table24[[#This Row],[Embarked]]="C", Table24[[#This Row],[Embarked]]="Q"), 0, IF(Table24[[#This Row],[Embarked]]="S", 1, ""))</f>
        <v>1</v>
      </c>
      <c r="T849" s="3">
        <f>IF(OR(Table24[[#This Row],[Embarked]]="S", Table24[[#This Row],[Embarked]]="Q"), 0, IF(Table24[[#This Row],[Embarked]]="C", 1, ""))</f>
        <v>0</v>
      </c>
      <c r="U849" s="3">
        <f>IF(Table24[[#This Row],[Sex]]="male", 1, 0)</f>
        <v>1</v>
      </c>
      <c r="V849" s="3"/>
      <c r="AI849">
        <f>SUMPRODUCT(Table24[[#This Row],[SibSp_1]:[Const]],$X$4:$AG$4)</f>
        <v>0.73671149713625472</v>
      </c>
      <c r="AN849">
        <f>(AI849-Table24[[#This Row],[Survived]])^2</f>
        <v>0.54274383001274185</v>
      </c>
    </row>
    <row r="850" spans="1:40" x14ac:dyDescent="0.25">
      <c r="A850">
        <v>848</v>
      </c>
      <c r="B850">
        <v>0</v>
      </c>
      <c r="C850">
        <v>3</v>
      </c>
      <c r="D850" t="s">
        <v>1166</v>
      </c>
      <c r="E850" t="s">
        <v>13</v>
      </c>
      <c r="F850">
        <v>35</v>
      </c>
      <c r="G850">
        <v>0</v>
      </c>
      <c r="H850">
        <v>0</v>
      </c>
      <c r="I850">
        <v>349213</v>
      </c>
      <c r="J850">
        <v>7.8958000000000004</v>
      </c>
      <c r="L850" t="s">
        <v>20</v>
      </c>
      <c r="M850">
        <f>Table24[[#This Row],[SibSp]]</f>
        <v>0</v>
      </c>
      <c r="N850">
        <f>Table24[[#This Row],[Parch]]</f>
        <v>0</v>
      </c>
      <c r="O850" s="5">
        <f>Table24[[#This Row],[Age]]/80</f>
        <v>0.4375</v>
      </c>
      <c r="P850" s="5">
        <f>LOG10(Table24[[#This Row],[Fare]]+1)</f>
        <v>0.94918501031343461</v>
      </c>
      <c r="Q850" s="3">
        <f>IF(OR(Table24[[#This Row],[Pclass]]=2, Table24[[#This Row],[Pclass]]=3), 0, IF(Table24[[#This Row],[Pclass]]=1, 1, ""))</f>
        <v>0</v>
      </c>
      <c r="R850" s="3">
        <f>IF(OR(Table24[[#This Row],[Pclass]]=1, Table24[[#This Row],[Pclass]]=3), 0, IF(Table24[[#This Row],[Pclass]]=2, 1, ""))</f>
        <v>0</v>
      </c>
      <c r="S850" s="3">
        <f>IF(OR(Table24[[#This Row],[Embarked]]="C", Table24[[#This Row],[Embarked]]="Q"), 0, IF(Table24[[#This Row],[Embarked]]="S", 1, ""))</f>
        <v>0</v>
      </c>
      <c r="T850" s="3">
        <f>IF(OR(Table24[[#This Row],[Embarked]]="S", Table24[[#This Row],[Embarked]]="Q"), 0, IF(Table24[[#This Row],[Embarked]]="C", 1, ""))</f>
        <v>1</v>
      </c>
      <c r="U850" s="3">
        <f>IF(Table24[[#This Row],[Sex]]="male", 1, 0)</f>
        <v>1</v>
      </c>
      <c r="V850" s="3">
        <v>1</v>
      </c>
      <c r="AI850">
        <f>SUMPRODUCT(Table24[[#This Row],[SibSp_1]:[Const]],$X$4:$AG$4)</f>
        <v>6.7469841162617838E-2</v>
      </c>
      <c r="AJ850">
        <f>SUMPRODUCT(Table24[[#This Row],[SibSp_1]:[Const]],$X$5:$AG$5)</f>
        <v>3.3303757712587201E-2</v>
      </c>
      <c r="AK850">
        <f t="shared" ref="AK850:AK851" si="351">IF(AI850&lt;0,0,AI850)</f>
        <v>6.7469841162617838E-2</v>
      </c>
      <c r="AL850">
        <f t="shared" ref="AL850:AL851" si="352">IF(AJ850&lt;0,0,AJ850)</f>
        <v>3.3303757712587201E-2</v>
      </c>
      <c r="AM850">
        <f t="shared" ref="AM850:AM851" si="353">AK850+AL850</f>
        <v>0.10077359887520504</v>
      </c>
      <c r="AN850">
        <f>(AM850-Table24[[#This Row],[Survived]])^2</f>
        <v>1.0155318230260727E-2</v>
      </c>
    </row>
    <row r="851" spans="1:40" x14ac:dyDescent="0.25">
      <c r="A851">
        <v>849</v>
      </c>
      <c r="B851">
        <v>0</v>
      </c>
      <c r="C851">
        <v>2</v>
      </c>
      <c r="D851" t="s">
        <v>1167</v>
      </c>
      <c r="E851" t="s">
        <v>13</v>
      </c>
      <c r="F851">
        <v>28</v>
      </c>
      <c r="G851">
        <v>0</v>
      </c>
      <c r="H851">
        <v>1</v>
      </c>
      <c r="I851">
        <v>248727</v>
      </c>
      <c r="J851">
        <v>33</v>
      </c>
      <c r="L851" t="s">
        <v>15</v>
      </c>
      <c r="M851">
        <f>Table24[[#This Row],[SibSp]]</f>
        <v>0</v>
      </c>
      <c r="N851">
        <f>Table24[[#This Row],[Parch]]</f>
        <v>1</v>
      </c>
      <c r="O851" s="5">
        <f>Table24[[#This Row],[Age]]/80</f>
        <v>0.35</v>
      </c>
      <c r="P851" s="5">
        <f>LOG10(Table24[[#This Row],[Fare]]+1)</f>
        <v>1.5314789170422551</v>
      </c>
      <c r="Q851" s="3">
        <f>IF(OR(Table24[[#This Row],[Pclass]]=2, Table24[[#This Row],[Pclass]]=3), 0, IF(Table24[[#This Row],[Pclass]]=1, 1, ""))</f>
        <v>0</v>
      </c>
      <c r="R851" s="3">
        <f>IF(OR(Table24[[#This Row],[Pclass]]=1, Table24[[#This Row],[Pclass]]=3), 0, IF(Table24[[#This Row],[Pclass]]=2, 1, ""))</f>
        <v>1</v>
      </c>
      <c r="S851" s="3">
        <f>IF(OR(Table24[[#This Row],[Embarked]]="C", Table24[[#This Row],[Embarked]]="Q"), 0, IF(Table24[[#This Row],[Embarked]]="S", 1, ""))</f>
        <v>1</v>
      </c>
      <c r="T851" s="3">
        <f>IF(OR(Table24[[#This Row],[Embarked]]="S", Table24[[#This Row],[Embarked]]="Q"), 0, IF(Table24[[#This Row],[Embarked]]="C", 1, ""))</f>
        <v>0</v>
      </c>
      <c r="U851" s="3">
        <f>IF(Table24[[#This Row],[Sex]]="male", 1, 0)</f>
        <v>1</v>
      </c>
      <c r="V851" s="3">
        <v>1</v>
      </c>
      <c r="AI851">
        <f>SUMPRODUCT(Table24[[#This Row],[SibSp_1]:[Const]],$X$4:$AG$4)</f>
        <v>-2.0801752669485216</v>
      </c>
      <c r="AJ851">
        <f>SUMPRODUCT(Table24[[#This Row],[SibSp_1]:[Const]],$X$5:$AG$5)</f>
        <v>0.32939876627660813</v>
      </c>
      <c r="AK851">
        <f t="shared" si="351"/>
        <v>0</v>
      </c>
      <c r="AL851">
        <f t="shared" si="352"/>
        <v>0.32939876627660813</v>
      </c>
      <c r="AM851">
        <f t="shared" si="353"/>
        <v>0.32939876627660813</v>
      </c>
      <c r="AN851">
        <f>(AM851-Table24[[#This Row],[Survived]])^2</f>
        <v>0.10850354722455151</v>
      </c>
    </row>
    <row r="852" spans="1:40" hidden="1" x14ac:dyDescent="0.25">
      <c r="A852">
        <v>850</v>
      </c>
      <c r="B852">
        <v>1</v>
      </c>
      <c r="C852">
        <v>1</v>
      </c>
      <c r="D852" t="s">
        <v>1168</v>
      </c>
      <c r="E852" t="s">
        <v>17</v>
      </c>
      <c r="G852">
        <v>1</v>
      </c>
      <c r="H852">
        <v>0</v>
      </c>
      <c r="I852">
        <v>17453</v>
      </c>
      <c r="J852">
        <v>89.104200000000006</v>
      </c>
      <c r="K852" t="s">
        <v>654</v>
      </c>
      <c r="L852" t="s">
        <v>20</v>
      </c>
      <c r="M852">
        <f>Table24[[#This Row],[SibSp]]</f>
        <v>1</v>
      </c>
      <c r="N852">
        <f>Table24[[#This Row],[Parch]]</f>
        <v>0</v>
      </c>
      <c r="O852">
        <f>Table24[[#This Row],[Age]]/80</f>
        <v>0</v>
      </c>
      <c r="P852" s="3">
        <f>LOG10(Table24[[#This Row],[Fare]]+1)</f>
        <v>1.9547450350890707</v>
      </c>
      <c r="Q852" s="3">
        <f>IF(OR(Table24[[#This Row],[Pclass]]=2, Table24[[#This Row],[Pclass]]=3), 0, IF(Table24[[#This Row],[Pclass]]=1, 1, ""))</f>
        <v>1</v>
      </c>
      <c r="R852" s="3">
        <f>IF(OR(Table24[[#This Row],[Pclass]]=1, Table24[[#This Row],[Pclass]]=3), 0, IF(Table24[[#This Row],[Pclass]]=2, 1, ""))</f>
        <v>0</v>
      </c>
      <c r="S852" s="3">
        <f>IF(OR(Table24[[#This Row],[Embarked]]="C", Table24[[#This Row],[Embarked]]="Q"), 0, IF(Table24[[#This Row],[Embarked]]="S", 1, ""))</f>
        <v>0</v>
      </c>
      <c r="T852" s="3">
        <f>IF(OR(Table24[[#This Row],[Embarked]]="S", Table24[[#This Row],[Embarked]]="Q"), 0, IF(Table24[[#This Row],[Embarked]]="C", 1, ""))</f>
        <v>1</v>
      </c>
      <c r="U852" s="3">
        <f>IF(Table24[[#This Row],[Sex]]="male", 1, 0)</f>
        <v>0</v>
      </c>
      <c r="V852" s="3"/>
      <c r="AI852">
        <f>SUMPRODUCT(Table24[[#This Row],[SibSp_1]:[Const]],$X$4:$AG$4)</f>
        <v>0.35159675848076255</v>
      </c>
      <c r="AN852">
        <f>(AI852-Table24[[#This Row],[Survived]])^2</f>
        <v>0.42042676361265457</v>
      </c>
    </row>
    <row r="853" spans="1:40" x14ac:dyDescent="0.25">
      <c r="A853">
        <v>851</v>
      </c>
      <c r="B853">
        <v>0</v>
      </c>
      <c r="C853">
        <v>3</v>
      </c>
      <c r="D853" t="s">
        <v>1169</v>
      </c>
      <c r="E853" t="s">
        <v>13</v>
      </c>
      <c r="F853">
        <v>4</v>
      </c>
      <c r="G853">
        <v>4</v>
      </c>
      <c r="H853">
        <v>2</v>
      </c>
      <c r="I853">
        <v>347082</v>
      </c>
      <c r="J853">
        <v>31.274999999999999</v>
      </c>
      <c r="L853" t="s">
        <v>15</v>
      </c>
      <c r="M853">
        <f>Table24[[#This Row],[SibSp]]</f>
        <v>4</v>
      </c>
      <c r="N853">
        <f>Table24[[#This Row],[Parch]]</f>
        <v>2</v>
      </c>
      <c r="O853" s="5">
        <f>Table24[[#This Row],[Age]]/80</f>
        <v>0.05</v>
      </c>
      <c r="P853" s="5">
        <f>LOG10(Table24[[#This Row],[Fare]]+1)</f>
        <v>1.5088662509384578</v>
      </c>
      <c r="Q853" s="3">
        <f>IF(OR(Table24[[#This Row],[Pclass]]=2, Table24[[#This Row],[Pclass]]=3), 0, IF(Table24[[#This Row],[Pclass]]=1, 1, ""))</f>
        <v>0</v>
      </c>
      <c r="R853" s="3">
        <f>IF(OR(Table24[[#This Row],[Pclass]]=1, Table24[[#This Row],[Pclass]]=3), 0, IF(Table24[[#This Row],[Pclass]]=2, 1, ""))</f>
        <v>0</v>
      </c>
      <c r="S853" s="3">
        <f>IF(OR(Table24[[#This Row],[Embarked]]="C", Table24[[#This Row],[Embarked]]="Q"), 0, IF(Table24[[#This Row],[Embarked]]="S", 1, ""))</f>
        <v>1</v>
      </c>
      <c r="T853" s="3">
        <f>IF(OR(Table24[[#This Row],[Embarked]]="S", Table24[[#This Row],[Embarked]]="Q"), 0, IF(Table24[[#This Row],[Embarked]]="C", 1, ""))</f>
        <v>0</v>
      </c>
      <c r="U853" s="3">
        <f>IF(Table24[[#This Row],[Sex]]="male", 1, 0)</f>
        <v>1</v>
      </c>
      <c r="V853" s="3">
        <v>1</v>
      </c>
      <c r="AI853">
        <f>SUMPRODUCT(Table24[[#This Row],[SibSp_1]:[Const]],$X$4:$AG$4)</f>
        <v>-0.7397200900369405</v>
      </c>
      <c r="AJ853">
        <f>SUMPRODUCT(Table24[[#This Row],[SibSp_1]:[Const]],$X$5:$AG$5)</f>
        <v>-3.9655656696240382E-2</v>
      </c>
      <c r="AK853">
        <f t="shared" ref="AK853:AK861" si="354">IF(AI853&lt;0,0,AI853)</f>
        <v>0</v>
      </c>
      <c r="AL853">
        <f t="shared" ref="AL853:AL861" si="355">IF(AJ853&lt;0,0,AJ853)</f>
        <v>0</v>
      </c>
      <c r="AM853">
        <f t="shared" ref="AM853:AM861" si="356">AK853+AL853</f>
        <v>0</v>
      </c>
      <c r="AN853">
        <f>(AM853-Table24[[#This Row],[Survived]])^2</f>
        <v>0</v>
      </c>
    </row>
    <row r="854" spans="1:40" x14ac:dyDescent="0.25">
      <c r="A854">
        <v>852</v>
      </c>
      <c r="B854">
        <v>0</v>
      </c>
      <c r="C854">
        <v>3</v>
      </c>
      <c r="D854" t="s">
        <v>1170</v>
      </c>
      <c r="E854" t="s">
        <v>13</v>
      </c>
      <c r="F854">
        <v>74</v>
      </c>
      <c r="G854">
        <v>0</v>
      </c>
      <c r="H854">
        <v>0</v>
      </c>
      <c r="I854">
        <v>347060</v>
      </c>
      <c r="J854">
        <v>7.7750000000000004</v>
      </c>
      <c r="L854" t="s">
        <v>15</v>
      </c>
      <c r="M854">
        <f>Table24[[#This Row],[SibSp]]</f>
        <v>0</v>
      </c>
      <c r="N854">
        <f>Table24[[#This Row],[Parch]]</f>
        <v>0</v>
      </c>
      <c r="O854" s="5">
        <f>Table24[[#This Row],[Age]]/80</f>
        <v>0.92500000000000004</v>
      </c>
      <c r="P854" s="5">
        <f>LOG10(Table24[[#This Row],[Fare]]+1)</f>
        <v>0.94324712513786169</v>
      </c>
      <c r="Q854" s="3">
        <f>IF(OR(Table24[[#This Row],[Pclass]]=2, Table24[[#This Row],[Pclass]]=3), 0, IF(Table24[[#This Row],[Pclass]]=1, 1, ""))</f>
        <v>0</v>
      </c>
      <c r="R854" s="3">
        <f>IF(OR(Table24[[#This Row],[Pclass]]=1, Table24[[#This Row],[Pclass]]=3), 0, IF(Table24[[#This Row],[Pclass]]=2, 1, ""))</f>
        <v>0</v>
      </c>
      <c r="S854" s="3">
        <f>IF(OR(Table24[[#This Row],[Embarked]]="C", Table24[[#This Row],[Embarked]]="Q"), 0, IF(Table24[[#This Row],[Embarked]]="S", 1, ""))</f>
        <v>1</v>
      </c>
      <c r="T854" s="3">
        <f>IF(OR(Table24[[#This Row],[Embarked]]="S", Table24[[#This Row],[Embarked]]="Q"), 0, IF(Table24[[#This Row],[Embarked]]="C", 1, ""))</f>
        <v>0</v>
      </c>
      <c r="U854" s="3">
        <f>IF(Table24[[#This Row],[Sex]]="male", 1, 0)</f>
        <v>1</v>
      </c>
      <c r="V854" s="3">
        <v>1</v>
      </c>
      <c r="AI854">
        <f>SUMPRODUCT(Table24[[#This Row],[SibSp_1]:[Const]],$X$4:$AG$4)</f>
        <v>-1.4421120372292182</v>
      </c>
      <c r="AJ854">
        <f>SUMPRODUCT(Table24[[#This Row],[SibSp_1]:[Const]],$X$5:$AG$5)</f>
        <v>-0.24898723563944758</v>
      </c>
      <c r="AK854">
        <f t="shared" si="354"/>
        <v>0</v>
      </c>
      <c r="AL854">
        <f t="shared" si="355"/>
        <v>0</v>
      </c>
      <c r="AM854">
        <f t="shared" si="356"/>
        <v>0</v>
      </c>
      <c r="AN854">
        <f>(AM854-Table24[[#This Row],[Survived]])^2</f>
        <v>0</v>
      </c>
    </row>
    <row r="855" spans="1:40" x14ac:dyDescent="0.25">
      <c r="A855">
        <v>853</v>
      </c>
      <c r="B855">
        <v>0</v>
      </c>
      <c r="C855">
        <v>3</v>
      </c>
      <c r="D855" t="s">
        <v>1171</v>
      </c>
      <c r="E855" t="s">
        <v>17</v>
      </c>
      <c r="F855">
        <v>9</v>
      </c>
      <c r="G855">
        <v>1</v>
      </c>
      <c r="H855">
        <v>1</v>
      </c>
      <c r="I855">
        <v>2678</v>
      </c>
      <c r="J855">
        <v>15.245799999999999</v>
      </c>
      <c r="L855" t="s">
        <v>20</v>
      </c>
      <c r="M855">
        <f>Table24[[#This Row],[SibSp]]</f>
        <v>1</v>
      </c>
      <c r="N855">
        <f>Table24[[#This Row],[Parch]]</f>
        <v>1</v>
      </c>
      <c r="O855" s="5">
        <f>Table24[[#This Row],[Age]]/80</f>
        <v>0.1125</v>
      </c>
      <c r="P855" s="5">
        <f>LOG10(Table24[[#This Row],[Fare]]+1)</f>
        <v>1.2107411023865056</v>
      </c>
      <c r="Q855" s="3">
        <f>IF(OR(Table24[[#This Row],[Pclass]]=2, Table24[[#This Row],[Pclass]]=3), 0, IF(Table24[[#This Row],[Pclass]]=1, 1, ""))</f>
        <v>0</v>
      </c>
      <c r="R855" s="3">
        <f>IF(OR(Table24[[#This Row],[Pclass]]=1, Table24[[#This Row],[Pclass]]=3), 0, IF(Table24[[#This Row],[Pclass]]=2, 1, ""))</f>
        <v>0</v>
      </c>
      <c r="S855" s="3">
        <f>IF(OR(Table24[[#This Row],[Embarked]]="C", Table24[[#This Row],[Embarked]]="Q"), 0, IF(Table24[[#This Row],[Embarked]]="S", 1, ""))</f>
        <v>0</v>
      </c>
      <c r="T855" s="3">
        <f>IF(OR(Table24[[#This Row],[Embarked]]="S", Table24[[#This Row],[Embarked]]="Q"), 0, IF(Table24[[#This Row],[Embarked]]="C", 1, ""))</f>
        <v>1</v>
      </c>
      <c r="U855" s="3">
        <f>IF(Table24[[#This Row],[Sex]]="male", 1, 0)</f>
        <v>0</v>
      </c>
      <c r="V855" s="3">
        <v>1</v>
      </c>
      <c r="AI855">
        <f>SUMPRODUCT(Table24[[#This Row],[SibSp_1]:[Const]],$X$4:$AG$4)</f>
        <v>-2.5032095020845468E-3</v>
      </c>
      <c r="AJ855">
        <f>SUMPRODUCT(Table24[[#This Row],[SibSp_1]:[Const]],$X$5:$AG$5)</f>
        <v>0.64974681936481271</v>
      </c>
      <c r="AK855">
        <f t="shared" si="354"/>
        <v>0</v>
      </c>
      <c r="AL855">
        <f t="shared" si="355"/>
        <v>0.64974681936481271</v>
      </c>
      <c r="AM855">
        <f t="shared" si="356"/>
        <v>0.64974681936481271</v>
      </c>
      <c r="AN855">
        <f>(AM855-Table24[[#This Row],[Survived]])^2</f>
        <v>0.42217092927469058</v>
      </c>
    </row>
    <row r="856" spans="1:40" x14ac:dyDescent="0.25">
      <c r="A856">
        <v>854</v>
      </c>
      <c r="B856">
        <v>1</v>
      </c>
      <c r="C856">
        <v>1</v>
      </c>
      <c r="D856" t="s">
        <v>1172</v>
      </c>
      <c r="E856" t="s">
        <v>17</v>
      </c>
      <c r="F856">
        <v>16</v>
      </c>
      <c r="G856">
        <v>0</v>
      </c>
      <c r="H856">
        <v>1</v>
      </c>
      <c r="I856" t="s">
        <v>1173</v>
      </c>
      <c r="J856">
        <v>39.4</v>
      </c>
      <c r="K856" t="s">
        <v>1174</v>
      </c>
      <c r="L856" t="s">
        <v>15</v>
      </c>
      <c r="M856">
        <f>Table24[[#This Row],[SibSp]]</f>
        <v>0</v>
      </c>
      <c r="N856">
        <f>Table24[[#This Row],[Parch]]</f>
        <v>1</v>
      </c>
      <c r="O856" s="5">
        <f>Table24[[#This Row],[Age]]/80</f>
        <v>0.2</v>
      </c>
      <c r="P856" s="5">
        <f>LOG10(Table24[[#This Row],[Fare]]+1)</f>
        <v>1.6063813651106049</v>
      </c>
      <c r="Q856" s="3">
        <f>IF(OR(Table24[[#This Row],[Pclass]]=2, Table24[[#This Row],[Pclass]]=3), 0, IF(Table24[[#This Row],[Pclass]]=1, 1, ""))</f>
        <v>1</v>
      </c>
      <c r="R856" s="3">
        <f>IF(OR(Table24[[#This Row],[Pclass]]=1, Table24[[#This Row],[Pclass]]=3), 0, IF(Table24[[#This Row],[Pclass]]=2, 1, ""))</f>
        <v>0</v>
      </c>
      <c r="S856" s="3">
        <f>IF(OR(Table24[[#This Row],[Embarked]]="C", Table24[[#This Row],[Embarked]]="Q"), 0, IF(Table24[[#This Row],[Embarked]]="S", 1, ""))</f>
        <v>1</v>
      </c>
      <c r="T856" s="3">
        <f>IF(OR(Table24[[#This Row],[Embarked]]="S", Table24[[#This Row],[Embarked]]="Q"), 0, IF(Table24[[#This Row],[Embarked]]="C", 1, ""))</f>
        <v>0</v>
      </c>
      <c r="U856" s="3">
        <f>IF(Table24[[#This Row],[Sex]]="male", 1, 0)</f>
        <v>0</v>
      </c>
      <c r="V856" s="3">
        <v>1</v>
      </c>
      <c r="AI856">
        <f>SUMPRODUCT(Table24[[#This Row],[SibSp_1]:[Const]],$X$4:$AG$4)</f>
        <v>-1.7501687589317458</v>
      </c>
      <c r="AJ856">
        <f>SUMPRODUCT(Table24[[#This Row],[SibSp_1]:[Const]],$X$5:$AG$5)</f>
        <v>1.0739920874308415</v>
      </c>
      <c r="AK856">
        <f t="shared" si="354"/>
        <v>0</v>
      </c>
      <c r="AL856">
        <f t="shared" si="355"/>
        <v>1.0739920874308415</v>
      </c>
      <c r="AM856">
        <f t="shared" si="356"/>
        <v>1.0739920874308415</v>
      </c>
      <c r="AN856">
        <f>(AM856-Table24[[#This Row],[Survived]])^2</f>
        <v>5.4748290023732948E-3</v>
      </c>
    </row>
    <row r="857" spans="1:40" x14ac:dyDescent="0.25">
      <c r="A857">
        <v>855</v>
      </c>
      <c r="B857">
        <v>0</v>
      </c>
      <c r="C857">
        <v>2</v>
      </c>
      <c r="D857" t="s">
        <v>1175</v>
      </c>
      <c r="E857" t="s">
        <v>17</v>
      </c>
      <c r="F857">
        <v>44</v>
      </c>
      <c r="G857">
        <v>1</v>
      </c>
      <c r="H857">
        <v>0</v>
      </c>
      <c r="I857">
        <v>244252</v>
      </c>
      <c r="J857">
        <v>26</v>
      </c>
      <c r="L857" t="s">
        <v>15</v>
      </c>
      <c r="M857">
        <f>Table24[[#This Row],[SibSp]]</f>
        <v>1</v>
      </c>
      <c r="N857">
        <f>Table24[[#This Row],[Parch]]</f>
        <v>0</v>
      </c>
      <c r="O857" s="5">
        <f>Table24[[#This Row],[Age]]/80</f>
        <v>0.55000000000000004</v>
      </c>
      <c r="P857" s="5">
        <f>LOG10(Table24[[#This Row],[Fare]]+1)</f>
        <v>1.4313637641589874</v>
      </c>
      <c r="Q857" s="3">
        <f>IF(OR(Table24[[#This Row],[Pclass]]=2, Table24[[#This Row],[Pclass]]=3), 0, IF(Table24[[#This Row],[Pclass]]=1, 1, ""))</f>
        <v>0</v>
      </c>
      <c r="R857" s="3">
        <f>IF(OR(Table24[[#This Row],[Pclass]]=1, Table24[[#This Row],[Pclass]]=3), 0, IF(Table24[[#This Row],[Pclass]]=2, 1, ""))</f>
        <v>1</v>
      </c>
      <c r="S857" s="3">
        <f>IF(OR(Table24[[#This Row],[Embarked]]="C", Table24[[#This Row],[Embarked]]="Q"), 0, IF(Table24[[#This Row],[Embarked]]="S", 1, ""))</f>
        <v>1</v>
      </c>
      <c r="T857" s="3">
        <f>IF(OR(Table24[[#This Row],[Embarked]]="S", Table24[[#This Row],[Embarked]]="Q"), 0, IF(Table24[[#This Row],[Embarked]]="C", 1, ""))</f>
        <v>0</v>
      </c>
      <c r="U857" s="3">
        <f>IF(Table24[[#This Row],[Sex]]="male", 1, 0)</f>
        <v>0</v>
      </c>
      <c r="V857" s="3">
        <v>1</v>
      </c>
      <c r="AI857">
        <f>SUMPRODUCT(Table24[[#This Row],[SibSp_1]:[Const]],$X$4:$AG$4)</f>
        <v>-1.6348084501959841</v>
      </c>
      <c r="AJ857">
        <f>SUMPRODUCT(Table24[[#This Row],[SibSp_1]:[Const]],$X$5:$AG$5)</f>
        <v>0.63491684312607677</v>
      </c>
      <c r="AK857">
        <f t="shared" si="354"/>
        <v>0</v>
      </c>
      <c r="AL857">
        <f t="shared" si="355"/>
        <v>0.63491684312607677</v>
      </c>
      <c r="AM857">
        <f t="shared" si="356"/>
        <v>0.63491684312607677</v>
      </c>
      <c r="AN857">
        <f>(AM857-Table24[[#This Row],[Survived]])^2</f>
        <v>0.40311939768518318</v>
      </c>
    </row>
    <row r="858" spans="1:40" x14ac:dyDescent="0.25">
      <c r="A858">
        <v>856</v>
      </c>
      <c r="B858">
        <v>1</v>
      </c>
      <c r="C858">
        <v>3</v>
      </c>
      <c r="D858" t="s">
        <v>1176</v>
      </c>
      <c r="E858" t="s">
        <v>17</v>
      </c>
      <c r="F858">
        <v>18</v>
      </c>
      <c r="G858">
        <v>0</v>
      </c>
      <c r="H858">
        <v>1</v>
      </c>
      <c r="I858">
        <v>392091</v>
      </c>
      <c r="J858">
        <v>9.35</v>
      </c>
      <c r="L858" t="s">
        <v>15</v>
      </c>
      <c r="M858">
        <f>Table24[[#This Row],[SibSp]]</f>
        <v>0</v>
      </c>
      <c r="N858">
        <f>Table24[[#This Row],[Parch]]</f>
        <v>1</v>
      </c>
      <c r="O858" s="5">
        <f>Table24[[#This Row],[Age]]/80</f>
        <v>0.22500000000000001</v>
      </c>
      <c r="P858" s="5">
        <f>LOG10(Table24[[#This Row],[Fare]]+1)</f>
        <v>1.0149403497929366</v>
      </c>
      <c r="Q858" s="3">
        <f>IF(OR(Table24[[#This Row],[Pclass]]=2, Table24[[#This Row],[Pclass]]=3), 0, IF(Table24[[#This Row],[Pclass]]=1, 1, ""))</f>
        <v>0</v>
      </c>
      <c r="R858" s="3">
        <f>IF(OR(Table24[[#This Row],[Pclass]]=1, Table24[[#This Row],[Pclass]]=3), 0, IF(Table24[[#This Row],[Pclass]]=2, 1, ""))</f>
        <v>0</v>
      </c>
      <c r="S858" s="3">
        <f>IF(OR(Table24[[#This Row],[Embarked]]="C", Table24[[#This Row],[Embarked]]="Q"), 0, IF(Table24[[#This Row],[Embarked]]="S", 1, ""))</f>
        <v>1</v>
      </c>
      <c r="T858" s="3">
        <f>IF(OR(Table24[[#This Row],[Embarked]]="S", Table24[[#This Row],[Embarked]]="Q"), 0, IF(Table24[[#This Row],[Embarked]]="C", 1, ""))</f>
        <v>0</v>
      </c>
      <c r="U858" s="3">
        <f>IF(Table24[[#This Row],[Sex]]="male", 1, 0)</f>
        <v>0</v>
      </c>
      <c r="V858" s="3">
        <v>1</v>
      </c>
      <c r="AI858">
        <f>SUMPRODUCT(Table24[[#This Row],[SibSp_1]:[Const]],$X$4:$AG$4)</f>
        <v>-1.7663444164730753</v>
      </c>
      <c r="AJ858">
        <f>SUMPRODUCT(Table24[[#This Row],[SibSp_1]:[Const]],$X$5:$AG$5)</f>
        <v>0.65031442413785701</v>
      </c>
      <c r="AK858">
        <f t="shared" si="354"/>
        <v>0</v>
      </c>
      <c r="AL858">
        <f t="shared" si="355"/>
        <v>0.65031442413785701</v>
      </c>
      <c r="AM858">
        <f t="shared" si="356"/>
        <v>0.65031442413785701</v>
      </c>
      <c r="AN858">
        <f>(AM858-Table24[[#This Row],[Survived]])^2</f>
        <v>0.12228000196603857</v>
      </c>
    </row>
    <row r="859" spans="1:40" x14ac:dyDescent="0.25">
      <c r="A859">
        <v>857</v>
      </c>
      <c r="B859">
        <v>1</v>
      </c>
      <c r="C859">
        <v>1</v>
      </c>
      <c r="D859" t="s">
        <v>1177</v>
      </c>
      <c r="E859" t="s">
        <v>17</v>
      </c>
      <c r="F859">
        <v>45</v>
      </c>
      <c r="G859">
        <v>1</v>
      </c>
      <c r="H859">
        <v>1</v>
      </c>
      <c r="I859">
        <v>36928</v>
      </c>
      <c r="J859">
        <v>164.86670000000001</v>
      </c>
      <c r="L859" t="s">
        <v>15</v>
      </c>
      <c r="M859">
        <f>Table24[[#This Row],[SibSp]]</f>
        <v>1</v>
      </c>
      <c r="N859">
        <f>Table24[[#This Row],[Parch]]</f>
        <v>1</v>
      </c>
      <c r="O859" s="5">
        <f>Table24[[#This Row],[Age]]/80</f>
        <v>0.5625</v>
      </c>
      <c r="P859" s="5">
        <f>LOG10(Table24[[#This Row],[Fare]]+1)</f>
        <v>2.2197592042409209</v>
      </c>
      <c r="Q859" s="3">
        <f>IF(OR(Table24[[#This Row],[Pclass]]=2, Table24[[#This Row],[Pclass]]=3), 0, IF(Table24[[#This Row],[Pclass]]=1, 1, ""))</f>
        <v>1</v>
      </c>
      <c r="R859" s="3">
        <f>IF(OR(Table24[[#This Row],[Pclass]]=1, Table24[[#This Row],[Pclass]]=3), 0, IF(Table24[[#This Row],[Pclass]]=2, 1, ""))</f>
        <v>0</v>
      </c>
      <c r="S859" s="3">
        <f>IF(OR(Table24[[#This Row],[Embarked]]="C", Table24[[#This Row],[Embarked]]="Q"), 0, IF(Table24[[#This Row],[Embarked]]="S", 1, ""))</f>
        <v>1</v>
      </c>
      <c r="T859" s="3">
        <f>IF(OR(Table24[[#This Row],[Embarked]]="S", Table24[[#This Row],[Embarked]]="Q"), 0, IF(Table24[[#This Row],[Embarked]]="C", 1, ""))</f>
        <v>0</v>
      </c>
      <c r="U859" s="3">
        <f>IF(Table24[[#This Row],[Sex]]="male", 1, 0)</f>
        <v>0</v>
      </c>
      <c r="V859" s="3">
        <v>1</v>
      </c>
      <c r="AI859">
        <f>SUMPRODUCT(Table24[[#This Row],[SibSp_1]:[Const]],$X$4:$AG$4)</f>
        <v>-1.7652955696395722</v>
      </c>
      <c r="AJ859">
        <f>SUMPRODUCT(Table24[[#This Row],[SibSp_1]:[Const]],$X$5:$AG$5)</f>
        <v>0.83704928711455018</v>
      </c>
      <c r="AK859">
        <f t="shared" si="354"/>
        <v>0</v>
      </c>
      <c r="AL859">
        <f t="shared" si="355"/>
        <v>0.83704928711455018</v>
      </c>
      <c r="AM859">
        <f t="shared" si="356"/>
        <v>0.83704928711455018</v>
      </c>
      <c r="AN859">
        <f>(AM859-Table24[[#This Row],[Survived]])^2</f>
        <v>2.6552934829876303E-2</v>
      </c>
    </row>
    <row r="860" spans="1:40" x14ac:dyDescent="0.25">
      <c r="A860">
        <v>858</v>
      </c>
      <c r="B860">
        <v>1</v>
      </c>
      <c r="C860">
        <v>1</v>
      </c>
      <c r="D860" t="s">
        <v>1178</v>
      </c>
      <c r="E860" t="s">
        <v>13</v>
      </c>
      <c r="F860">
        <v>51</v>
      </c>
      <c r="G860">
        <v>0</v>
      </c>
      <c r="H860">
        <v>0</v>
      </c>
      <c r="I860">
        <v>113055</v>
      </c>
      <c r="J860">
        <v>26.55</v>
      </c>
      <c r="K860" t="s">
        <v>1179</v>
      </c>
      <c r="L860" t="s">
        <v>15</v>
      </c>
      <c r="M860">
        <f>Table24[[#This Row],[SibSp]]</f>
        <v>0</v>
      </c>
      <c r="N860">
        <f>Table24[[#This Row],[Parch]]</f>
        <v>0</v>
      </c>
      <c r="O860" s="5">
        <f>Table24[[#This Row],[Age]]/80</f>
        <v>0.63749999999999996</v>
      </c>
      <c r="P860" s="5">
        <f>LOG10(Table24[[#This Row],[Fare]]+1)</f>
        <v>1.4401216031878039</v>
      </c>
      <c r="Q860" s="3">
        <f>IF(OR(Table24[[#This Row],[Pclass]]=2, Table24[[#This Row],[Pclass]]=3), 0, IF(Table24[[#This Row],[Pclass]]=1, 1, ""))</f>
        <v>1</v>
      </c>
      <c r="R860" s="3">
        <f>IF(OR(Table24[[#This Row],[Pclass]]=1, Table24[[#This Row],[Pclass]]=3), 0, IF(Table24[[#This Row],[Pclass]]=2, 1, ""))</f>
        <v>0</v>
      </c>
      <c r="S860" s="3">
        <f>IF(OR(Table24[[#This Row],[Embarked]]="C", Table24[[#This Row],[Embarked]]="Q"), 0, IF(Table24[[#This Row],[Embarked]]="S", 1, ""))</f>
        <v>1</v>
      </c>
      <c r="T860" s="3">
        <f>IF(OR(Table24[[#This Row],[Embarked]]="S", Table24[[#This Row],[Embarked]]="Q"), 0, IF(Table24[[#This Row],[Embarked]]="C", 1, ""))</f>
        <v>0</v>
      </c>
      <c r="U860" s="3">
        <f>IF(Table24[[#This Row],[Sex]]="male", 1, 0)</f>
        <v>1</v>
      </c>
      <c r="V860" s="3">
        <v>1</v>
      </c>
      <c r="AI860">
        <f>SUMPRODUCT(Table24[[#This Row],[SibSp_1]:[Const]],$X$4:$AG$4)</f>
        <v>-1.387482454234517</v>
      </c>
      <c r="AJ860">
        <f>SUMPRODUCT(Table24[[#This Row],[SibSp_1]:[Const]],$X$5:$AG$5)</f>
        <v>0.31938091082466302</v>
      </c>
      <c r="AK860">
        <f t="shared" si="354"/>
        <v>0</v>
      </c>
      <c r="AL860">
        <f t="shared" si="355"/>
        <v>0.31938091082466302</v>
      </c>
      <c r="AM860">
        <f t="shared" si="356"/>
        <v>0.31938091082466302</v>
      </c>
      <c r="AN860">
        <f>(AM860-Table24[[#This Row],[Survived]])^2</f>
        <v>0.46324234454986529</v>
      </c>
    </row>
    <row r="861" spans="1:40" x14ac:dyDescent="0.25">
      <c r="A861">
        <v>859</v>
      </c>
      <c r="B861">
        <v>1</v>
      </c>
      <c r="C861">
        <v>3</v>
      </c>
      <c r="D861" t="s">
        <v>1180</v>
      </c>
      <c r="E861" t="s">
        <v>17</v>
      </c>
      <c r="F861">
        <v>24</v>
      </c>
      <c r="G861">
        <v>0</v>
      </c>
      <c r="H861">
        <v>3</v>
      </c>
      <c r="I861">
        <v>2666</v>
      </c>
      <c r="J861">
        <v>19.258299999999998</v>
      </c>
      <c r="L861" t="s">
        <v>20</v>
      </c>
      <c r="M861">
        <f>Table24[[#This Row],[SibSp]]</f>
        <v>0</v>
      </c>
      <c r="N861">
        <f>Table24[[#This Row],[Parch]]</f>
        <v>3</v>
      </c>
      <c r="O861" s="5">
        <f>Table24[[#This Row],[Age]]/80</f>
        <v>0.3</v>
      </c>
      <c r="P861" s="5">
        <f>LOG10(Table24[[#This Row],[Fare]]+1)</f>
        <v>1.3066029982011584</v>
      </c>
      <c r="Q861" s="3">
        <f>IF(OR(Table24[[#This Row],[Pclass]]=2, Table24[[#This Row],[Pclass]]=3), 0, IF(Table24[[#This Row],[Pclass]]=1, 1, ""))</f>
        <v>0</v>
      </c>
      <c r="R861" s="3">
        <f>IF(OR(Table24[[#This Row],[Pclass]]=1, Table24[[#This Row],[Pclass]]=3), 0, IF(Table24[[#This Row],[Pclass]]=2, 1, ""))</f>
        <v>0</v>
      </c>
      <c r="S861" s="3">
        <f>IF(OR(Table24[[#This Row],[Embarked]]="C", Table24[[#This Row],[Embarked]]="Q"), 0, IF(Table24[[#This Row],[Embarked]]="S", 1, ""))</f>
        <v>0</v>
      </c>
      <c r="T861" s="3">
        <f>IF(OR(Table24[[#This Row],[Embarked]]="S", Table24[[#This Row],[Embarked]]="Q"), 0, IF(Table24[[#This Row],[Embarked]]="C", 1, ""))</f>
        <v>1</v>
      </c>
      <c r="U861" s="3">
        <f>IF(Table24[[#This Row],[Sex]]="male", 1, 0)</f>
        <v>0</v>
      </c>
      <c r="V861" s="3">
        <v>1</v>
      </c>
      <c r="AI861">
        <f>SUMPRODUCT(Table24[[#This Row],[SibSp_1]:[Const]],$X$4:$AG$4)</f>
        <v>-0.63503547712796071</v>
      </c>
      <c r="AJ861">
        <f>SUMPRODUCT(Table24[[#This Row],[SibSp_1]:[Const]],$X$5:$AG$5)</f>
        <v>0.60145250069991141</v>
      </c>
      <c r="AK861">
        <f t="shared" si="354"/>
        <v>0</v>
      </c>
      <c r="AL861">
        <f t="shared" si="355"/>
        <v>0.60145250069991141</v>
      </c>
      <c r="AM861">
        <f t="shared" si="356"/>
        <v>0.60145250069991141</v>
      </c>
      <c r="AN861">
        <f>(AM861-Table24[[#This Row],[Survived]])^2</f>
        <v>0.15884010919835412</v>
      </c>
    </row>
    <row r="862" spans="1:40" hidden="1" x14ac:dyDescent="0.25">
      <c r="A862">
        <v>860</v>
      </c>
      <c r="B862">
        <v>0</v>
      </c>
      <c r="C862">
        <v>3</v>
      </c>
      <c r="D862" t="s">
        <v>1181</v>
      </c>
      <c r="E862" t="s">
        <v>13</v>
      </c>
      <c r="G862">
        <v>0</v>
      </c>
      <c r="H862">
        <v>0</v>
      </c>
      <c r="I862">
        <v>2629</v>
      </c>
      <c r="J862">
        <v>7.2291999999999996</v>
      </c>
      <c r="L862" t="s">
        <v>20</v>
      </c>
      <c r="M862">
        <f>Table24[[#This Row],[SibSp]]</f>
        <v>0</v>
      </c>
      <c r="N862">
        <f>Table24[[#This Row],[Parch]]</f>
        <v>0</v>
      </c>
      <c r="O862">
        <f>Table24[[#This Row],[Age]]/80</f>
        <v>0</v>
      </c>
      <c r="P862" s="3">
        <f>LOG10(Table24[[#This Row],[Fare]]+1)</f>
        <v>0.91535761741483168</v>
      </c>
      <c r="Q862" s="3">
        <f>IF(OR(Table24[[#This Row],[Pclass]]=2, Table24[[#This Row],[Pclass]]=3), 0, IF(Table24[[#This Row],[Pclass]]=1, 1, ""))</f>
        <v>0</v>
      </c>
      <c r="R862" s="3">
        <f>IF(OR(Table24[[#This Row],[Pclass]]=1, Table24[[#This Row],[Pclass]]=3), 0, IF(Table24[[#This Row],[Pclass]]=2, 1, ""))</f>
        <v>0</v>
      </c>
      <c r="S862" s="3">
        <f>IF(OR(Table24[[#This Row],[Embarked]]="C", Table24[[#This Row],[Embarked]]="Q"), 0, IF(Table24[[#This Row],[Embarked]]="S", 1, ""))</f>
        <v>0</v>
      </c>
      <c r="T862" s="3">
        <f>IF(OR(Table24[[#This Row],[Embarked]]="S", Table24[[#This Row],[Embarked]]="Q"), 0, IF(Table24[[#This Row],[Embarked]]="C", 1, ""))</f>
        <v>1</v>
      </c>
      <c r="U862" s="3">
        <f>IF(Table24[[#This Row],[Sex]]="male", 1, 0)</f>
        <v>1</v>
      </c>
      <c r="V862" s="3"/>
      <c r="AI862">
        <f>SUMPRODUCT(Table24[[#This Row],[SibSp_1]:[Const]],$X$4:$AG$4)</f>
        <v>0.37326368763618911</v>
      </c>
      <c r="AN862">
        <f>(AI862-Table24[[#This Row],[Survived]])^2</f>
        <v>0.13932578050776656</v>
      </c>
    </row>
    <row r="863" spans="1:40" x14ac:dyDescent="0.25">
      <c r="A863">
        <v>861</v>
      </c>
      <c r="B863">
        <v>0</v>
      </c>
      <c r="C863">
        <v>3</v>
      </c>
      <c r="D863" t="s">
        <v>1182</v>
      </c>
      <c r="E863" t="s">
        <v>13</v>
      </c>
      <c r="F863">
        <v>41</v>
      </c>
      <c r="G863">
        <v>2</v>
      </c>
      <c r="H863">
        <v>0</v>
      </c>
      <c r="I863">
        <v>350026</v>
      </c>
      <c r="J863">
        <v>14.1083</v>
      </c>
      <c r="L863" t="s">
        <v>15</v>
      </c>
      <c r="M863">
        <f>Table24[[#This Row],[SibSp]]</f>
        <v>2</v>
      </c>
      <c r="N863">
        <f>Table24[[#This Row],[Parch]]</f>
        <v>0</v>
      </c>
      <c r="O863" s="5">
        <f>Table24[[#This Row],[Age]]/80</f>
        <v>0.51249999999999996</v>
      </c>
      <c r="P863" s="5">
        <f>LOG10(Table24[[#This Row],[Fare]]+1)</f>
        <v>1.1792155998681575</v>
      </c>
      <c r="Q863" s="3">
        <f>IF(OR(Table24[[#This Row],[Pclass]]=2, Table24[[#This Row],[Pclass]]=3), 0, IF(Table24[[#This Row],[Pclass]]=1, 1, ""))</f>
        <v>0</v>
      </c>
      <c r="R863" s="3">
        <f>IF(OR(Table24[[#This Row],[Pclass]]=1, Table24[[#This Row],[Pclass]]=3), 0, IF(Table24[[#This Row],[Pclass]]=2, 1, ""))</f>
        <v>0</v>
      </c>
      <c r="S863" s="3">
        <f>IF(OR(Table24[[#This Row],[Embarked]]="C", Table24[[#This Row],[Embarked]]="Q"), 0, IF(Table24[[#This Row],[Embarked]]="S", 1, ""))</f>
        <v>1</v>
      </c>
      <c r="T863" s="3">
        <f>IF(OR(Table24[[#This Row],[Embarked]]="S", Table24[[#This Row],[Embarked]]="Q"), 0, IF(Table24[[#This Row],[Embarked]]="C", 1, ""))</f>
        <v>0</v>
      </c>
      <c r="U863" s="3">
        <f>IF(Table24[[#This Row],[Sex]]="male", 1, 0)</f>
        <v>1</v>
      </c>
      <c r="V863" s="3">
        <v>1</v>
      </c>
      <c r="AI863">
        <f>SUMPRODUCT(Table24[[#This Row],[SibSp_1]:[Const]],$X$4:$AG$4)</f>
        <v>-0.937577179204647</v>
      </c>
      <c r="AJ863">
        <f>SUMPRODUCT(Table24[[#This Row],[SibSp_1]:[Const]],$X$5:$AG$5)</f>
        <v>-0.14885497222430577</v>
      </c>
      <c r="AK863">
        <f t="shared" ref="AK863:AK865" si="357">IF(AI863&lt;0,0,AI863)</f>
        <v>0</v>
      </c>
      <c r="AL863">
        <f t="shared" ref="AL863:AL865" si="358">IF(AJ863&lt;0,0,AJ863)</f>
        <v>0</v>
      </c>
      <c r="AM863">
        <f t="shared" ref="AM863:AM865" si="359">AK863+AL863</f>
        <v>0</v>
      </c>
      <c r="AN863">
        <f>(AM863-Table24[[#This Row],[Survived]])^2</f>
        <v>0</v>
      </c>
    </row>
    <row r="864" spans="1:40" x14ac:dyDescent="0.25">
      <c r="A864">
        <v>862</v>
      </c>
      <c r="B864">
        <v>0</v>
      </c>
      <c r="C864">
        <v>2</v>
      </c>
      <c r="D864" t="s">
        <v>1183</v>
      </c>
      <c r="E864" t="s">
        <v>13</v>
      </c>
      <c r="F864">
        <v>21</v>
      </c>
      <c r="G864">
        <v>1</v>
      </c>
      <c r="H864">
        <v>0</v>
      </c>
      <c r="I864">
        <v>28134</v>
      </c>
      <c r="J864">
        <v>11.5</v>
      </c>
      <c r="L864" t="s">
        <v>15</v>
      </c>
      <c r="M864">
        <f>Table24[[#This Row],[SibSp]]</f>
        <v>1</v>
      </c>
      <c r="N864">
        <f>Table24[[#This Row],[Parch]]</f>
        <v>0</v>
      </c>
      <c r="O864" s="5">
        <f>Table24[[#This Row],[Age]]/80</f>
        <v>0.26250000000000001</v>
      </c>
      <c r="P864" s="5">
        <f>LOG10(Table24[[#This Row],[Fare]]+1)</f>
        <v>1.0969100130080565</v>
      </c>
      <c r="Q864" s="3">
        <f>IF(OR(Table24[[#This Row],[Pclass]]=2, Table24[[#This Row],[Pclass]]=3), 0, IF(Table24[[#This Row],[Pclass]]=1, 1, ""))</f>
        <v>0</v>
      </c>
      <c r="R864" s="3">
        <f>IF(OR(Table24[[#This Row],[Pclass]]=1, Table24[[#This Row],[Pclass]]=3), 0, IF(Table24[[#This Row],[Pclass]]=2, 1, ""))</f>
        <v>1</v>
      </c>
      <c r="S864" s="3">
        <f>IF(OR(Table24[[#This Row],[Embarked]]="C", Table24[[#This Row],[Embarked]]="Q"), 0, IF(Table24[[#This Row],[Embarked]]="S", 1, ""))</f>
        <v>1</v>
      </c>
      <c r="T864" s="3">
        <f>IF(OR(Table24[[#This Row],[Embarked]]="S", Table24[[#This Row],[Embarked]]="Q"), 0, IF(Table24[[#This Row],[Embarked]]="C", 1, ""))</f>
        <v>0</v>
      </c>
      <c r="U864" s="3">
        <f>IF(Table24[[#This Row],[Sex]]="male", 1, 0)</f>
        <v>1</v>
      </c>
      <c r="V864" s="3">
        <v>1</v>
      </c>
      <c r="AI864">
        <f>SUMPRODUCT(Table24[[#This Row],[SibSp_1]:[Const]],$X$4:$AG$4)</f>
        <v>-1.3464527931821659</v>
      </c>
      <c r="AJ864">
        <f>SUMPRODUCT(Table24[[#This Row],[SibSp_1]:[Const]],$X$5:$AG$5)</f>
        <v>0.27406704122287806</v>
      </c>
      <c r="AK864">
        <f t="shared" si="357"/>
        <v>0</v>
      </c>
      <c r="AL864">
        <f t="shared" si="358"/>
        <v>0.27406704122287806</v>
      </c>
      <c r="AM864">
        <f t="shared" si="359"/>
        <v>0.27406704122287806</v>
      </c>
      <c r="AN864">
        <f>(AM864-Table24[[#This Row],[Survived]])^2</f>
        <v>7.5112743084662745E-2</v>
      </c>
    </row>
    <row r="865" spans="1:40" x14ac:dyDescent="0.25">
      <c r="A865">
        <v>863</v>
      </c>
      <c r="B865">
        <v>1</v>
      </c>
      <c r="C865">
        <v>1</v>
      </c>
      <c r="D865" t="s">
        <v>1184</v>
      </c>
      <c r="E865" t="s">
        <v>17</v>
      </c>
      <c r="F865">
        <v>48</v>
      </c>
      <c r="G865">
        <v>0</v>
      </c>
      <c r="H865">
        <v>0</v>
      </c>
      <c r="I865">
        <v>17466</v>
      </c>
      <c r="J865">
        <v>25.929200000000002</v>
      </c>
      <c r="K865" t="s">
        <v>1104</v>
      </c>
      <c r="L865" t="s">
        <v>15</v>
      </c>
      <c r="M865">
        <f>Table24[[#This Row],[SibSp]]</f>
        <v>0</v>
      </c>
      <c r="N865">
        <f>Table24[[#This Row],[Parch]]</f>
        <v>0</v>
      </c>
      <c r="O865" s="5">
        <f>Table24[[#This Row],[Age]]/80</f>
        <v>0.6</v>
      </c>
      <c r="P865" s="5">
        <f>LOG10(Table24[[#This Row],[Fare]]+1)</f>
        <v>1.4302234517870693</v>
      </c>
      <c r="Q865" s="3">
        <f>IF(OR(Table24[[#This Row],[Pclass]]=2, Table24[[#This Row],[Pclass]]=3), 0, IF(Table24[[#This Row],[Pclass]]=1, 1, ""))</f>
        <v>1</v>
      </c>
      <c r="R865" s="3">
        <f>IF(OR(Table24[[#This Row],[Pclass]]=1, Table24[[#This Row],[Pclass]]=3), 0, IF(Table24[[#This Row],[Pclass]]=2, 1, ""))</f>
        <v>0</v>
      </c>
      <c r="S865" s="3">
        <f>IF(OR(Table24[[#This Row],[Embarked]]="C", Table24[[#This Row],[Embarked]]="Q"), 0, IF(Table24[[#This Row],[Embarked]]="S", 1, ""))</f>
        <v>1</v>
      </c>
      <c r="T865" s="3">
        <f>IF(OR(Table24[[#This Row],[Embarked]]="S", Table24[[#This Row],[Embarked]]="Q"), 0, IF(Table24[[#This Row],[Embarked]]="C", 1, ""))</f>
        <v>0</v>
      </c>
      <c r="U865" s="3">
        <f>IF(Table24[[#This Row],[Sex]]="male", 1, 0)</f>
        <v>0</v>
      </c>
      <c r="V865" s="3">
        <v>1</v>
      </c>
      <c r="AI865">
        <f>SUMPRODUCT(Table24[[#This Row],[SibSp_1]:[Const]],$X$4:$AG$4)</f>
        <v>-1.4842172528787672</v>
      </c>
      <c r="AJ865">
        <f>SUMPRODUCT(Table24[[#This Row],[SibSp_1]:[Const]],$X$5:$AG$5)</f>
        <v>0.83864936391318545</v>
      </c>
      <c r="AK865">
        <f t="shared" si="357"/>
        <v>0</v>
      </c>
      <c r="AL865">
        <f t="shared" si="358"/>
        <v>0.83864936391318545</v>
      </c>
      <c r="AM865">
        <f t="shared" si="359"/>
        <v>0.83864936391318545</v>
      </c>
      <c r="AN865">
        <f>(AM865-Table24[[#This Row],[Survived]])^2</f>
        <v>2.6034027765619659E-2</v>
      </c>
    </row>
    <row r="866" spans="1:40" hidden="1" x14ac:dyDescent="0.25">
      <c r="A866">
        <v>864</v>
      </c>
      <c r="B866">
        <v>0</v>
      </c>
      <c r="C866">
        <v>3</v>
      </c>
      <c r="D866" t="s">
        <v>1185</v>
      </c>
      <c r="E866" t="s">
        <v>17</v>
      </c>
      <c r="G866">
        <v>8</v>
      </c>
      <c r="H866">
        <v>2</v>
      </c>
      <c r="I866" t="s">
        <v>250</v>
      </c>
      <c r="J866">
        <v>69.55</v>
      </c>
      <c r="L866" t="s">
        <v>15</v>
      </c>
      <c r="M866">
        <f>Table24[[#This Row],[SibSp]]</f>
        <v>8</v>
      </c>
      <c r="N866">
        <f>Table24[[#This Row],[Parch]]</f>
        <v>2</v>
      </c>
      <c r="O866">
        <f>Table24[[#This Row],[Age]]/80</f>
        <v>0</v>
      </c>
      <c r="P866" s="3">
        <f>LOG10(Table24[[#This Row],[Fare]]+1)</f>
        <v>1.8484970180903666</v>
      </c>
      <c r="Q866" s="3">
        <f>IF(OR(Table24[[#This Row],[Pclass]]=2, Table24[[#This Row],[Pclass]]=3), 0, IF(Table24[[#This Row],[Pclass]]=1, 1, ""))</f>
        <v>0</v>
      </c>
      <c r="R866" s="3">
        <f>IF(OR(Table24[[#This Row],[Pclass]]=1, Table24[[#This Row],[Pclass]]=3), 0, IF(Table24[[#This Row],[Pclass]]=2, 1, ""))</f>
        <v>0</v>
      </c>
      <c r="S866" s="3">
        <f>IF(OR(Table24[[#This Row],[Embarked]]="C", Table24[[#This Row],[Embarked]]="Q"), 0, IF(Table24[[#This Row],[Embarked]]="S", 1, ""))</f>
        <v>1</v>
      </c>
      <c r="T866" s="3">
        <f>IF(OR(Table24[[#This Row],[Embarked]]="S", Table24[[#This Row],[Embarked]]="Q"), 0, IF(Table24[[#This Row],[Embarked]]="C", 1, ""))</f>
        <v>0</v>
      </c>
      <c r="U866" s="3">
        <f>IF(Table24[[#This Row],[Sex]]="male", 1, 0)</f>
        <v>0</v>
      </c>
      <c r="V866" s="3"/>
      <c r="AI866">
        <f>SUMPRODUCT(Table24[[#This Row],[SibSp_1]:[Const]],$X$4:$AG$4)</f>
        <v>0.63677164522386032</v>
      </c>
      <c r="AN866">
        <f>(AI866-Table24[[#This Row],[Survived]])^2</f>
        <v>0.40547812816110185</v>
      </c>
    </row>
    <row r="867" spans="1:40" x14ac:dyDescent="0.25">
      <c r="A867">
        <v>865</v>
      </c>
      <c r="B867">
        <v>0</v>
      </c>
      <c r="C867">
        <v>2</v>
      </c>
      <c r="D867" t="s">
        <v>1186</v>
      </c>
      <c r="E867" t="s">
        <v>13</v>
      </c>
      <c r="F867">
        <v>24</v>
      </c>
      <c r="G867">
        <v>0</v>
      </c>
      <c r="H867">
        <v>0</v>
      </c>
      <c r="I867">
        <v>233866</v>
      </c>
      <c r="J867">
        <v>13</v>
      </c>
      <c r="L867" t="s">
        <v>15</v>
      </c>
      <c r="M867">
        <f>Table24[[#This Row],[SibSp]]</f>
        <v>0</v>
      </c>
      <c r="N867">
        <f>Table24[[#This Row],[Parch]]</f>
        <v>0</v>
      </c>
      <c r="O867" s="5">
        <f>Table24[[#This Row],[Age]]/80</f>
        <v>0.3</v>
      </c>
      <c r="P867" s="5">
        <f>LOG10(Table24[[#This Row],[Fare]]+1)</f>
        <v>1.146128035678238</v>
      </c>
      <c r="Q867" s="3">
        <f>IF(OR(Table24[[#This Row],[Pclass]]=2, Table24[[#This Row],[Pclass]]=3), 0, IF(Table24[[#This Row],[Pclass]]=1, 1, ""))</f>
        <v>0</v>
      </c>
      <c r="R867" s="3">
        <f>IF(OR(Table24[[#This Row],[Pclass]]=1, Table24[[#This Row],[Pclass]]=3), 0, IF(Table24[[#This Row],[Pclass]]=2, 1, ""))</f>
        <v>1</v>
      </c>
      <c r="S867" s="3">
        <f>IF(OR(Table24[[#This Row],[Embarked]]="C", Table24[[#This Row],[Embarked]]="Q"), 0, IF(Table24[[#This Row],[Embarked]]="S", 1, ""))</f>
        <v>1</v>
      </c>
      <c r="T867" s="3">
        <f>IF(OR(Table24[[#This Row],[Embarked]]="S", Table24[[#This Row],[Embarked]]="Q"), 0, IF(Table24[[#This Row],[Embarked]]="C", 1, ""))</f>
        <v>0</v>
      </c>
      <c r="U867" s="3">
        <f>IF(Table24[[#This Row],[Sex]]="male", 1, 0)</f>
        <v>1</v>
      </c>
      <c r="V867" s="3">
        <v>1</v>
      </c>
      <c r="AI867">
        <f>SUMPRODUCT(Table24[[#This Row],[SibSp_1]:[Const]],$X$4:$AG$4)</f>
        <v>-1.7184708039925354</v>
      </c>
      <c r="AJ867">
        <f>SUMPRODUCT(Table24[[#This Row],[SibSp_1]:[Const]],$X$5:$AG$5)</f>
        <v>0.33780431767904884</v>
      </c>
      <c r="AK867">
        <f t="shared" ref="AK867:AK870" si="360">IF(AI867&lt;0,0,AI867)</f>
        <v>0</v>
      </c>
      <c r="AL867">
        <f t="shared" ref="AL867:AL870" si="361">IF(AJ867&lt;0,0,AJ867)</f>
        <v>0.33780431767904884</v>
      </c>
      <c r="AM867">
        <f t="shared" ref="AM867:AM870" si="362">AK867+AL867</f>
        <v>0.33780431767904884</v>
      </c>
      <c r="AN867">
        <f>(AM867-Table24[[#This Row],[Survived]])^2</f>
        <v>0.11411175704260774</v>
      </c>
    </row>
    <row r="868" spans="1:40" x14ac:dyDescent="0.25">
      <c r="A868">
        <v>866</v>
      </c>
      <c r="B868">
        <v>1</v>
      </c>
      <c r="C868">
        <v>2</v>
      </c>
      <c r="D868" t="s">
        <v>1187</v>
      </c>
      <c r="E868" t="s">
        <v>17</v>
      </c>
      <c r="F868">
        <v>42</v>
      </c>
      <c r="G868">
        <v>0</v>
      </c>
      <c r="H868">
        <v>0</v>
      </c>
      <c r="I868">
        <v>236852</v>
      </c>
      <c r="J868">
        <v>13</v>
      </c>
      <c r="L868" t="s">
        <v>15</v>
      </c>
      <c r="M868">
        <f>Table24[[#This Row],[SibSp]]</f>
        <v>0</v>
      </c>
      <c r="N868">
        <f>Table24[[#This Row],[Parch]]</f>
        <v>0</v>
      </c>
      <c r="O868" s="5">
        <f>Table24[[#This Row],[Age]]/80</f>
        <v>0.52500000000000002</v>
      </c>
      <c r="P868" s="5">
        <f>LOG10(Table24[[#This Row],[Fare]]+1)</f>
        <v>1.146128035678238</v>
      </c>
      <c r="Q868" s="3">
        <f>IF(OR(Table24[[#This Row],[Pclass]]=2, Table24[[#This Row],[Pclass]]=3), 0, IF(Table24[[#This Row],[Pclass]]=1, 1, ""))</f>
        <v>0</v>
      </c>
      <c r="R868" s="3">
        <f>IF(OR(Table24[[#This Row],[Pclass]]=1, Table24[[#This Row],[Pclass]]=3), 0, IF(Table24[[#This Row],[Pclass]]=2, 1, ""))</f>
        <v>1</v>
      </c>
      <c r="S868" s="3">
        <f>IF(OR(Table24[[#This Row],[Embarked]]="C", Table24[[#This Row],[Embarked]]="Q"), 0, IF(Table24[[#This Row],[Embarked]]="S", 1, ""))</f>
        <v>1</v>
      </c>
      <c r="T868" s="3">
        <f>IF(OR(Table24[[#This Row],[Embarked]]="S", Table24[[#This Row],[Embarked]]="Q"), 0, IF(Table24[[#This Row],[Embarked]]="C", 1, ""))</f>
        <v>0</v>
      </c>
      <c r="U868" s="3">
        <f>IF(Table24[[#This Row],[Sex]]="male", 1, 0)</f>
        <v>0</v>
      </c>
      <c r="V868" s="3">
        <v>1</v>
      </c>
      <c r="AI868">
        <f>SUMPRODUCT(Table24[[#This Row],[SibSp_1]:[Const]],$X$4:$AG$4)</f>
        <v>-1.8000086963997686</v>
      </c>
      <c r="AJ868">
        <f>SUMPRODUCT(Table24[[#This Row],[SibSp_1]:[Const]],$X$5:$AG$5)</f>
        <v>0.70466240600826591</v>
      </c>
      <c r="AK868">
        <f t="shared" si="360"/>
        <v>0</v>
      </c>
      <c r="AL868">
        <f t="shared" si="361"/>
        <v>0.70466240600826591</v>
      </c>
      <c r="AM868">
        <f t="shared" si="362"/>
        <v>0.70466240600826591</v>
      </c>
      <c r="AN868">
        <f>(AM868-Table24[[#This Row],[Survived]])^2</f>
        <v>8.7224294424826376E-2</v>
      </c>
    </row>
    <row r="869" spans="1:40" x14ac:dyDescent="0.25">
      <c r="A869">
        <v>867</v>
      </c>
      <c r="B869">
        <v>1</v>
      </c>
      <c r="C869">
        <v>2</v>
      </c>
      <c r="D869" t="s">
        <v>1188</v>
      </c>
      <c r="E869" t="s">
        <v>17</v>
      </c>
      <c r="F869">
        <v>27</v>
      </c>
      <c r="G869">
        <v>1</v>
      </c>
      <c r="H869">
        <v>0</v>
      </c>
      <c r="I869" t="s">
        <v>1189</v>
      </c>
      <c r="J869">
        <v>13.8583</v>
      </c>
      <c r="L869" t="s">
        <v>20</v>
      </c>
      <c r="M869">
        <f>Table24[[#This Row],[SibSp]]</f>
        <v>1</v>
      </c>
      <c r="N869">
        <f>Table24[[#This Row],[Parch]]</f>
        <v>0</v>
      </c>
      <c r="O869" s="5">
        <f>Table24[[#This Row],[Age]]/80</f>
        <v>0.33750000000000002</v>
      </c>
      <c r="P869" s="5">
        <f>LOG10(Table24[[#This Row],[Fare]]+1)</f>
        <v>1.1719691228260605</v>
      </c>
      <c r="Q869" s="3">
        <f>IF(OR(Table24[[#This Row],[Pclass]]=2, Table24[[#This Row],[Pclass]]=3), 0, IF(Table24[[#This Row],[Pclass]]=1, 1, ""))</f>
        <v>0</v>
      </c>
      <c r="R869" s="3">
        <f>IF(OR(Table24[[#This Row],[Pclass]]=1, Table24[[#This Row],[Pclass]]=3), 0, IF(Table24[[#This Row],[Pclass]]=2, 1, ""))</f>
        <v>1</v>
      </c>
      <c r="S869" s="3">
        <f>IF(OR(Table24[[#This Row],[Embarked]]="C", Table24[[#This Row],[Embarked]]="Q"), 0, IF(Table24[[#This Row],[Embarked]]="S", 1, ""))</f>
        <v>0</v>
      </c>
      <c r="T869" s="3">
        <f>IF(OR(Table24[[#This Row],[Embarked]]="S", Table24[[#This Row],[Embarked]]="Q"), 0, IF(Table24[[#This Row],[Embarked]]="C", 1, ""))</f>
        <v>1</v>
      </c>
      <c r="U869" s="3">
        <f>IF(Table24[[#This Row],[Sex]]="male", 1, 0)</f>
        <v>0</v>
      </c>
      <c r="V869" s="3">
        <v>1</v>
      </c>
      <c r="AI869">
        <f>SUMPRODUCT(Table24[[#This Row],[SibSp_1]:[Const]],$X$4:$AG$4)</f>
        <v>6.5394889266649325E-2</v>
      </c>
      <c r="AJ869">
        <f>SUMPRODUCT(Table24[[#This Row],[SibSp_1]:[Const]],$X$5:$AG$5)</f>
        <v>0.73240191736127436</v>
      </c>
      <c r="AK869">
        <f t="shared" si="360"/>
        <v>6.5394889266649325E-2</v>
      </c>
      <c r="AL869">
        <f t="shared" si="361"/>
        <v>0.73240191736127436</v>
      </c>
      <c r="AM869">
        <f t="shared" si="362"/>
        <v>0.79779680662792374</v>
      </c>
      <c r="AN869">
        <f>(AM869-Table24[[#This Row],[Survived]])^2</f>
        <v>4.0886131409865266E-2</v>
      </c>
    </row>
    <row r="870" spans="1:40" x14ac:dyDescent="0.25">
      <c r="A870">
        <v>868</v>
      </c>
      <c r="B870">
        <v>0</v>
      </c>
      <c r="C870">
        <v>1</v>
      </c>
      <c r="D870" t="s">
        <v>1190</v>
      </c>
      <c r="E870" t="s">
        <v>13</v>
      </c>
      <c r="F870">
        <v>31</v>
      </c>
      <c r="G870">
        <v>0</v>
      </c>
      <c r="H870">
        <v>0</v>
      </c>
      <c r="I870" t="s">
        <v>1191</v>
      </c>
      <c r="J870">
        <v>50.495800000000003</v>
      </c>
      <c r="K870" t="s">
        <v>1192</v>
      </c>
      <c r="L870" t="s">
        <v>15</v>
      </c>
      <c r="M870">
        <f>Table24[[#This Row],[SibSp]]</f>
        <v>0</v>
      </c>
      <c r="N870">
        <f>Table24[[#This Row],[Parch]]</f>
        <v>0</v>
      </c>
      <c r="O870" s="5">
        <f>Table24[[#This Row],[Age]]/80</f>
        <v>0.38750000000000001</v>
      </c>
      <c r="P870" s="5">
        <f>LOG10(Table24[[#This Row],[Fare]]+1)</f>
        <v>1.7117718094061185</v>
      </c>
      <c r="Q870" s="3">
        <f>IF(OR(Table24[[#This Row],[Pclass]]=2, Table24[[#This Row],[Pclass]]=3), 0, IF(Table24[[#This Row],[Pclass]]=1, 1, ""))</f>
        <v>1</v>
      </c>
      <c r="R870" s="3">
        <f>IF(OR(Table24[[#This Row],[Pclass]]=1, Table24[[#This Row],[Pclass]]=3), 0, IF(Table24[[#This Row],[Pclass]]=2, 1, ""))</f>
        <v>0</v>
      </c>
      <c r="S870" s="3">
        <f>IF(OR(Table24[[#This Row],[Embarked]]="C", Table24[[#This Row],[Embarked]]="Q"), 0, IF(Table24[[#This Row],[Embarked]]="S", 1, ""))</f>
        <v>1</v>
      </c>
      <c r="T870" s="3">
        <f>IF(OR(Table24[[#This Row],[Embarked]]="S", Table24[[#This Row],[Embarked]]="Q"), 0, IF(Table24[[#This Row],[Embarked]]="C", 1, ""))</f>
        <v>0</v>
      </c>
      <c r="U870" s="3">
        <f>IF(Table24[[#This Row],[Sex]]="male", 1, 0)</f>
        <v>1</v>
      </c>
      <c r="V870" s="3">
        <v>1</v>
      </c>
      <c r="AI870">
        <f>SUMPRODUCT(Table24[[#This Row],[SibSp_1]:[Const]],$X$4:$AG$4)</f>
        <v>-1.5800625037884115</v>
      </c>
      <c r="AJ870">
        <f>SUMPRODUCT(Table24[[#This Row],[SibSp_1]:[Const]],$X$5:$AG$5)</f>
        <v>0.49016163793838707</v>
      </c>
      <c r="AK870">
        <f t="shared" si="360"/>
        <v>0</v>
      </c>
      <c r="AL870">
        <f t="shared" si="361"/>
        <v>0.49016163793838707</v>
      </c>
      <c r="AM870">
        <f t="shared" si="362"/>
        <v>0.49016163793838707</v>
      </c>
      <c r="AN870">
        <f>(AM870-Table24[[#This Row],[Survived]])^2</f>
        <v>0.24025843130644245</v>
      </c>
    </row>
    <row r="871" spans="1:40" hidden="1" x14ac:dyDescent="0.25">
      <c r="A871">
        <v>869</v>
      </c>
      <c r="B871">
        <v>0</v>
      </c>
      <c r="C871">
        <v>3</v>
      </c>
      <c r="D871" t="s">
        <v>1193</v>
      </c>
      <c r="E871" t="s">
        <v>13</v>
      </c>
      <c r="G871">
        <v>0</v>
      </c>
      <c r="H871">
        <v>0</v>
      </c>
      <c r="I871">
        <v>345777</v>
      </c>
      <c r="J871">
        <v>9.5</v>
      </c>
      <c r="L871" t="s">
        <v>15</v>
      </c>
      <c r="M871">
        <f>Table24[[#This Row],[SibSp]]</f>
        <v>0</v>
      </c>
      <c r="N871">
        <f>Table24[[#This Row],[Parch]]</f>
        <v>0</v>
      </c>
      <c r="O871">
        <f>Table24[[#This Row],[Age]]/80</f>
        <v>0</v>
      </c>
      <c r="P871" s="3">
        <f>LOG10(Table24[[#This Row],[Fare]]+1)</f>
        <v>1.0211892990699381</v>
      </c>
      <c r="Q871" s="3">
        <f>IF(OR(Table24[[#This Row],[Pclass]]=2, Table24[[#This Row],[Pclass]]=3), 0, IF(Table24[[#This Row],[Pclass]]=1, 1, ""))</f>
        <v>0</v>
      </c>
      <c r="R871" s="3">
        <f>IF(OR(Table24[[#This Row],[Pclass]]=1, Table24[[#This Row],[Pclass]]=3), 0, IF(Table24[[#This Row],[Pclass]]=2, 1, ""))</f>
        <v>0</v>
      </c>
      <c r="S871" s="3">
        <f>IF(OR(Table24[[#This Row],[Embarked]]="C", Table24[[#This Row],[Embarked]]="Q"), 0, IF(Table24[[#This Row],[Embarked]]="S", 1, ""))</f>
        <v>1</v>
      </c>
      <c r="T871" s="3">
        <f>IF(OR(Table24[[#This Row],[Embarked]]="S", Table24[[#This Row],[Embarked]]="Q"), 0, IF(Table24[[#This Row],[Embarked]]="C", 1, ""))</f>
        <v>0</v>
      </c>
      <c r="U871" s="3">
        <f>IF(Table24[[#This Row],[Sex]]="male", 1, 0)</f>
        <v>1</v>
      </c>
      <c r="V871" s="3"/>
      <c r="AI871">
        <f>SUMPRODUCT(Table24[[#This Row],[SibSp_1]:[Const]],$X$4:$AG$4)</f>
        <v>-1.2470128249614123</v>
      </c>
      <c r="AN871">
        <f>(AI871-Table24[[#This Row],[Survived]])^2</f>
        <v>1.5550409856182419</v>
      </c>
    </row>
    <row r="872" spans="1:40" x14ac:dyDescent="0.25">
      <c r="A872">
        <v>870</v>
      </c>
      <c r="B872">
        <v>1</v>
      </c>
      <c r="C872">
        <v>3</v>
      </c>
      <c r="D872" t="s">
        <v>1194</v>
      </c>
      <c r="E872" t="s">
        <v>13</v>
      </c>
      <c r="F872">
        <v>4</v>
      </c>
      <c r="G872">
        <v>1</v>
      </c>
      <c r="H872">
        <v>1</v>
      </c>
      <c r="I872">
        <v>347742</v>
      </c>
      <c r="J872">
        <v>11.1333</v>
      </c>
      <c r="L872" t="s">
        <v>15</v>
      </c>
      <c r="M872">
        <f>Table24[[#This Row],[SibSp]]</f>
        <v>1</v>
      </c>
      <c r="N872">
        <f>Table24[[#This Row],[Parch]]</f>
        <v>1</v>
      </c>
      <c r="O872" s="5">
        <f>Table24[[#This Row],[Age]]/80</f>
        <v>0.05</v>
      </c>
      <c r="P872" s="5">
        <f>LOG10(Table24[[#This Row],[Fare]]+1)</f>
        <v>1.0839789358110461</v>
      </c>
      <c r="Q872" s="3">
        <f>IF(OR(Table24[[#This Row],[Pclass]]=2, Table24[[#This Row],[Pclass]]=3), 0, IF(Table24[[#This Row],[Pclass]]=1, 1, ""))</f>
        <v>0</v>
      </c>
      <c r="R872" s="3">
        <f>IF(OR(Table24[[#This Row],[Pclass]]=1, Table24[[#This Row],[Pclass]]=3), 0, IF(Table24[[#This Row],[Pclass]]=2, 1, ""))</f>
        <v>0</v>
      </c>
      <c r="S872" s="3">
        <f>IF(OR(Table24[[#This Row],[Embarked]]="C", Table24[[#This Row],[Embarked]]="Q"), 0, IF(Table24[[#This Row],[Embarked]]="S", 1, ""))</f>
        <v>1</v>
      </c>
      <c r="T872" s="3">
        <f>IF(OR(Table24[[#This Row],[Embarked]]="S", Table24[[#This Row],[Embarked]]="Q"), 0, IF(Table24[[#This Row],[Embarked]]="C", 1, ""))</f>
        <v>0</v>
      </c>
      <c r="U872" s="3">
        <f>IF(Table24[[#This Row],[Sex]]="male", 1, 0)</f>
        <v>1</v>
      </c>
      <c r="V872" s="3">
        <v>1</v>
      </c>
      <c r="AI872">
        <f>SUMPRODUCT(Table24[[#This Row],[SibSp_1]:[Const]],$X$4:$AG$4)</f>
        <v>-1.3805664860081877</v>
      </c>
      <c r="AJ872">
        <f>SUMPRODUCT(Table24[[#This Row],[SibSp_1]:[Const]],$X$5:$AG$5)</f>
        <v>0.17939715731402694</v>
      </c>
      <c r="AK872">
        <f t="shared" ref="AK872:AK880" si="363">IF(AI872&lt;0,0,AI872)</f>
        <v>0</v>
      </c>
      <c r="AL872">
        <f t="shared" ref="AL872:AL880" si="364">IF(AJ872&lt;0,0,AJ872)</f>
        <v>0.17939715731402694</v>
      </c>
      <c r="AM872">
        <f t="shared" ref="AM872:AM880" si="365">AK872+AL872</f>
        <v>0.17939715731402694</v>
      </c>
      <c r="AN872">
        <f>(AM872-Table24[[#This Row],[Survived]])^2</f>
        <v>0.67338902542429979</v>
      </c>
    </row>
    <row r="873" spans="1:40" x14ac:dyDescent="0.25">
      <c r="A873">
        <v>871</v>
      </c>
      <c r="B873">
        <v>0</v>
      </c>
      <c r="C873">
        <v>3</v>
      </c>
      <c r="D873" t="s">
        <v>1195</v>
      </c>
      <c r="E873" t="s">
        <v>13</v>
      </c>
      <c r="F873">
        <v>26</v>
      </c>
      <c r="G873">
        <v>0</v>
      </c>
      <c r="H873">
        <v>0</v>
      </c>
      <c r="I873">
        <v>349248</v>
      </c>
      <c r="J873">
        <v>7.8958000000000004</v>
      </c>
      <c r="L873" t="s">
        <v>15</v>
      </c>
      <c r="M873">
        <f>Table24[[#This Row],[SibSp]]</f>
        <v>0</v>
      </c>
      <c r="N873">
        <f>Table24[[#This Row],[Parch]]</f>
        <v>0</v>
      </c>
      <c r="O873" s="5">
        <f>Table24[[#This Row],[Age]]/80</f>
        <v>0.32500000000000001</v>
      </c>
      <c r="P873" s="5">
        <f>LOG10(Table24[[#This Row],[Fare]]+1)</f>
        <v>0.94918501031343461</v>
      </c>
      <c r="Q873" s="3">
        <f>IF(OR(Table24[[#This Row],[Pclass]]=2, Table24[[#This Row],[Pclass]]=3), 0, IF(Table24[[#This Row],[Pclass]]=1, 1, ""))</f>
        <v>0</v>
      </c>
      <c r="R873" s="3">
        <f>IF(OR(Table24[[#This Row],[Pclass]]=1, Table24[[#This Row],[Pclass]]=3), 0, IF(Table24[[#This Row],[Pclass]]=2, 1, ""))</f>
        <v>0</v>
      </c>
      <c r="S873" s="3">
        <f>IF(OR(Table24[[#This Row],[Embarked]]="C", Table24[[#This Row],[Embarked]]="Q"), 0, IF(Table24[[#This Row],[Embarked]]="S", 1, ""))</f>
        <v>1</v>
      </c>
      <c r="T873" s="3">
        <f>IF(OR(Table24[[#This Row],[Embarked]]="S", Table24[[#This Row],[Embarked]]="Q"), 0, IF(Table24[[#This Row],[Embarked]]="C", 1, ""))</f>
        <v>0</v>
      </c>
      <c r="U873" s="3">
        <f>IF(Table24[[#This Row],[Sex]]="male", 1, 0)</f>
        <v>1</v>
      </c>
      <c r="V873" s="3">
        <v>1</v>
      </c>
      <c r="AI873">
        <f>SUMPRODUCT(Table24[[#This Row],[SibSp_1]:[Const]],$X$4:$AG$4)</f>
        <v>-1.4949465199064198</v>
      </c>
      <c r="AJ873">
        <f>SUMPRODUCT(Table24[[#This Row],[SibSp_1]:[Const]],$X$5:$AG$5)</f>
        <v>0.10198355528507141</v>
      </c>
      <c r="AK873">
        <f t="shared" si="363"/>
        <v>0</v>
      </c>
      <c r="AL873">
        <f t="shared" si="364"/>
        <v>0.10198355528507141</v>
      </c>
      <c r="AM873">
        <f t="shared" si="365"/>
        <v>0.10198355528507141</v>
      </c>
      <c r="AN873">
        <f>(AM873-Table24[[#This Row],[Survived]])^2</f>
        <v>1.0400645548583217E-2</v>
      </c>
    </row>
    <row r="874" spans="1:40" x14ac:dyDescent="0.25">
      <c r="A874">
        <v>872</v>
      </c>
      <c r="B874">
        <v>1</v>
      </c>
      <c r="C874">
        <v>1</v>
      </c>
      <c r="D874" t="s">
        <v>1196</v>
      </c>
      <c r="E874" t="s">
        <v>17</v>
      </c>
      <c r="F874">
        <v>47</v>
      </c>
      <c r="G874">
        <v>1</v>
      </c>
      <c r="H874">
        <v>1</v>
      </c>
      <c r="I874">
        <v>11751</v>
      </c>
      <c r="J874">
        <v>52.554200000000002</v>
      </c>
      <c r="K874" t="s">
        <v>376</v>
      </c>
      <c r="L874" t="s">
        <v>15</v>
      </c>
      <c r="M874">
        <f>Table24[[#This Row],[SibSp]]</f>
        <v>1</v>
      </c>
      <c r="N874">
        <f>Table24[[#This Row],[Parch]]</f>
        <v>1</v>
      </c>
      <c r="O874" s="5">
        <f>Table24[[#This Row],[Age]]/80</f>
        <v>0.58750000000000002</v>
      </c>
      <c r="P874" s="5">
        <f>LOG10(Table24[[#This Row],[Fare]]+1)</f>
        <v>1.7287935361444735</v>
      </c>
      <c r="Q874" s="3">
        <f>IF(OR(Table24[[#This Row],[Pclass]]=2, Table24[[#This Row],[Pclass]]=3), 0, IF(Table24[[#This Row],[Pclass]]=1, 1, ""))</f>
        <v>1</v>
      </c>
      <c r="R874" s="3">
        <f>IF(OR(Table24[[#This Row],[Pclass]]=1, Table24[[#This Row],[Pclass]]=3), 0, IF(Table24[[#This Row],[Pclass]]=2, 1, ""))</f>
        <v>0</v>
      </c>
      <c r="S874" s="3">
        <f>IF(OR(Table24[[#This Row],[Embarked]]="C", Table24[[#This Row],[Embarked]]="Q"), 0, IF(Table24[[#This Row],[Embarked]]="S", 1, ""))</f>
        <v>1</v>
      </c>
      <c r="T874" s="3">
        <f>IF(OR(Table24[[#This Row],[Embarked]]="S", Table24[[#This Row],[Embarked]]="Q"), 0, IF(Table24[[#This Row],[Embarked]]="C", 1, ""))</f>
        <v>0</v>
      </c>
      <c r="U874" s="3">
        <f>IF(Table24[[#This Row],[Sex]]="male", 1, 0)</f>
        <v>0</v>
      </c>
      <c r="V874" s="3">
        <v>1</v>
      </c>
      <c r="AI874">
        <f>SUMPRODUCT(Table24[[#This Row],[SibSp_1]:[Const]],$X$4:$AG$4)</f>
        <v>-1.4521464006947804</v>
      </c>
      <c r="AJ874">
        <f>SUMPRODUCT(Table24[[#This Row],[SibSp_1]:[Const]],$X$5:$AG$5)</f>
        <v>0.77768286743209458</v>
      </c>
      <c r="AK874">
        <f t="shared" si="363"/>
        <v>0</v>
      </c>
      <c r="AL874">
        <f t="shared" si="364"/>
        <v>0.77768286743209458</v>
      </c>
      <c r="AM874">
        <f t="shared" si="365"/>
        <v>0.77768286743209458</v>
      </c>
      <c r="AN874">
        <f>(AM874-Table24[[#This Row],[Survived]])^2</f>
        <v>4.9424907433215634E-2</v>
      </c>
    </row>
    <row r="875" spans="1:40" x14ac:dyDescent="0.25">
      <c r="A875">
        <v>873</v>
      </c>
      <c r="B875">
        <v>0</v>
      </c>
      <c r="C875">
        <v>1</v>
      </c>
      <c r="D875" t="s">
        <v>1197</v>
      </c>
      <c r="E875" t="s">
        <v>13</v>
      </c>
      <c r="F875">
        <v>33</v>
      </c>
      <c r="G875">
        <v>0</v>
      </c>
      <c r="H875">
        <v>0</v>
      </c>
      <c r="I875">
        <v>695</v>
      </c>
      <c r="J875">
        <v>5</v>
      </c>
      <c r="K875" t="s">
        <v>956</v>
      </c>
      <c r="L875" t="s">
        <v>15</v>
      </c>
      <c r="M875">
        <f>Table24[[#This Row],[SibSp]]</f>
        <v>0</v>
      </c>
      <c r="N875">
        <f>Table24[[#This Row],[Parch]]</f>
        <v>0</v>
      </c>
      <c r="O875" s="5">
        <f>Table24[[#This Row],[Age]]/80</f>
        <v>0.41249999999999998</v>
      </c>
      <c r="P875" s="5">
        <f>LOG10(Table24[[#This Row],[Fare]]+1)</f>
        <v>0.77815125038364363</v>
      </c>
      <c r="Q875" s="3">
        <f>IF(OR(Table24[[#This Row],[Pclass]]=2, Table24[[#This Row],[Pclass]]=3), 0, IF(Table24[[#This Row],[Pclass]]=1, 1, ""))</f>
        <v>1</v>
      </c>
      <c r="R875" s="3">
        <f>IF(OR(Table24[[#This Row],[Pclass]]=1, Table24[[#This Row],[Pclass]]=3), 0, IF(Table24[[#This Row],[Pclass]]=2, 1, ""))</f>
        <v>0</v>
      </c>
      <c r="S875" s="3">
        <f>IF(OR(Table24[[#This Row],[Embarked]]="C", Table24[[#This Row],[Embarked]]="Q"), 0, IF(Table24[[#This Row],[Embarked]]="S", 1, ""))</f>
        <v>1</v>
      </c>
      <c r="T875" s="3">
        <f>IF(OR(Table24[[#This Row],[Embarked]]="S", Table24[[#This Row],[Embarked]]="Q"), 0, IF(Table24[[#This Row],[Embarked]]="C", 1, ""))</f>
        <v>0</v>
      </c>
      <c r="U875" s="3">
        <f>IF(Table24[[#This Row],[Sex]]="male", 1, 0)</f>
        <v>1</v>
      </c>
      <c r="V875" s="3">
        <v>1</v>
      </c>
      <c r="AI875">
        <f>SUMPRODUCT(Table24[[#This Row],[SibSp_1]:[Const]],$X$4:$AG$4)</f>
        <v>-0.98642135655897967</v>
      </c>
      <c r="AJ875">
        <f>SUMPRODUCT(Table24[[#This Row],[SibSp_1]:[Const]],$X$5:$AG$5)</f>
        <v>0.39043489595398534</v>
      </c>
      <c r="AK875">
        <f t="shared" si="363"/>
        <v>0</v>
      </c>
      <c r="AL875">
        <f t="shared" si="364"/>
        <v>0.39043489595398534</v>
      </c>
      <c r="AM875">
        <f t="shared" si="365"/>
        <v>0.39043489595398534</v>
      </c>
      <c r="AN875">
        <f>(AM875-Table24[[#This Row],[Survived]])^2</f>
        <v>0.15243940797859937</v>
      </c>
    </row>
    <row r="876" spans="1:40" x14ac:dyDescent="0.25">
      <c r="A876">
        <v>874</v>
      </c>
      <c r="B876">
        <v>0</v>
      </c>
      <c r="C876">
        <v>3</v>
      </c>
      <c r="D876" t="s">
        <v>1198</v>
      </c>
      <c r="E876" t="s">
        <v>13</v>
      </c>
      <c r="F876">
        <v>47</v>
      </c>
      <c r="G876">
        <v>0</v>
      </c>
      <c r="H876">
        <v>0</v>
      </c>
      <c r="I876">
        <v>345765</v>
      </c>
      <c r="J876">
        <v>9</v>
      </c>
      <c r="L876" t="s">
        <v>15</v>
      </c>
      <c r="M876">
        <f>Table24[[#This Row],[SibSp]]</f>
        <v>0</v>
      </c>
      <c r="N876">
        <f>Table24[[#This Row],[Parch]]</f>
        <v>0</v>
      </c>
      <c r="O876" s="5">
        <f>Table24[[#This Row],[Age]]/80</f>
        <v>0.58750000000000002</v>
      </c>
      <c r="P876" s="5">
        <f>LOG10(Table24[[#This Row],[Fare]]+1)</f>
        <v>1</v>
      </c>
      <c r="Q876" s="3">
        <f>IF(OR(Table24[[#This Row],[Pclass]]=2, Table24[[#This Row],[Pclass]]=3), 0, IF(Table24[[#This Row],[Pclass]]=1, 1, ""))</f>
        <v>0</v>
      </c>
      <c r="R876" s="3">
        <f>IF(OR(Table24[[#This Row],[Pclass]]=1, Table24[[#This Row],[Pclass]]=3), 0, IF(Table24[[#This Row],[Pclass]]=2, 1, ""))</f>
        <v>0</v>
      </c>
      <c r="S876" s="3">
        <f>IF(OR(Table24[[#This Row],[Embarked]]="C", Table24[[#This Row],[Embarked]]="Q"), 0, IF(Table24[[#This Row],[Embarked]]="S", 1, ""))</f>
        <v>1</v>
      </c>
      <c r="T876" s="3">
        <f>IF(OR(Table24[[#This Row],[Embarked]]="S", Table24[[#This Row],[Embarked]]="Q"), 0, IF(Table24[[#This Row],[Embarked]]="C", 1, ""))</f>
        <v>0</v>
      </c>
      <c r="U876" s="3">
        <f>IF(Table24[[#This Row],[Sex]]="male", 1, 0)</f>
        <v>1</v>
      </c>
      <c r="V876" s="3">
        <v>1</v>
      </c>
      <c r="AI876">
        <f>SUMPRODUCT(Table24[[#This Row],[SibSp_1]:[Const]],$X$4:$AG$4)</f>
        <v>-1.5056769108736336</v>
      </c>
      <c r="AJ876">
        <f>SUMPRODUCT(Table24[[#This Row],[SibSp_1]:[Const]],$X$5:$AG$5)</f>
        <v>-4.6696100032984855E-2</v>
      </c>
      <c r="AK876">
        <f t="shared" si="363"/>
        <v>0</v>
      </c>
      <c r="AL876">
        <f t="shared" si="364"/>
        <v>0</v>
      </c>
      <c r="AM876">
        <f t="shared" si="365"/>
        <v>0</v>
      </c>
      <c r="AN876">
        <f>(AM876-Table24[[#This Row],[Survived]])^2</f>
        <v>0</v>
      </c>
    </row>
    <row r="877" spans="1:40" x14ac:dyDescent="0.25">
      <c r="A877">
        <v>875</v>
      </c>
      <c r="B877">
        <v>1</v>
      </c>
      <c r="C877">
        <v>2</v>
      </c>
      <c r="D877" t="s">
        <v>1199</v>
      </c>
      <c r="E877" t="s">
        <v>17</v>
      </c>
      <c r="F877">
        <v>28</v>
      </c>
      <c r="G877">
        <v>1</v>
      </c>
      <c r="H877">
        <v>0</v>
      </c>
      <c r="I877" t="s">
        <v>464</v>
      </c>
      <c r="J877">
        <v>24</v>
      </c>
      <c r="L877" t="s">
        <v>20</v>
      </c>
      <c r="M877">
        <f>Table24[[#This Row],[SibSp]]</f>
        <v>1</v>
      </c>
      <c r="N877">
        <f>Table24[[#This Row],[Parch]]</f>
        <v>0</v>
      </c>
      <c r="O877" s="5">
        <f>Table24[[#This Row],[Age]]/80</f>
        <v>0.35</v>
      </c>
      <c r="P877" s="5">
        <f>LOG10(Table24[[#This Row],[Fare]]+1)</f>
        <v>1.3979400086720377</v>
      </c>
      <c r="Q877" s="3">
        <f>IF(OR(Table24[[#This Row],[Pclass]]=2, Table24[[#This Row],[Pclass]]=3), 0, IF(Table24[[#This Row],[Pclass]]=1, 1, ""))</f>
        <v>0</v>
      </c>
      <c r="R877" s="3">
        <f>IF(OR(Table24[[#This Row],[Pclass]]=1, Table24[[#This Row],[Pclass]]=3), 0, IF(Table24[[#This Row],[Pclass]]=2, 1, ""))</f>
        <v>1</v>
      </c>
      <c r="S877" s="3">
        <f>IF(OR(Table24[[#This Row],[Embarked]]="C", Table24[[#This Row],[Embarked]]="Q"), 0, IF(Table24[[#This Row],[Embarked]]="S", 1, ""))</f>
        <v>0</v>
      </c>
      <c r="T877" s="3">
        <f>IF(OR(Table24[[#This Row],[Embarked]]="S", Table24[[#This Row],[Embarked]]="Q"), 0, IF(Table24[[#This Row],[Embarked]]="C", 1, ""))</f>
        <v>1</v>
      </c>
      <c r="U877" s="3">
        <f>IF(Table24[[#This Row],[Sex]]="male", 1, 0)</f>
        <v>0</v>
      </c>
      <c r="V877" s="3">
        <v>1</v>
      </c>
      <c r="AI877">
        <f>SUMPRODUCT(Table24[[#This Row],[SibSp_1]:[Const]],$X$4:$AG$4)</f>
        <v>-7.6771123673388508E-2</v>
      </c>
      <c r="AJ877">
        <f>SUMPRODUCT(Table24[[#This Row],[SibSp_1]:[Const]],$X$5:$AG$5)</f>
        <v>0.74570484519848745</v>
      </c>
      <c r="AK877">
        <f t="shared" si="363"/>
        <v>0</v>
      </c>
      <c r="AL877">
        <f t="shared" si="364"/>
        <v>0.74570484519848745</v>
      </c>
      <c r="AM877">
        <f t="shared" si="365"/>
        <v>0.74570484519848745</v>
      </c>
      <c r="AN877">
        <f>(AM877-Table24[[#This Row],[Survived]])^2</f>
        <v>6.4666025755525228E-2</v>
      </c>
    </row>
    <row r="878" spans="1:40" x14ac:dyDescent="0.25">
      <c r="A878">
        <v>876</v>
      </c>
      <c r="B878">
        <v>1</v>
      </c>
      <c r="C878">
        <v>3</v>
      </c>
      <c r="D878" t="s">
        <v>1200</v>
      </c>
      <c r="E878" t="s">
        <v>17</v>
      </c>
      <c r="F878">
        <v>15</v>
      </c>
      <c r="G878">
        <v>0</v>
      </c>
      <c r="H878">
        <v>0</v>
      </c>
      <c r="I878">
        <v>2667</v>
      </c>
      <c r="J878">
        <v>7.2249999999999996</v>
      </c>
      <c r="L878" t="s">
        <v>20</v>
      </c>
      <c r="M878">
        <f>Table24[[#This Row],[SibSp]]</f>
        <v>0</v>
      </c>
      <c r="N878">
        <f>Table24[[#This Row],[Parch]]</f>
        <v>0</v>
      </c>
      <c r="O878" s="5">
        <f>Table24[[#This Row],[Age]]/80</f>
        <v>0.1875</v>
      </c>
      <c r="P878" s="5">
        <f>LOG10(Table24[[#This Row],[Fare]]+1)</f>
        <v>0.91513590662201194</v>
      </c>
      <c r="Q878" s="3">
        <f>IF(OR(Table24[[#This Row],[Pclass]]=2, Table24[[#This Row],[Pclass]]=3), 0, IF(Table24[[#This Row],[Pclass]]=1, 1, ""))</f>
        <v>0</v>
      </c>
      <c r="R878" s="3">
        <f>IF(OR(Table24[[#This Row],[Pclass]]=1, Table24[[#This Row],[Pclass]]=3), 0, IF(Table24[[#This Row],[Pclass]]=2, 1, ""))</f>
        <v>0</v>
      </c>
      <c r="S878" s="3">
        <f>IF(OR(Table24[[#This Row],[Embarked]]="C", Table24[[#This Row],[Embarked]]="Q"), 0, IF(Table24[[#This Row],[Embarked]]="S", 1, ""))</f>
        <v>0</v>
      </c>
      <c r="T878" s="3">
        <f>IF(OR(Table24[[#This Row],[Embarked]]="S", Table24[[#This Row],[Embarked]]="Q"), 0, IF(Table24[[#This Row],[Embarked]]="C", 1, ""))</f>
        <v>1</v>
      </c>
      <c r="U878" s="3">
        <f>IF(Table24[[#This Row],[Sex]]="male", 1, 0)</f>
        <v>0</v>
      </c>
      <c r="V878" s="3">
        <v>1</v>
      </c>
      <c r="AI878">
        <f>SUMPRODUCT(Table24[[#This Row],[SibSp_1]:[Const]],$X$4:$AG$4)</f>
        <v>-3.1341132751889933E-2</v>
      </c>
      <c r="AJ878">
        <f>SUMPRODUCT(Table24[[#This Row],[SibSp_1]:[Const]],$X$5:$AG$5)</f>
        <v>0.67448058684260204</v>
      </c>
      <c r="AK878">
        <f t="shared" si="363"/>
        <v>0</v>
      </c>
      <c r="AL878">
        <f t="shared" si="364"/>
        <v>0.67448058684260204</v>
      </c>
      <c r="AM878">
        <f t="shared" si="365"/>
        <v>0.67448058684260204</v>
      </c>
      <c r="AN878">
        <f>(AM878-Table24[[#This Row],[Survived]])^2</f>
        <v>0.10596288834233675</v>
      </c>
    </row>
    <row r="879" spans="1:40" x14ac:dyDescent="0.25">
      <c r="A879">
        <v>877</v>
      </c>
      <c r="B879">
        <v>0</v>
      </c>
      <c r="C879">
        <v>3</v>
      </c>
      <c r="D879" t="s">
        <v>1201</v>
      </c>
      <c r="E879" t="s">
        <v>13</v>
      </c>
      <c r="F879">
        <v>20</v>
      </c>
      <c r="G879">
        <v>0</v>
      </c>
      <c r="H879">
        <v>0</v>
      </c>
      <c r="I879">
        <v>7534</v>
      </c>
      <c r="J879">
        <v>9.8458000000000006</v>
      </c>
      <c r="L879" t="s">
        <v>15</v>
      </c>
      <c r="M879">
        <f>Table24[[#This Row],[SibSp]]</f>
        <v>0</v>
      </c>
      <c r="N879">
        <f>Table24[[#This Row],[Parch]]</f>
        <v>0</v>
      </c>
      <c r="O879" s="5">
        <f>Table24[[#This Row],[Age]]/80</f>
        <v>0.25</v>
      </c>
      <c r="P879" s="5">
        <f>LOG10(Table24[[#This Row],[Fare]]+1)</f>
        <v>1.0352615916449619</v>
      </c>
      <c r="Q879" s="3">
        <f>IF(OR(Table24[[#This Row],[Pclass]]=2, Table24[[#This Row],[Pclass]]=3), 0, IF(Table24[[#This Row],[Pclass]]=1, 1, ""))</f>
        <v>0</v>
      </c>
      <c r="R879" s="3">
        <f>IF(OR(Table24[[#This Row],[Pclass]]=1, Table24[[#This Row],[Pclass]]=3), 0, IF(Table24[[#This Row],[Pclass]]=2, 1, ""))</f>
        <v>0</v>
      </c>
      <c r="S879" s="3">
        <f>IF(OR(Table24[[#This Row],[Embarked]]="C", Table24[[#This Row],[Embarked]]="Q"), 0, IF(Table24[[#This Row],[Embarked]]="S", 1, ""))</f>
        <v>1</v>
      </c>
      <c r="T879" s="3">
        <f>IF(OR(Table24[[#This Row],[Embarked]]="S", Table24[[#This Row],[Embarked]]="Q"), 0, IF(Table24[[#This Row],[Embarked]]="C", 1, ""))</f>
        <v>0</v>
      </c>
      <c r="U879" s="3">
        <f>IF(Table24[[#This Row],[Sex]]="male", 1, 0)</f>
        <v>1</v>
      </c>
      <c r="V879" s="3">
        <v>1</v>
      </c>
      <c r="AI879">
        <f>SUMPRODUCT(Table24[[#This Row],[SibSp_1]:[Const]],$X$4:$AG$4)</f>
        <v>-1.5556236529464071</v>
      </c>
      <c r="AJ879">
        <f>SUMPRODUCT(Table24[[#This Row],[SibSp_1]:[Const]],$X$5:$AG$5)</f>
        <v>0.15363550652475744</v>
      </c>
      <c r="AK879">
        <f t="shared" si="363"/>
        <v>0</v>
      </c>
      <c r="AL879">
        <f t="shared" si="364"/>
        <v>0.15363550652475744</v>
      </c>
      <c r="AM879">
        <f t="shared" si="365"/>
        <v>0.15363550652475744</v>
      </c>
      <c r="AN879">
        <f>(AM879-Table24[[#This Row],[Survived]])^2</f>
        <v>2.3603868865118786E-2</v>
      </c>
    </row>
    <row r="880" spans="1:40" x14ac:dyDescent="0.25">
      <c r="A880">
        <v>878</v>
      </c>
      <c r="B880">
        <v>0</v>
      </c>
      <c r="C880">
        <v>3</v>
      </c>
      <c r="D880" t="s">
        <v>1202</v>
      </c>
      <c r="E880" t="s">
        <v>13</v>
      </c>
      <c r="F880">
        <v>19</v>
      </c>
      <c r="G880">
        <v>0</v>
      </c>
      <c r="H880">
        <v>0</v>
      </c>
      <c r="I880">
        <v>349212</v>
      </c>
      <c r="J880">
        <v>7.8958000000000004</v>
      </c>
      <c r="L880" t="s">
        <v>15</v>
      </c>
      <c r="M880">
        <f>Table24[[#This Row],[SibSp]]</f>
        <v>0</v>
      </c>
      <c r="N880">
        <f>Table24[[#This Row],[Parch]]</f>
        <v>0</v>
      </c>
      <c r="O880" s="5">
        <f>Table24[[#This Row],[Age]]/80</f>
        <v>0.23749999999999999</v>
      </c>
      <c r="P880" s="5">
        <f>LOG10(Table24[[#This Row],[Fare]]+1)</f>
        <v>0.94918501031343461</v>
      </c>
      <c r="Q880" s="3">
        <f>IF(OR(Table24[[#This Row],[Pclass]]=2, Table24[[#This Row],[Pclass]]=3), 0, IF(Table24[[#This Row],[Pclass]]=1, 1, ""))</f>
        <v>0</v>
      </c>
      <c r="R880" s="3">
        <f>IF(OR(Table24[[#This Row],[Pclass]]=1, Table24[[#This Row],[Pclass]]=3), 0, IF(Table24[[#This Row],[Pclass]]=2, 1, ""))</f>
        <v>0</v>
      </c>
      <c r="S880" s="3">
        <f>IF(OR(Table24[[#This Row],[Embarked]]="C", Table24[[#This Row],[Embarked]]="Q"), 0, IF(Table24[[#This Row],[Embarked]]="S", 1, ""))</f>
        <v>1</v>
      </c>
      <c r="T880" s="3">
        <f>IF(OR(Table24[[#This Row],[Embarked]]="S", Table24[[#This Row],[Embarked]]="Q"), 0, IF(Table24[[#This Row],[Embarked]]="C", 1, ""))</f>
        <v>0</v>
      </c>
      <c r="U880" s="3">
        <f>IF(Table24[[#This Row],[Sex]]="male", 1, 0)</f>
        <v>1</v>
      </c>
      <c r="V880" s="3">
        <v>1</v>
      </c>
      <c r="AI880">
        <f>SUMPRODUCT(Table24[[#This Row],[SibSp_1]:[Const]],$X$4:$AG$4)</f>
        <v>-1.5021028374917604</v>
      </c>
      <c r="AJ880">
        <f>SUMPRODUCT(Table24[[#This Row],[SibSp_1]:[Const]],$X$5:$AG$5)</f>
        <v>0.15308784093393712</v>
      </c>
      <c r="AK880">
        <f t="shared" si="363"/>
        <v>0</v>
      </c>
      <c r="AL880">
        <f t="shared" si="364"/>
        <v>0.15308784093393712</v>
      </c>
      <c r="AM880">
        <f t="shared" si="365"/>
        <v>0.15308784093393712</v>
      </c>
      <c r="AN880">
        <f>(AM880-Table24[[#This Row],[Survived]])^2</f>
        <v>2.3435887041814436E-2</v>
      </c>
    </row>
    <row r="881" spans="1:40" hidden="1" x14ac:dyDescent="0.25">
      <c r="A881">
        <v>879</v>
      </c>
      <c r="B881">
        <v>0</v>
      </c>
      <c r="C881">
        <v>3</v>
      </c>
      <c r="D881" t="s">
        <v>1203</v>
      </c>
      <c r="E881" t="s">
        <v>13</v>
      </c>
      <c r="G881">
        <v>0</v>
      </c>
      <c r="H881">
        <v>0</v>
      </c>
      <c r="I881">
        <v>349217</v>
      </c>
      <c r="J881">
        <v>7.8958000000000004</v>
      </c>
      <c r="L881" t="s">
        <v>15</v>
      </c>
      <c r="M881">
        <f>Table24[[#This Row],[SibSp]]</f>
        <v>0</v>
      </c>
      <c r="N881">
        <f>Table24[[#This Row],[Parch]]</f>
        <v>0</v>
      </c>
      <c r="O881">
        <f>Table24[[#This Row],[Age]]/80</f>
        <v>0</v>
      </c>
      <c r="P881" s="3">
        <f>LOG10(Table24[[#This Row],[Fare]]+1)</f>
        <v>0.94918501031343461</v>
      </c>
      <c r="Q881" s="3">
        <f>IF(OR(Table24[[#This Row],[Pclass]]=2, Table24[[#This Row],[Pclass]]=3), 0, IF(Table24[[#This Row],[Pclass]]=1, 1, ""))</f>
        <v>0</v>
      </c>
      <c r="R881" s="3">
        <f>IF(OR(Table24[[#This Row],[Pclass]]=1, Table24[[#This Row],[Pclass]]=3), 0, IF(Table24[[#This Row],[Pclass]]=2, 1, ""))</f>
        <v>0</v>
      </c>
      <c r="S881" s="3">
        <f>IF(OR(Table24[[#This Row],[Embarked]]="C", Table24[[#This Row],[Embarked]]="Q"), 0, IF(Table24[[#This Row],[Embarked]]="S", 1, ""))</f>
        <v>1</v>
      </c>
      <c r="T881" s="3">
        <f>IF(OR(Table24[[#This Row],[Embarked]]="S", Table24[[#This Row],[Embarked]]="Q"), 0, IF(Table24[[#This Row],[Embarked]]="C", 1, ""))</f>
        <v>0</v>
      </c>
      <c r="U881" s="3">
        <f>IF(Table24[[#This Row],[Sex]]="male", 1, 0)</f>
        <v>1</v>
      </c>
      <c r="V881" s="3"/>
      <c r="AI881">
        <f>SUMPRODUCT(Table24[[#This Row],[SibSp_1]:[Const]],$X$4:$AG$4)</f>
        <v>-1.2013867044501512</v>
      </c>
      <c r="AN881">
        <f>(AI881-Table24[[#This Row],[Survived]])^2</f>
        <v>1.4433300136295948</v>
      </c>
    </row>
    <row r="882" spans="1:40" x14ac:dyDescent="0.25">
      <c r="A882">
        <v>880</v>
      </c>
      <c r="B882">
        <v>1</v>
      </c>
      <c r="C882">
        <v>1</v>
      </c>
      <c r="D882" t="s">
        <v>1204</v>
      </c>
      <c r="E882" t="s">
        <v>17</v>
      </c>
      <c r="F882">
        <v>56</v>
      </c>
      <c r="G882">
        <v>0</v>
      </c>
      <c r="H882">
        <v>1</v>
      </c>
      <c r="I882">
        <v>11767</v>
      </c>
      <c r="J882">
        <v>83.158299999999997</v>
      </c>
      <c r="K882" t="s">
        <v>1205</v>
      </c>
      <c r="L882" t="s">
        <v>20</v>
      </c>
      <c r="M882">
        <f>Table24[[#This Row],[SibSp]]</f>
        <v>0</v>
      </c>
      <c r="N882">
        <f>Table24[[#This Row],[Parch]]</f>
        <v>1</v>
      </c>
      <c r="O882" s="5">
        <f>Table24[[#This Row],[Age]]/80</f>
        <v>0.7</v>
      </c>
      <c r="P882" s="5">
        <f>LOG10(Table24[[#This Row],[Fare]]+1)</f>
        <v>1.9250969541376577</v>
      </c>
      <c r="Q882" s="3">
        <f>IF(OR(Table24[[#This Row],[Pclass]]=2, Table24[[#This Row],[Pclass]]=3), 0, IF(Table24[[#This Row],[Pclass]]=1, 1, ""))</f>
        <v>1</v>
      </c>
      <c r="R882" s="3">
        <f>IF(OR(Table24[[#This Row],[Pclass]]=1, Table24[[#This Row],[Pclass]]=3), 0, IF(Table24[[#This Row],[Pclass]]=2, 1, ""))</f>
        <v>0</v>
      </c>
      <c r="S882" s="3">
        <f>IF(OR(Table24[[#This Row],[Embarked]]="C", Table24[[#This Row],[Embarked]]="Q"), 0, IF(Table24[[#This Row],[Embarked]]="S", 1, ""))</f>
        <v>0</v>
      </c>
      <c r="T882" s="3">
        <f>IF(OR(Table24[[#This Row],[Embarked]]="S", Table24[[#This Row],[Embarked]]="Q"), 0, IF(Table24[[#This Row],[Embarked]]="C", 1, ""))</f>
        <v>1</v>
      </c>
      <c r="U882" s="3">
        <f>IF(Table24[[#This Row],[Sex]]="male", 1, 0)</f>
        <v>0</v>
      </c>
      <c r="V882" s="3">
        <v>1</v>
      </c>
      <c r="AI882">
        <f>SUMPRODUCT(Table24[[#This Row],[SibSp_1]:[Const]],$X$4:$AG$4)</f>
        <v>-0.35801693607907953</v>
      </c>
      <c r="AJ882">
        <f>SUMPRODUCT(Table24[[#This Row],[SibSp_1]:[Const]],$X$5:$AG$5)</f>
        <v>0.80805311348505304</v>
      </c>
      <c r="AK882">
        <f t="shared" ref="AK882:AK890" si="366">IF(AI882&lt;0,0,AI882)</f>
        <v>0</v>
      </c>
      <c r="AL882">
        <f t="shared" ref="AL882:AL890" si="367">IF(AJ882&lt;0,0,AJ882)</f>
        <v>0.80805311348505304</v>
      </c>
      <c r="AM882">
        <f t="shared" ref="AM882:AM890" si="368">AK882+AL882</f>
        <v>0.80805311348505304</v>
      </c>
      <c r="AN882">
        <f>(AM882-Table24[[#This Row],[Survived]])^2</f>
        <v>3.6843607242781927E-2</v>
      </c>
    </row>
    <row r="883" spans="1:40" x14ac:dyDescent="0.25">
      <c r="A883">
        <v>881</v>
      </c>
      <c r="B883">
        <v>1</v>
      </c>
      <c r="C883">
        <v>2</v>
      </c>
      <c r="D883" t="s">
        <v>1206</v>
      </c>
      <c r="E883" t="s">
        <v>17</v>
      </c>
      <c r="F883">
        <v>25</v>
      </c>
      <c r="G883">
        <v>0</v>
      </c>
      <c r="H883">
        <v>1</v>
      </c>
      <c r="I883">
        <v>230433</v>
      </c>
      <c r="J883">
        <v>26</v>
      </c>
      <c r="L883" t="s">
        <v>15</v>
      </c>
      <c r="M883">
        <f>Table24[[#This Row],[SibSp]]</f>
        <v>0</v>
      </c>
      <c r="N883">
        <f>Table24[[#This Row],[Parch]]</f>
        <v>1</v>
      </c>
      <c r="O883" s="5">
        <f>Table24[[#This Row],[Age]]/80</f>
        <v>0.3125</v>
      </c>
      <c r="P883" s="5">
        <f>LOG10(Table24[[#This Row],[Fare]]+1)</f>
        <v>1.4313637641589874</v>
      </c>
      <c r="Q883" s="3">
        <f>IF(OR(Table24[[#This Row],[Pclass]]=2, Table24[[#This Row],[Pclass]]=3), 0, IF(Table24[[#This Row],[Pclass]]=1, 1, ""))</f>
        <v>0</v>
      </c>
      <c r="R883" s="3">
        <f>IF(OR(Table24[[#This Row],[Pclass]]=1, Table24[[#This Row],[Pclass]]=3), 0, IF(Table24[[#This Row],[Pclass]]=2, 1, ""))</f>
        <v>1</v>
      </c>
      <c r="S883" s="3">
        <f>IF(OR(Table24[[#This Row],[Embarked]]="C", Table24[[#This Row],[Embarked]]="Q"), 0, IF(Table24[[#This Row],[Embarked]]="S", 1, ""))</f>
        <v>1</v>
      </c>
      <c r="T883" s="3">
        <f>IF(OR(Table24[[#This Row],[Embarked]]="S", Table24[[#This Row],[Embarked]]="Q"), 0, IF(Table24[[#This Row],[Embarked]]="C", 1, ""))</f>
        <v>0</v>
      </c>
      <c r="U883" s="3">
        <f>IF(Table24[[#This Row],[Sex]]="male", 1, 0)</f>
        <v>0</v>
      </c>
      <c r="V883" s="3">
        <v>1</v>
      </c>
      <c r="AI883">
        <f>SUMPRODUCT(Table24[[#This Row],[SibSp_1]:[Const]],$X$4:$AG$4)</f>
        <v>-2.1197433071552765</v>
      </c>
      <c r="AJ883">
        <f>SUMPRODUCT(Table24[[#This Row],[SibSp_1]:[Const]],$X$5:$AG$5)</f>
        <v>0.84044142692142143</v>
      </c>
      <c r="AK883">
        <f t="shared" si="366"/>
        <v>0</v>
      </c>
      <c r="AL883">
        <f t="shared" si="367"/>
        <v>0.84044142692142143</v>
      </c>
      <c r="AM883">
        <f t="shared" si="368"/>
        <v>0.84044142692142143</v>
      </c>
      <c r="AN883">
        <f>(AM883-Table24[[#This Row],[Survived]])^2</f>
        <v>2.5458938242872098E-2</v>
      </c>
    </row>
    <row r="884" spans="1:40" x14ac:dyDescent="0.25">
      <c r="A884">
        <v>882</v>
      </c>
      <c r="B884">
        <v>0</v>
      </c>
      <c r="C884">
        <v>3</v>
      </c>
      <c r="D884" t="s">
        <v>1207</v>
      </c>
      <c r="E884" t="s">
        <v>13</v>
      </c>
      <c r="F884">
        <v>33</v>
      </c>
      <c r="G884">
        <v>0</v>
      </c>
      <c r="H884">
        <v>0</v>
      </c>
      <c r="I884">
        <v>349257</v>
      </c>
      <c r="J884">
        <v>7.8958000000000004</v>
      </c>
      <c r="L884" t="s">
        <v>15</v>
      </c>
      <c r="M884">
        <f>Table24[[#This Row],[SibSp]]</f>
        <v>0</v>
      </c>
      <c r="N884">
        <f>Table24[[#This Row],[Parch]]</f>
        <v>0</v>
      </c>
      <c r="O884" s="5">
        <f>Table24[[#This Row],[Age]]/80</f>
        <v>0.41249999999999998</v>
      </c>
      <c r="P884" s="5">
        <f>LOG10(Table24[[#This Row],[Fare]]+1)</f>
        <v>0.94918501031343461</v>
      </c>
      <c r="Q884" s="3">
        <f>IF(OR(Table24[[#This Row],[Pclass]]=2, Table24[[#This Row],[Pclass]]=3), 0, IF(Table24[[#This Row],[Pclass]]=1, 1, ""))</f>
        <v>0</v>
      </c>
      <c r="R884" s="3">
        <f>IF(OR(Table24[[#This Row],[Pclass]]=1, Table24[[#This Row],[Pclass]]=3), 0, IF(Table24[[#This Row],[Pclass]]=2, 1, ""))</f>
        <v>0</v>
      </c>
      <c r="S884" s="3">
        <f>IF(OR(Table24[[#This Row],[Embarked]]="C", Table24[[#This Row],[Embarked]]="Q"), 0, IF(Table24[[#This Row],[Embarked]]="S", 1, ""))</f>
        <v>1</v>
      </c>
      <c r="T884" s="3">
        <f>IF(OR(Table24[[#This Row],[Embarked]]="S", Table24[[#This Row],[Embarked]]="Q"), 0, IF(Table24[[#This Row],[Embarked]]="C", 1, ""))</f>
        <v>0</v>
      </c>
      <c r="U884" s="3">
        <f>IF(Table24[[#This Row],[Sex]]="male", 1, 0)</f>
        <v>1</v>
      </c>
      <c r="V884" s="3">
        <v>1</v>
      </c>
      <c r="AI884">
        <f>SUMPRODUCT(Table24[[#This Row],[SibSp_1]:[Const]],$X$4:$AG$4)</f>
        <v>-1.4877902023210794</v>
      </c>
      <c r="AJ884">
        <f>SUMPRODUCT(Table24[[#This Row],[SibSp_1]:[Const]],$X$5:$AG$5)</f>
        <v>5.0879269636205926E-2</v>
      </c>
      <c r="AK884">
        <f t="shared" si="366"/>
        <v>0</v>
      </c>
      <c r="AL884">
        <f t="shared" si="367"/>
        <v>5.0879269636205926E-2</v>
      </c>
      <c r="AM884">
        <f t="shared" si="368"/>
        <v>5.0879269636205926E-2</v>
      </c>
      <c r="AN884">
        <f>(AM884-Table24[[#This Row],[Survived]])^2</f>
        <v>2.5887000787137462E-3</v>
      </c>
    </row>
    <row r="885" spans="1:40" x14ac:dyDescent="0.25">
      <c r="A885">
        <v>883</v>
      </c>
      <c r="B885">
        <v>0</v>
      </c>
      <c r="C885">
        <v>3</v>
      </c>
      <c r="D885" t="s">
        <v>1208</v>
      </c>
      <c r="E885" t="s">
        <v>17</v>
      </c>
      <c r="F885">
        <v>22</v>
      </c>
      <c r="G885">
        <v>0</v>
      </c>
      <c r="H885">
        <v>0</v>
      </c>
      <c r="I885">
        <v>7552</v>
      </c>
      <c r="J885">
        <v>10.5167</v>
      </c>
      <c r="L885" t="s">
        <v>15</v>
      </c>
      <c r="M885">
        <f>Table24[[#This Row],[SibSp]]</f>
        <v>0</v>
      </c>
      <c r="N885">
        <f>Table24[[#This Row],[Parch]]</f>
        <v>0</v>
      </c>
      <c r="O885" s="5">
        <f>Table24[[#This Row],[Age]]/80</f>
        <v>0.27500000000000002</v>
      </c>
      <c r="P885" s="5">
        <f>LOG10(Table24[[#This Row],[Fare]]+1)</f>
        <v>1.0613280539915777</v>
      </c>
      <c r="Q885" s="3">
        <f>IF(OR(Table24[[#This Row],[Pclass]]=2, Table24[[#This Row],[Pclass]]=3), 0, IF(Table24[[#This Row],[Pclass]]=1, 1, ""))</f>
        <v>0</v>
      </c>
      <c r="R885" s="3">
        <f>IF(OR(Table24[[#This Row],[Pclass]]=1, Table24[[#This Row],[Pclass]]=3), 0, IF(Table24[[#This Row],[Pclass]]=2, 1, ""))</f>
        <v>0</v>
      </c>
      <c r="S885" s="3">
        <f>IF(OR(Table24[[#This Row],[Embarked]]="C", Table24[[#This Row],[Embarked]]="Q"), 0, IF(Table24[[#This Row],[Embarked]]="S", 1, ""))</f>
        <v>1</v>
      </c>
      <c r="T885" s="3">
        <f>IF(OR(Table24[[#This Row],[Embarked]]="S", Table24[[#This Row],[Embarked]]="Q"), 0, IF(Table24[[#This Row],[Embarked]]="C", 1, ""))</f>
        <v>0</v>
      </c>
      <c r="U885" s="3">
        <f>IF(Table24[[#This Row],[Sex]]="male", 1, 0)</f>
        <v>0</v>
      </c>
      <c r="V885" s="3">
        <v>1</v>
      </c>
      <c r="AI885">
        <f>SUMPRODUCT(Table24[[#This Row],[SibSp_1]:[Const]],$X$4:$AG$4)</f>
        <v>-1.6700360748296474</v>
      </c>
      <c r="AJ885">
        <f>SUMPRODUCT(Table24[[#This Row],[SibSp_1]:[Const]],$X$5:$AG$5)</f>
        <v>0.63968007467882526</v>
      </c>
      <c r="AK885">
        <f t="shared" si="366"/>
        <v>0</v>
      </c>
      <c r="AL885">
        <f t="shared" si="367"/>
        <v>0.63968007467882526</v>
      </c>
      <c r="AM885">
        <f t="shared" si="368"/>
        <v>0.63968007467882526</v>
      </c>
      <c r="AN885">
        <f>(AM885-Table24[[#This Row],[Survived]])^2</f>
        <v>0.40919059794110746</v>
      </c>
    </row>
    <row r="886" spans="1:40" x14ac:dyDescent="0.25">
      <c r="A886">
        <v>884</v>
      </c>
      <c r="B886">
        <v>0</v>
      </c>
      <c r="C886">
        <v>2</v>
      </c>
      <c r="D886" t="s">
        <v>1209</v>
      </c>
      <c r="E886" t="s">
        <v>13</v>
      </c>
      <c r="F886">
        <v>28</v>
      </c>
      <c r="G886">
        <v>0</v>
      </c>
      <c r="H886">
        <v>0</v>
      </c>
      <c r="I886" t="s">
        <v>1210</v>
      </c>
      <c r="J886">
        <v>10.5</v>
      </c>
      <c r="L886" t="s">
        <v>15</v>
      </c>
      <c r="M886">
        <f>Table24[[#This Row],[SibSp]]</f>
        <v>0</v>
      </c>
      <c r="N886">
        <f>Table24[[#This Row],[Parch]]</f>
        <v>0</v>
      </c>
      <c r="O886" s="5">
        <f>Table24[[#This Row],[Age]]/80</f>
        <v>0.35</v>
      </c>
      <c r="P886" s="5">
        <f>LOG10(Table24[[#This Row],[Fare]]+1)</f>
        <v>1.0606978403536116</v>
      </c>
      <c r="Q886" s="3">
        <f>IF(OR(Table24[[#This Row],[Pclass]]=2, Table24[[#This Row],[Pclass]]=3), 0, IF(Table24[[#This Row],[Pclass]]=1, 1, ""))</f>
        <v>0</v>
      </c>
      <c r="R886" s="3">
        <f>IF(OR(Table24[[#This Row],[Pclass]]=1, Table24[[#This Row],[Pclass]]=3), 0, IF(Table24[[#This Row],[Pclass]]=2, 1, ""))</f>
        <v>1</v>
      </c>
      <c r="S886" s="3">
        <f>IF(OR(Table24[[#This Row],[Embarked]]="C", Table24[[#This Row],[Embarked]]="Q"), 0, IF(Table24[[#This Row],[Embarked]]="S", 1, ""))</f>
        <v>1</v>
      </c>
      <c r="T886" s="3">
        <f>IF(OR(Table24[[#This Row],[Embarked]]="S", Table24[[#This Row],[Embarked]]="Q"), 0, IF(Table24[[#This Row],[Embarked]]="C", 1, ""))</f>
        <v>0</v>
      </c>
      <c r="U886" s="3">
        <f>IF(Table24[[#This Row],[Sex]]="male", 1, 0)</f>
        <v>1</v>
      </c>
      <c r="V886" s="3">
        <v>1</v>
      </c>
      <c r="AI886">
        <f>SUMPRODUCT(Table24[[#This Row],[SibSp_1]:[Const]],$X$4:$AG$4)</f>
        <v>-1.6602479210256891</v>
      </c>
      <c r="AJ886">
        <f>SUMPRODUCT(Table24[[#This Row],[SibSp_1]:[Const]],$X$5:$AG$5)</f>
        <v>0.30081252699838767</v>
      </c>
      <c r="AK886">
        <f t="shared" si="366"/>
        <v>0</v>
      </c>
      <c r="AL886">
        <f t="shared" si="367"/>
        <v>0.30081252699838767</v>
      </c>
      <c r="AM886">
        <f t="shared" si="368"/>
        <v>0.30081252699838767</v>
      </c>
      <c r="AN886">
        <f>(AM886-Table24[[#This Row],[Survived]])^2</f>
        <v>9.0488176399155712E-2</v>
      </c>
    </row>
    <row r="887" spans="1:40" x14ac:dyDescent="0.25">
      <c r="A887">
        <v>885</v>
      </c>
      <c r="B887">
        <v>0</v>
      </c>
      <c r="C887">
        <v>3</v>
      </c>
      <c r="D887" t="s">
        <v>1211</v>
      </c>
      <c r="E887" t="s">
        <v>13</v>
      </c>
      <c r="F887">
        <v>25</v>
      </c>
      <c r="G887">
        <v>0</v>
      </c>
      <c r="H887">
        <v>0</v>
      </c>
      <c r="I887" t="s">
        <v>1212</v>
      </c>
      <c r="J887">
        <v>7.05</v>
      </c>
      <c r="L887" t="s">
        <v>15</v>
      </c>
      <c r="M887">
        <f>Table24[[#This Row],[SibSp]]</f>
        <v>0</v>
      </c>
      <c r="N887">
        <f>Table24[[#This Row],[Parch]]</f>
        <v>0</v>
      </c>
      <c r="O887" s="5">
        <f>Table24[[#This Row],[Age]]/80</f>
        <v>0.3125</v>
      </c>
      <c r="P887" s="5">
        <f>LOG10(Table24[[#This Row],[Fare]]+1)</f>
        <v>0.90579588036786851</v>
      </c>
      <c r="Q887" s="3">
        <f>IF(OR(Table24[[#This Row],[Pclass]]=2, Table24[[#This Row],[Pclass]]=3), 0, IF(Table24[[#This Row],[Pclass]]=1, 1, ""))</f>
        <v>0</v>
      </c>
      <c r="R887" s="3">
        <f>IF(OR(Table24[[#This Row],[Pclass]]=1, Table24[[#This Row],[Pclass]]=3), 0, IF(Table24[[#This Row],[Pclass]]=2, 1, ""))</f>
        <v>0</v>
      </c>
      <c r="S887" s="3">
        <f>IF(OR(Table24[[#This Row],[Embarked]]="C", Table24[[#This Row],[Embarked]]="Q"), 0, IF(Table24[[#This Row],[Embarked]]="S", 1, ""))</f>
        <v>1</v>
      </c>
      <c r="T887" s="3">
        <f>IF(OR(Table24[[#This Row],[Embarked]]="S", Table24[[#This Row],[Embarked]]="Q"), 0, IF(Table24[[#This Row],[Embarked]]="C", 1, ""))</f>
        <v>0</v>
      </c>
      <c r="U887" s="3">
        <f>IF(Table24[[#This Row],[Sex]]="male", 1, 0)</f>
        <v>1</v>
      </c>
      <c r="V887" s="3">
        <v>1</v>
      </c>
      <c r="AI887">
        <f>SUMPRODUCT(Table24[[#This Row],[SibSp_1]:[Const]],$X$4:$AG$4)</f>
        <v>-1.4684749654734448</v>
      </c>
      <c r="AJ887">
        <f>SUMPRODUCT(Table24[[#This Row],[SibSp_1]:[Const]],$X$5:$AG$5)</f>
        <v>0.10532803983537309</v>
      </c>
      <c r="AK887">
        <f t="shared" si="366"/>
        <v>0</v>
      </c>
      <c r="AL887">
        <f t="shared" si="367"/>
        <v>0.10532803983537309</v>
      </c>
      <c r="AM887">
        <f t="shared" si="368"/>
        <v>0.10532803983537309</v>
      </c>
      <c r="AN887">
        <f>(AM887-Table24[[#This Row],[Survived]])^2</f>
        <v>1.1093995975561941E-2</v>
      </c>
    </row>
    <row r="888" spans="1:40" x14ac:dyDescent="0.25">
      <c r="A888">
        <v>886</v>
      </c>
      <c r="B888">
        <v>0</v>
      </c>
      <c r="C888">
        <v>3</v>
      </c>
      <c r="D888" t="s">
        <v>1213</v>
      </c>
      <c r="E888" t="s">
        <v>17</v>
      </c>
      <c r="F888">
        <v>39</v>
      </c>
      <c r="G888">
        <v>0</v>
      </c>
      <c r="H888">
        <v>5</v>
      </c>
      <c r="I888">
        <v>382652</v>
      </c>
      <c r="J888">
        <v>29.125</v>
      </c>
      <c r="L888" t="s">
        <v>27</v>
      </c>
      <c r="M888">
        <f>Table24[[#This Row],[SibSp]]</f>
        <v>0</v>
      </c>
      <c r="N888">
        <f>Table24[[#This Row],[Parch]]</f>
        <v>5</v>
      </c>
      <c r="O888" s="5">
        <f>Table24[[#This Row],[Age]]/80</f>
        <v>0.48749999999999999</v>
      </c>
      <c r="P888" s="5">
        <f>LOG10(Table24[[#This Row],[Fare]]+1)</f>
        <v>1.4789270555829248</v>
      </c>
      <c r="Q888" s="3">
        <f>IF(OR(Table24[[#This Row],[Pclass]]=2, Table24[[#This Row],[Pclass]]=3), 0, IF(Table24[[#This Row],[Pclass]]=1, 1, ""))</f>
        <v>0</v>
      </c>
      <c r="R888" s="3">
        <f>IF(OR(Table24[[#This Row],[Pclass]]=1, Table24[[#This Row],[Pclass]]=3), 0, IF(Table24[[#This Row],[Pclass]]=2, 1, ""))</f>
        <v>0</v>
      </c>
      <c r="S888" s="3">
        <f>IF(OR(Table24[[#This Row],[Embarked]]="C", Table24[[#This Row],[Embarked]]="Q"), 0, IF(Table24[[#This Row],[Embarked]]="S", 1, ""))</f>
        <v>0</v>
      </c>
      <c r="T888" s="3">
        <f>IF(OR(Table24[[#This Row],[Embarked]]="S", Table24[[#This Row],[Embarked]]="Q"), 0, IF(Table24[[#This Row],[Embarked]]="C", 1, ""))</f>
        <v>0</v>
      </c>
      <c r="U888" s="3">
        <f>IF(Table24[[#This Row],[Sex]]="male", 1, 0)</f>
        <v>0</v>
      </c>
      <c r="V888" s="3">
        <v>1</v>
      </c>
      <c r="AI888">
        <f>SUMPRODUCT(Table24[[#This Row],[SibSp_1]:[Const]],$X$4:$AG$4)</f>
        <v>-1.8254688967482351</v>
      </c>
      <c r="AJ888">
        <f>SUMPRODUCT(Table24[[#This Row],[SibSp_1]:[Const]],$X$5:$AG$5)</f>
        <v>0.46862735276680484</v>
      </c>
      <c r="AK888">
        <f t="shared" si="366"/>
        <v>0</v>
      </c>
      <c r="AL888">
        <f t="shared" si="367"/>
        <v>0.46862735276680484</v>
      </c>
      <c r="AM888">
        <f t="shared" si="368"/>
        <v>0.46862735276680484</v>
      </c>
      <c r="AN888">
        <f>(AM888-Table24[[#This Row],[Survived]])^2</f>
        <v>0.21961159576122335</v>
      </c>
    </row>
    <row r="889" spans="1:40" x14ac:dyDescent="0.25">
      <c r="A889">
        <v>887</v>
      </c>
      <c r="B889">
        <v>0</v>
      </c>
      <c r="C889">
        <v>2</v>
      </c>
      <c r="D889" t="s">
        <v>1214</v>
      </c>
      <c r="E889" t="s">
        <v>13</v>
      </c>
      <c r="F889">
        <v>27</v>
      </c>
      <c r="G889">
        <v>0</v>
      </c>
      <c r="H889">
        <v>0</v>
      </c>
      <c r="I889">
        <v>211536</v>
      </c>
      <c r="J889">
        <v>13</v>
      </c>
      <c r="L889" t="s">
        <v>15</v>
      </c>
      <c r="M889">
        <f>Table24[[#This Row],[SibSp]]</f>
        <v>0</v>
      </c>
      <c r="N889">
        <f>Table24[[#This Row],[Parch]]</f>
        <v>0</v>
      </c>
      <c r="O889" s="5">
        <f>Table24[[#This Row],[Age]]/80</f>
        <v>0.33750000000000002</v>
      </c>
      <c r="P889" s="5">
        <f>LOG10(Table24[[#This Row],[Fare]]+1)</f>
        <v>1.146128035678238</v>
      </c>
      <c r="Q889" s="3">
        <f>IF(OR(Table24[[#This Row],[Pclass]]=2, Table24[[#This Row],[Pclass]]=3), 0, IF(Table24[[#This Row],[Pclass]]=1, 1, ""))</f>
        <v>0</v>
      </c>
      <c r="R889" s="3">
        <f>IF(OR(Table24[[#This Row],[Pclass]]=1, Table24[[#This Row],[Pclass]]=3), 0, IF(Table24[[#This Row],[Pclass]]=2, 1, ""))</f>
        <v>1</v>
      </c>
      <c r="S889" s="3">
        <f>IF(OR(Table24[[#This Row],[Embarked]]="C", Table24[[#This Row],[Embarked]]="Q"), 0, IF(Table24[[#This Row],[Embarked]]="S", 1, ""))</f>
        <v>1</v>
      </c>
      <c r="T889" s="3">
        <f>IF(OR(Table24[[#This Row],[Embarked]]="S", Table24[[#This Row],[Embarked]]="Q"), 0, IF(Table24[[#This Row],[Embarked]]="C", 1, ""))</f>
        <v>0</v>
      </c>
      <c r="U889" s="3">
        <f>IF(Table24[[#This Row],[Sex]]="male", 1, 0)</f>
        <v>1</v>
      </c>
      <c r="V889" s="3">
        <v>1</v>
      </c>
      <c r="AI889">
        <f>SUMPRODUCT(Table24[[#This Row],[SibSp_1]:[Const]],$X$4:$AG$4)</f>
        <v>-1.7154038107416754</v>
      </c>
      <c r="AJ889">
        <f>SUMPRODUCT(Table24[[#This Row],[SibSp_1]:[Const]],$X$5:$AG$5)</f>
        <v>0.31590248097239215</v>
      </c>
      <c r="AK889">
        <f t="shared" si="366"/>
        <v>0</v>
      </c>
      <c r="AL889">
        <f t="shared" si="367"/>
        <v>0.31590248097239215</v>
      </c>
      <c r="AM889">
        <f t="shared" si="368"/>
        <v>0.31590248097239215</v>
      </c>
      <c r="AN889">
        <f>(AM889-Table24[[#This Row],[Survived]])^2</f>
        <v>9.9794377484512586E-2</v>
      </c>
    </row>
    <row r="890" spans="1:40" x14ac:dyDescent="0.25">
      <c r="A890">
        <v>888</v>
      </c>
      <c r="B890">
        <v>1</v>
      </c>
      <c r="C890">
        <v>1</v>
      </c>
      <c r="D890" t="s">
        <v>1215</v>
      </c>
      <c r="E890" t="s">
        <v>17</v>
      </c>
      <c r="F890">
        <v>19</v>
      </c>
      <c r="G890">
        <v>0</v>
      </c>
      <c r="H890">
        <v>0</v>
      </c>
      <c r="I890">
        <v>112053</v>
      </c>
      <c r="J890">
        <v>30</v>
      </c>
      <c r="K890" t="s">
        <v>1216</v>
      </c>
      <c r="L890" t="s">
        <v>15</v>
      </c>
      <c r="M890">
        <f>Table24[[#This Row],[SibSp]]</f>
        <v>0</v>
      </c>
      <c r="N890">
        <f>Table24[[#This Row],[Parch]]</f>
        <v>0</v>
      </c>
      <c r="O890" s="5">
        <f>Table24[[#This Row],[Age]]/80</f>
        <v>0.23749999999999999</v>
      </c>
      <c r="P890" s="5">
        <f>LOG10(Table24[[#This Row],[Fare]]+1)</f>
        <v>1.4913616938342726</v>
      </c>
      <c r="Q890" s="3">
        <f>IF(OR(Table24[[#This Row],[Pclass]]=2, Table24[[#This Row],[Pclass]]=3), 0, IF(Table24[[#This Row],[Pclass]]=1, 1, ""))</f>
        <v>1</v>
      </c>
      <c r="R890" s="3">
        <f>IF(OR(Table24[[#This Row],[Pclass]]=1, Table24[[#This Row],[Pclass]]=3), 0, IF(Table24[[#This Row],[Pclass]]=2, 1, ""))</f>
        <v>0</v>
      </c>
      <c r="S890" s="3">
        <f>IF(OR(Table24[[#This Row],[Embarked]]="C", Table24[[#This Row],[Embarked]]="Q"), 0, IF(Table24[[#This Row],[Embarked]]="S", 1, ""))</f>
        <v>1</v>
      </c>
      <c r="T890" s="3">
        <f>IF(OR(Table24[[#This Row],[Embarked]]="S", Table24[[#This Row],[Embarked]]="Q"), 0, IF(Table24[[#This Row],[Embarked]]="C", 1, ""))</f>
        <v>0</v>
      </c>
      <c r="U890" s="3">
        <f>IF(Table24[[#This Row],[Sex]]="male", 1, 0)</f>
        <v>0</v>
      </c>
      <c r="V890" s="3">
        <v>1</v>
      </c>
      <c r="AI890">
        <f>SUMPRODUCT(Table24[[#This Row],[SibSp_1]:[Const]],$X$4:$AG$4)</f>
        <v>-1.5526056133288901</v>
      </c>
      <c r="AJ890">
        <f>SUMPRODUCT(Table24[[#This Row],[SibSp_1]:[Const]],$X$5:$AG$5)</f>
        <v>1.0559415723526024</v>
      </c>
      <c r="AK890">
        <f t="shared" si="366"/>
        <v>0</v>
      </c>
      <c r="AL890">
        <f t="shared" si="367"/>
        <v>1.0559415723526024</v>
      </c>
      <c r="AM890">
        <f t="shared" si="368"/>
        <v>1.0559415723526024</v>
      </c>
      <c r="AN890">
        <f>(AM890-Table24[[#This Row],[Survived]])^2</f>
        <v>3.129459517281454E-3</v>
      </c>
    </row>
    <row r="891" spans="1:40" hidden="1" x14ac:dyDescent="0.25">
      <c r="A891">
        <v>889</v>
      </c>
      <c r="B891">
        <v>0</v>
      </c>
      <c r="C891">
        <v>3</v>
      </c>
      <c r="D891" t="s">
        <v>1217</v>
      </c>
      <c r="E891" t="s">
        <v>17</v>
      </c>
      <c r="G891">
        <v>1</v>
      </c>
      <c r="H891">
        <v>2</v>
      </c>
      <c r="I891" t="s">
        <v>1087</v>
      </c>
      <c r="J891">
        <v>23.45</v>
      </c>
      <c r="L891" t="s">
        <v>15</v>
      </c>
      <c r="M891">
        <f>Table24[[#This Row],[SibSp]]</f>
        <v>1</v>
      </c>
      <c r="N891">
        <f>Table24[[#This Row],[Parch]]</f>
        <v>2</v>
      </c>
      <c r="O891">
        <f>Table24[[#This Row],[Age]]/80</f>
        <v>0</v>
      </c>
      <c r="P891" s="3">
        <f>LOG10(Table24[[#This Row],[Fare]]+1)</f>
        <v>1.388278863459639</v>
      </c>
      <c r="Q891" s="3">
        <f>IF(OR(Table24[[#This Row],[Pclass]]=2, Table24[[#This Row],[Pclass]]=3), 0, IF(Table24[[#This Row],[Pclass]]=1, 1, ""))</f>
        <v>0</v>
      </c>
      <c r="R891" s="3">
        <f>IF(OR(Table24[[#This Row],[Pclass]]=1, Table24[[#This Row],[Pclass]]=3), 0, IF(Table24[[#This Row],[Pclass]]=2, 1, ""))</f>
        <v>0</v>
      </c>
      <c r="S891" s="3">
        <f>IF(OR(Table24[[#This Row],[Embarked]]="C", Table24[[#This Row],[Embarked]]="Q"), 0, IF(Table24[[#This Row],[Embarked]]="S", 1, ""))</f>
        <v>1</v>
      </c>
      <c r="T891" s="3">
        <f>IF(OR(Table24[[#This Row],[Embarked]]="S", Table24[[#This Row],[Embarked]]="Q"), 0, IF(Table24[[#This Row],[Embarked]]="C", 1, ""))</f>
        <v>0</v>
      </c>
      <c r="U891" s="3">
        <f>IF(Table24[[#This Row],[Sex]]="male", 1, 0)</f>
        <v>0</v>
      </c>
      <c r="V891" s="3"/>
      <c r="AI891">
        <f>SUMPRODUCT(Table24[[#This Row],[SibSp_1]:[Const]],$X$4:$AG$4)</f>
        <v>-1.4788904103988008</v>
      </c>
      <c r="AN891">
        <f>(AI891-Table24[[#This Row],[Survived]])^2</f>
        <v>2.1871168459695332</v>
      </c>
    </row>
    <row r="892" spans="1:40" x14ac:dyDescent="0.25">
      <c r="A892">
        <v>890</v>
      </c>
      <c r="B892">
        <v>1</v>
      </c>
      <c r="C892">
        <v>1</v>
      </c>
      <c r="D892" t="s">
        <v>1218</v>
      </c>
      <c r="E892" t="s">
        <v>13</v>
      </c>
      <c r="F892">
        <v>26</v>
      </c>
      <c r="G892">
        <v>0</v>
      </c>
      <c r="H892">
        <v>0</v>
      </c>
      <c r="I892">
        <v>111369</v>
      </c>
      <c r="J892">
        <v>30</v>
      </c>
      <c r="K892" t="s">
        <v>1219</v>
      </c>
      <c r="L892" t="s">
        <v>20</v>
      </c>
      <c r="M892">
        <f>Table24[[#This Row],[SibSp]]</f>
        <v>0</v>
      </c>
      <c r="N892">
        <f>Table24[[#This Row],[Parch]]</f>
        <v>0</v>
      </c>
      <c r="O892" s="5">
        <f>Table24[[#This Row],[Age]]/80</f>
        <v>0.32500000000000001</v>
      </c>
      <c r="P892" s="5">
        <f>LOG10(Table24[[#This Row],[Fare]]+1)</f>
        <v>1.4913616938342726</v>
      </c>
      <c r="Q892" s="3">
        <f>IF(OR(Table24[[#This Row],[Pclass]]=2, Table24[[#This Row],[Pclass]]=3), 0, IF(Table24[[#This Row],[Pclass]]=1, 1, ""))</f>
        <v>1</v>
      </c>
      <c r="R892" s="3">
        <f>IF(OR(Table24[[#This Row],[Pclass]]=1, Table24[[#This Row],[Pclass]]=3), 0, IF(Table24[[#This Row],[Pclass]]=2, 1, ""))</f>
        <v>0</v>
      </c>
      <c r="S892" s="3">
        <f>IF(OR(Table24[[#This Row],[Embarked]]="C", Table24[[#This Row],[Embarked]]="Q"), 0, IF(Table24[[#This Row],[Embarked]]="S", 1, ""))</f>
        <v>0</v>
      </c>
      <c r="T892" s="3">
        <f>IF(OR(Table24[[#This Row],[Embarked]]="S", Table24[[#This Row],[Embarked]]="Q"), 0, IF(Table24[[#This Row],[Embarked]]="C", 1, ""))</f>
        <v>1</v>
      </c>
      <c r="U892" s="3">
        <f>IF(Table24[[#This Row],[Sex]]="male", 1, 0)</f>
        <v>1</v>
      </c>
      <c r="V892" s="3">
        <v>1</v>
      </c>
      <c r="AI892">
        <f>SUMPRODUCT(Table24[[#This Row],[SibSp_1]:[Const]],$X$4:$AG$4)</f>
        <v>0.10770593748530194</v>
      </c>
      <c r="AJ892">
        <f>SUMPRODUCT(Table24[[#This Row],[SibSp_1]:[Const]],$X$5:$AG$5)</f>
        <v>0.50359389068206528</v>
      </c>
      <c r="AK892">
        <f t="shared" ref="AK892:AK893" si="369">IF(AI892&lt;0,0,AI892)</f>
        <v>0.10770593748530194</v>
      </c>
      <c r="AL892">
        <f t="shared" ref="AL892:AL893" si="370">IF(AJ892&lt;0,0,AJ892)</f>
        <v>0.50359389068206528</v>
      </c>
      <c r="AM892">
        <f t="shared" ref="AM892:AM893" si="371">AK892+AL892</f>
        <v>0.61129982816736717</v>
      </c>
      <c r="AN892">
        <f>(AM892-Table24[[#This Row],[Survived]])^2</f>
        <v>0.1510878235827183</v>
      </c>
    </row>
    <row r="893" spans="1:40" x14ac:dyDescent="0.25">
      <c r="A893">
        <v>891</v>
      </c>
      <c r="B893">
        <v>0</v>
      </c>
      <c r="C893">
        <v>3</v>
      </c>
      <c r="D893" t="s">
        <v>1220</v>
      </c>
      <c r="E893" t="s">
        <v>13</v>
      </c>
      <c r="F893">
        <v>32</v>
      </c>
      <c r="G893">
        <v>0</v>
      </c>
      <c r="H893">
        <v>0</v>
      </c>
      <c r="I893">
        <v>370376</v>
      </c>
      <c r="J893">
        <v>7.75</v>
      </c>
      <c r="L893" t="s">
        <v>27</v>
      </c>
      <c r="M893">
        <f>Table24[[#This Row],[SibSp]]</f>
        <v>0</v>
      </c>
      <c r="N893">
        <f>Table24[[#This Row],[Parch]]</f>
        <v>0</v>
      </c>
      <c r="O893" s="5">
        <f>Table24[[#This Row],[Age]]/80</f>
        <v>0.4</v>
      </c>
      <c r="P893" s="5">
        <f>LOG10(Table24[[#This Row],[Fare]]+1)</f>
        <v>0.94200805302231327</v>
      </c>
      <c r="Q893" s="3">
        <f>IF(OR(Table24[[#This Row],[Pclass]]=2, Table24[[#This Row],[Pclass]]=3), 0, IF(Table24[[#This Row],[Pclass]]=1, 1, ""))</f>
        <v>0</v>
      </c>
      <c r="R893" s="3">
        <f>IF(OR(Table24[[#This Row],[Pclass]]=1, Table24[[#This Row],[Pclass]]=3), 0, IF(Table24[[#This Row],[Pclass]]=2, 1, ""))</f>
        <v>0</v>
      </c>
      <c r="S893" s="3">
        <f>IF(OR(Table24[[#This Row],[Embarked]]="C", Table24[[#This Row],[Embarked]]="Q"), 0, IF(Table24[[#This Row],[Embarked]]="S", 1, ""))</f>
        <v>0</v>
      </c>
      <c r="T893" s="3">
        <f>IF(OR(Table24[[#This Row],[Embarked]]="S", Table24[[#This Row],[Embarked]]="Q"), 0, IF(Table24[[#This Row],[Embarked]]="C", 1, ""))</f>
        <v>0</v>
      </c>
      <c r="U893" s="3">
        <f>IF(Table24[[#This Row],[Sex]]="male", 1, 0)</f>
        <v>1</v>
      </c>
      <c r="V893" s="3">
        <v>1</v>
      </c>
      <c r="AI893">
        <f>SUMPRODUCT(Table24[[#This Row],[SibSp_1]:[Const]],$X$4:$AG$4)</f>
        <v>-0.7843972679115141</v>
      </c>
      <c r="AJ893">
        <f>SUMPRODUCT(Table24[[#This Row],[SibSp_1]:[Const]],$X$5:$AG$5)</f>
        <v>4.4200249475416675E-2</v>
      </c>
      <c r="AK893">
        <f t="shared" si="369"/>
        <v>0</v>
      </c>
      <c r="AL893">
        <f t="shared" si="370"/>
        <v>4.4200249475416675E-2</v>
      </c>
      <c r="AM893">
        <f t="shared" si="371"/>
        <v>4.4200249475416675E-2</v>
      </c>
      <c r="AN893">
        <f>(AM893-Table24[[#This Row],[Survived]])^2</f>
        <v>1.953662053689072E-3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J893"/>
  <sheetViews>
    <sheetView topLeftCell="J1" workbookViewId="0">
      <selection activeCell="AA44" sqref="AA44"/>
    </sheetView>
  </sheetViews>
  <sheetFormatPr defaultRowHeight="15" x14ac:dyDescent="0.25"/>
  <cols>
    <col min="1" max="1" width="13.85546875" customWidth="1"/>
    <col min="2" max="2" width="10.85546875" customWidth="1"/>
    <col min="12" max="12" width="12" customWidth="1"/>
    <col min="13" max="13" width="10.140625" bestFit="1" customWidth="1"/>
    <col min="14" max="14" width="12" bestFit="1" customWidth="1"/>
    <col min="16" max="16" width="12" bestFit="1" customWidth="1"/>
    <col min="17" max="18" width="10.5703125" bestFit="1" customWidth="1"/>
    <col min="19" max="19" width="11.85546875" bestFit="1" customWidth="1"/>
    <col min="20" max="20" width="12" bestFit="1" customWidth="1"/>
    <col min="31" max="31" width="12.7109375" bestFit="1" customWidth="1"/>
    <col min="33" max="33" width="12.7109375" bestFit="1" customWidth="1"/>
  </cols>
  <sheetData>
    <row r="3" spans="1:36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1221</v>
      </c>
      <c r="N3" t="s">
        <v>1222</v>
      </c>
      <c r="O3" t="s">
        <v>1223</v>
      </c>
      <c r="P3" t="s">
        <v>1224</v>
      </c>
      <c r="Q3" t="s">
        <v>1225</v>
      </c>
      <c r="R3" t="s">
        <v>1226</v>
      </c>
      <c r="S3" t="s">
        <v>1227</v>
      </c>
      <c r="T3" t="s">
        <v>1228</v>
      </c>
      <c r="U3" t="s">
        <v>1229</v>
      </c>
      <c r="V3" t="s">
        <v>1230</v>
      </c>
      <c r="X3" s="1" t="s">
        <v>1221</v>
      </c>
      <c r="Y3" s="1" t="s">
        <v>1222</v>
      </c>
      <c r="Z3" s="1" t="s">
        <v>1223</v>
      </c>
      <c r="AA3" s="1" t="s">
        <v>1224</v>
      </c>
      <c r="AB3" s="1" t="s">
        <v>1225</v>
      </c>
      <c r="AC3" s="1" t="s">
        <v>1226</v>
      </c>
      <c r="AD3" s="1" t="s">
        <v>1227</v>
      </c>
      <c r="AE3" s="1" t="s">
        <v>1228</v>
      </c>
      <c r="AF3" s="1" t="s">
        <v>1229</v>
      </c>
      <c r="AG3" s="2" t="s">
        <v>1230</v>
      </c>
      <c r="AI3" s="4" t="s">
        <v>1231</v>
      </c>
      <c r="AJ3" s="4" t="s">
        <v>1232</v>
      </c>
    </row>
    <row r="4" spans="1:36" x14ac:dyDescent="0.25">
      <c r="A4">
        <v>1</v>
      </c>
      <c r="B4">
        <v>0</v>
      </c>
      <c r="C4">
        <v>3</v>
      </c>
      <c r="D4" t="s">
        <v>12</v>
      </c>
      <c r="E4" t="s">
        <v>13</v>
      </c>
      <c r="F4">
        <v>22</v>
      </c>
      <c r="G4">
        <v>1</v>
      </c>
      <c r="H4">
        <v>0</v>
      </c>
      <c r="I4" t="s">
        <v>14</v>
      </c>
      <c r="J4">
        <v>7.25</v>
      </c>
      <c r="L4" t="s">
        <v>15</v>
      </c>
      <c r="M4">
        <f>Table2[[#This Row],[SibSp]]</f>
        <v>1</v>
      </c>
      <c r="N4">
        <f>Table2[[#This Row],[Parch]]</f>
        <v>0</v>
      </c>
      <c r="O4" s="5">
        <f>Table2[[#This Row],[Age]]/80</f>
        <v>0.27500000000000002</v>
      </c>
      <c r="P4" s="5">
        <f>LOG10(Table2[[#This Row],[Fare]]+1)</f>
        <v>0.91645394854992512</v>
      </c>
      <c r="Q4" s="3">
        <f>IF(OR(Table2[[#This Row],[Pclass]]=2, Table2[[#This Row],[Pclass]]=3), 0, IF(Table2[[#This Row],[Pclass]]=1, 1, ""))</f>
        <v>0</v>
      </c>
      <c r="R4" s="3">
        <f>IF(OR(Table2[[#This Row],[Pclass]]=1, Table2[[#This Row],[Pclass]]=3), 0, IF(Table2[[#This Row],[Pclass]]=2, 1, ""))</f>
        <v>0</v>
      </c>
      <c r="S4" s="3">
        <f>IF(OR(Table2[[#This Row],[Embarked]]="C", Table2[[#This Row],[Embarked]]="Q"), 0, IF(Table2[[#This Row],[Embarked]]="S", 1, ""))</f>
        <v>1</v>
      </c>
      <c r="T4" s="3">
        <f>IF(OR(Table2[[#This Row],[Embarked]]="S", Table2[[#This Row],[Embarked]]="Q"), 0, IF(Table2[[#This Row],[Embarked]]="C", 1, ""))</f>
        <v>0</v>
      </c>
      <c r="U4" s="3">
        <f>IF(Table2[[#This Row],[Sex]]="male", 1, 0)</f>
        <v>1</v>
      </c>
      <c r="V4" s="3">
        <v>1</v>
      </c>
      <c r="X4">
        <v>-5.4934844594724433E-2</v>
      </c>
      <c r="Y4">
        <v>-1.3926997954275745E-2</v>
      </c>
      <c r="Z4">
        <v>-0.5121143590983751</v>
      </c>
      <c r="AA4">
        <v>4.8748636594256739E-2</v>
      </c>
      <c r="AB4">
        <v>0.35260297906448262</v>
      </c>
      <c r="AC4">
        <v>0.18283957248686397</v>
      </c>
      <c r="AD4">
        <v>3.0724239135703491E-2</v>
      </c>
      <c r="AE4">
        <v>9.6818650914287915E-2</v>
      </c>
      <c r="AF4">
        <v>-0.48306395066112207</v>
      </c>
      <c r="AG4">
        <v>0.69439735600041652</v>
      </c>
      <c r="AI4">
        <f>SUMPRODUCT(Table2[[#This Row],[SibSp_1]:[Const]],$X$4:$AG$4)</f>
        <v>9.0967231621452371E-2</v>
      </c>
      <c r="AJ4">
        <f>(AI4-Table2[[#This Row],[Survived]])^2</f>
        <v>8.2750372288709646E-3</v>
      </c>
    </row>
    <row r="5" spans="1:36" x14ac:dyDescent="0.25">
      <c r="A5">
        <v>2</v>
      </c>
      <c r="B5">
        <v>1</v>
      </c>
      <c r="C5">
        <v>1</v>
      </c>
      <c r="D5" t="s">
        <v>16</v>
      </c>
      <c r="E5" t="s">
        <v>17</v>
      </c>
      <c r="F5">
        <v>38</v>
      </c>
      <c r="G5">
        <v>1</v>
      </c>
      <c r="H5">
        <v>0</v>
      </c>
      <c r="I5" t="s">
        <v>18</v>
      </c>
      <c r="J5">
        <v>71.283299999999997</v>
      </c>
      <c r="K5" t="s">
        <v>19</v>
      </c>
      <c r="L5" t="s">
        <v>20</v>
      </c>
      <c r="M5">
        <f>Table2[[#This Row],[SibSp]]</f>
        <v>1</v>
      </c>
      <c r="N5">
        <f>Table2[[#This Row],[Parch]]</f>
        <v>0</v>
      </c>
      <c r="O5" s="5">
        <f>Table2[[#This Row],[Age]]/80</f>
        <v>0.47499999999999998</v>
      </c>
      <c r="P5" s="5">
        <f>LOG10(Table2[[#This Row],[Fare]]+1)</f>
        <v>1.8590379714909278</v>
      </c>
      <c r="Q5" s="3">
        <f>IF(OR(Table2[[#This Row],[Pclass]]=2, Table2[[#This Row],[Pclass]]=3), 0, IF(Table2[[#This Row],[Pclass]]=1, 1, ""))</f>
        <v>1</v>
      </c>
      <c r="R5" s="3">
        <f>IF(OR(Table2[[#This Row],[Pclass]]=1, Table2[[#This Row],[Pclass]]=3), 0, IF(Table2[[#This Row],[Pclass]]=2, 1, ""))</f>
        <v>0</v>
      </c>
      <c r="S5" s="3">
        <f>IF(OR(Table2[[#This Row],[Embarked]]="C", Table2[[#This Row],[Embarked]]="Q"), 0, IF(Table2[[#This Row],[Embarked]]="S", 1, ""))</f>
        <v>0</v>
      </c>
      <c r="T5" s="3">
        <f>IF(OR(Table2[[#This Row],[Embarked]]="S", Table2[[#This Row],[Embarked]]="Q"), 0, IF(Table2[[#This Row],[Embarked]]="C", 1, ""))</f>
        <v>1</v>
      </c>
      <c r="U5" s="3">
        <f>IF(Table2[[#This Row],[Sex]]="male", 1, 0)</f>
        <v>0</v>
      </c>
      <c r="V5" s="3">
        <v>1</v>
      </c>
      <c r="AI5">
        <f>SUMPRODUCT(Table2[[#This Row],[SibSp_1]:[Const]],$X$4:$AG$4)</f>
        <v>0.9362553872998699</v>
      </c>
      <c r="AJ5">
        <f>(AI5-Table2[[#This Row],[Survived]])^2</f>
        <v>4.0633756482895871E-3</v>
      </c>
    </row>
    <row r="6" spans="1:36" x14ac:dyDescent="0.25">
      <c r="A6">
        <v>3</v>
      </c>
      <c r="B6">
        <v>1</v>
      </c>
      <c r="C6">
        <v>3</v>
      </c>
      <c r="D6" t="s">
        <v>21</v>
      </c>
      <c r="E6" t="s">
        <v>17</v>
      </c>
      <c r="F6">
        <v>26</v>
      </c>
      <c r="G6">
        <v>0</v>
      </c>
      <c r="H6">
        <v>0</v>
      </c>
      <c r="I6" t="s">
        <v>22</v>
      </c>
      <c r="J6">
        <v>7.9249999999999998</v>
      </c>
      <c r="L6" t="s">
        <v>15</v>
      </c>
      <c r="M6">
        <f>Table2[[#This Row],[SibSp]]</f>
        <v>0</v>
      </c>
      <c r="N6">
        <f>Table2[[#This Row],[Parch]]</f>
        <v>0</v>
      </c>
      <c r="O6" s="5">
        <f>Table2[[#This Row],[Age]]/80</f>
        <v>0.32500000000000001</v>
      </c>
      <c r="P6" s="5">
        <f>LOG10(Table2[[#This Row],[Fare]]+1)</f>
        <v>0.95060822478423079</v>
      </c>
      <c r="Q6" s="3">
        <f>IF(OR(Table2[[#This Row],[Pclass]]=2, Table2[[#This Row],[Pclass]]=3), 0, IF(Table2[[#This Row],[Pclass]]=1, 1, ""))</f>
        <v>0</v>
      </c>
      <c r="R6" s="3">
        <f>IF(OR(Table2[[#This Row],[Pclass]]=1, Table2[[#This Row],[Pclass]]=3), 0, IF(Table2[[#This Row],[Pclass]]=2, 1, ""))</f>
        <v>0</v>
      </c>
      <c r="S6" s="3">
        <f>IF(OR(Table2[[#This Row],[Embarked]]="C", Table2[[#This Row],[Embarked]]="Q"), 0, IF(Table2[[#This Row],[Embarked]]="S", 1, ""))</f>
        <v>1</v>
      </c>
      <c r="T6" s="3">
        <f>IF(OR(Table2[[#This Row],[Embarked]]="S", Table2[[#This Row],[Embarked]]="Q"), 0, IF(Table2[[#This Row],[Embarked]]="C", 1, ""))</f>
        <v>0</v>
      </c>
      <c r="U6" s="3">
        <f>IF(Table2[[#This Row],[Sex]]="male", 1, 0)</f>
        <v>0</v>
      </c>
      <c r="V6" s="3">
        <v>1</v>
      </c>
      <c r="AI6">
        <f>SUMPRODUCT(Table2[[#This Row],[SibSp_1]:[Const]],$X$4:$AG$4)</f>
        <v>0.60502528332266614</v>
      </c>
      <c r="AJ6">
        <f>(AI6-Table2[[#This Row],[Survived]])^2</f>
        <v>0.15600502681434014</v>
      </c>
    </row>
    <row r="7" spans="1:36" x14ac:dyDescent="0.25">
      <c r="A7">
        <v>4</v>
      </c>
      <c r="B7">
        <v>1</v>
      </c>
      <c r="C7">
        <v>1</v>
      </c>
      <c r="D7" t="s">
        <v>23</v>
      </c>
      <c r="E7" t="s">
        <v>17</v>
      </c>
      <c r="F7">
        <v>35</v>
      </c>
      <c r="G7">
        <v>1</v>
      </c>
      <c r="H7">
        <v>0</v>
      </c>
      <c r="I7">
        <v>113803</v>
      </c>
      <c r="J7">
        <v>53.1</v>
      </c>
      <c r="K7" t="s">
        <v>24</v>
      </c>
      <c r="L7" t="s">
        <v>15</v>
      </c>
      <c r="M7">
        <f>Table2[[#This Row],[SibSp]]</f>
        <v>1</v>
      </c>
      <c r="N7">
        <f>Table2[[#This Row],[Parch]]</f>
        <v>0</v>
      </c>
      <c r="O7" s="5">
        <f>Table2[[#This Row],[Age]]/80</f>
        <v>0.4375</v>
      </c>
      <c r="P7" s="5">
        <f>LOG10(Table2[[#This Row],[Fare]]+1)</f>
        <v>1.7331972651065695</v>
      </c>
      <c r="Q7" s="3">
        <f>IF(OR(Table2[[#This Row],[Pclass]]=2, Table2[[#This Row],[Pclass]]=3), 0, IF(Table2[[#This Row],[Pclass]]=1, 1, ""))</f>
        <v>1</v>
      </c>
      <c r="R7" s="3">
        <f>IF(OR(Table2[[#This Row],[Pclass]]=1, Table2[[#This Row],[Pclass]]=3), 0, IF(Table2[[#This Row],[Pclass]]=2, 1, ""))</f>
        <v>0</v>
      </c>
      <c r="S7" s="3">
        <f>IF(OR(Table2[[#This Row],[Embarked]]="C", Table2[[#This Row],[Embarked]]="Q"), 0, IF(Table2[[#This Row],[Embarked]]="S", 1, ""))</f>
        <v>1</v>
      </c>
      <c r="T7" s="3">
        <f>IF(OR(Table2[[#This Row],[Embarked]]="S", Table2[[#This Row],[Embarked]]="Q"), 0, IF(Table2[[#This Row],[Embarked]]="C", 1, ""))</f>
        <v>0</v>
      </c>
      <c r="U7" s="3">
        <f>IF(Table2[[#This Row],[Sex]]="male", 1, 0)</f>
        <v>0</v>
      </c>
      <c r="V7" s="3">
        <v>1</v>
      </c>
      <c r="AI7">
        <f>SUMPRODUCT(Table2[[#This Row],[SibSp_1]:[Const]],$X$4:$AG$4)</f>
        <v>0.88323070112317892</v>
      </c>
      <c r="AJ7">
        <f>(AI7-Table2[[#This Row],[Survived]])^2</f>
        <v>1.3635069160184369E-2</v>
      </c>
    </row>
    <row r="8" spans="1:36" x14ac:dyDescent="0.25">
      <c r="A8">
        <v>5</v>
      </c>
      <c r="B8">
        <v>0</v>
      </c>
      <c r="C8">
        <v>3</v>
      </c>
      <c r="D8" t="s">
        <v>25</v>
      </c>
      <c r="E8" t="s">
        <v>13</v>
      </c>
      <c r="F8">
        <v>35</v>
      </c>
      <c r="G8">
        <v>0</v>
      </c>
      <c r="H8">
        <v>0</v>
      </c>
      <c r="I8">
        <v>373450</v>
      </c>
      <c r="J8">
        <v>8.0500000000000007</v>
      </c>
      <c r="L8" t="s">
        <v>15</v>
      </c>
      <c r="M8">
        <f>Table2[[#This Row],[SibSp]]</f>
        <v>0</v>
      </c>
      <c r="N8">
        <f>Table2[[#This Row],[Parch]]</f>
        <v>0</v>
      </c>
      <c r="O8" s="5">
        <f>Table2[[#This Row],[Age]]/80</f>
        <v>0.4375</v>
      </c>
      <c r="P8" s="5">
        <f>LOG10(Table2[[#This Row],[Fare]]+1)</f>
        <v>0.9566485792052033</v>
      </c>
      <c r="Q8" s="3">
        <f>IF(OR(Table2[[#This Row],[Pclass]]=2, Table2[[#This Row],[Pclass]]=3), 0, IF(Table2[[#This Row],[Pclass]]=1, 1, ""))</f>
        <v>0</v>
      </c>
      <c r="R8" s="3">
        <f>IF(OR(Table2[[#This Row],[Pclass]]=1, Table2[[#This Row],[Pclass]]=3), 0, IF(Table2[[#This Row],[Pclass]]=2, 1, ""))</f>
        <v>0</v>
      </c>
      <c r="S8" s="3">
        <f>IF(OR(Table2[[#This Row],[Embarked]]="C", Table2[[#This Row],[Embarked]]="Q"), 0, IF(Table2[[#This Row],[Embarked]]="S", 1, ""))</f>
        <v>1</v>
      </c>
      <c r="T8" s="3">
        <f>IF(OR(Table2[[#This Row],[Embarked]]="S", Table2[[#This Row],[Embarked]]="Q"), 0, IF(Table2[[#This Row],[Embarked]]="C", 1, ""))</f>
        <v>0</v>
      </c>
      <c r="U8" s="3">
        <f>IF(Table2[[#This Row],[Sex]]="male", 1, 0)</f>
        <v>1</v>
      </c>
      <c r="V8" s="3">
        <v>1</v>
      </c>
      <c r="AI8">
        <f>SUMPRODUCT(Table2[[#This Row],[SibSp_1]:[Const]],$X$4:$AG$4)</f>
        <v>6.4642926305545356E-2</v>
      </c>
      <c r="AJ8">
        <f>(AI8-Table2[[#This Row],[Survived]])^2</f>
        <v>4.1787079213441679E-3</v>
      </c>
    </row>
    <row r="9" spans="1:36" hidden="1" x14ac:dyDescent="0.25">
      <c r="A9">
        <v>6</v>
      </c>
      <c r="B9">
        <v>0</v>
      </c>
      <c r="C9">
        <v>3</v>
      </c>
      <c r="D9" t="s">
        <v>26</v>
      </c>
      <c r="E9" t="s">
        <v>13</v>
      </c>
      <c r="G9">
        <v>0</v>
      </c>
      <c r="H9">
        <v>0</v>
      </c>
      <c r="I9">
        <v>330877</v>
      </c>
      <c r="J9">
        <v>8.4582999999999995</v>
      </c>
      <c r="L9" t="s">
        <v>27</v>
      </c>
      <c r="M9">
        <f>Table2[[#This Row],[SibSp]]</f>
        <v>0</v>
      </c>
      <c r="N9">
        <f>Table2[[#This Row],[Parch]]</f>
        <v>0</v>
      </c>
      <c r="O9">
        <f>Table2[[#This Row],[Age]]/80</f>
        <v>0</v>
      </c>
      <c r="P9" s="3">
        <f>LOG10(Table2[[#This Row],[Fare]]+1)</f>
        <v>0.9758130849255795</v>
      </c>
      <c r="Q9" s="3">
        <f>IF(OR(Table2[[#This Row],[Pclass]]=2, Table2[[#This Row],[Pclass]]=3), 0, IF(Table2[[#This Row],[Pclass]]=1, 1, ""))</f>
        <v>0</v>
      </c>
      <c r="R9" s="3">
        <f>IF(OR(Table2[[#This Row],[Pclass]]=1, Table2[[#This Row],[Pclass]]=3), 0, IF(Table2[[#This Row],[Pclass]]=2, 1, ""))</f>
        <v>0</v>
      </c>
      <c r="S9" s="3">
        <f>IF(OR(Table2[[#This Row],[Embarked]]="C", Table2[[#This Row],[Embarked]]="Q"), 0, IF(Table2[[#This Row],[Embarked]]="S", 1, ""))</f>
        <v>0</v>
      </c>
      <c r="T9" s="3">
        <f>IF(OR(Table2[[#This Row],[Embarked]]="S", Table2[[#This Row],[Embarked]]="Q"), 0, IF(Table2[[#This Row],[Embarked]]="C", 1, ""))</f>
        <v>0</v>
      </c>
      <c r="U9" s="3">
        <f>IF(Table2[[#This Row],[Sex]]="male", 1, 0)</f>
        <v>1</v>
      </c>
      <c r="V9" s="3"/>
      <c r="AI9">
        <f>SUMPRODUCT(Table2[[#This Row],[SibSp_1]:[Const]],$X$4:$AG$4)</f>
        <v>-0.43549439320016442</v>
      </c>
      <c r="AJ9">
        <f>(AI9-Table2[[#This Row],[Survived]])^2</f>
        <v>0.18965536650877943</v>
      </c>
    </row>
    <row r="10" spans="1:36" x14ac:dyDescent="0.25">
      <c r="A10">
        <v>7</v>
      </c>
      <c r="B10">
        <v>0</v>
      </c>
      <c r="C10">
        <v>1</v>
      </c>
      <c r="D10" t="s">
        <v>28</v>
      </c>
      <c r="E10" t="s">
        <v>13</v>
      </c>
      <c r="F10">
        <v>54</v>
      </c>
      <c r="G10">
        <v>0</v>
      </c>
      <c r="H10">
        <v>0</v>
      </c>
      <c r="I10">
        <v>17463</v>
      </c>
      <c r="J10">
        <v>51.862499999999997</v>
      </c>
      <c r="K10" t="s">
        <v>29</v>
      </c>
      <c r="L10" t="s">
        <v>15</v>
      </c>
      <c r="M10">
        <f>Table2[[#This Row],[SibSp]]</f>
        <v>0</v>
      </c>
      <c r="N10">
        <f>Table2[[#This Row],[Parch]]</f>
        <v>0</v>
      </c>
      <c r="O10" s="5">
        <f>Table2[[#This Row],[Age]]/80</f>
        <v>0.67500000000000004</v>
      </c>
      <c r="P10" s="5">
        <f>LOG10(Table2[[#This Row],[Fare]]+1)</f>
        <v>1.7231476981549567</v>
      </c>
      <c r="Q10" s="3">
        <f>IF(OR(Table2[[#This Row],[Pclass]]=2, Table2[[#This Row],[Pclass]]=3), 0, IF(Table2[[#This Row],[Pclass]]=1, 1, ""))</f>
        <v>1</v>
      </c>
      <c r="R10" s="3">
        <f>IF(OR(Table2[[#This Row],[Pclass]]=1, Table2[[#This Row],[Pclass]]=3), 0, IF(Table2[[#This Row],[Pclass]]=2, 1, ""))</f>
        <v>0</v>
      </c>
      <c r="S10" s="3">
        <f>IF(OR(Table2[[#This Row],[Embarked]]="C", Table2[[#This Row],[Embarked]]="Q"), 0, IF(Table2[[#This Row],[Embarked]]="S", 1, ""))</f>
        <v>1</v>
      </c>
      <c r="T10" s="3">
        <f>IF(OR(Table2[[#This Row],[Embarked]]="S", Table2[[#This Row],[Embarked]]="Q"), 0, IF(Table2[[#This Row],[Embarked]]="C", 1, ""))</f>
        <v>0</v>
      </c>
      <c r="U10" s="3">
        <f>IF(Table2[[#This Row],[Sex]]="male", 1, 0)</f>
        <v>1</v>
      </c>
      <c r="V10" s="3">
        <v>1</v>
      </c>
      <c r="AI10">
        <f>SUMPRODUCT(Table2[[#This Row],[SibSp_1]:[Const]],$X$4:$AG$4)</f>
        <v>0.33298453208366335</v>
      </c>
      <c r="AJ10">
        <f>(AI10-Table2[[#This Row],[Survived]])^2</f>
        <v>0.11087869860697623</v>
      </c>
    </row>
    <row r="11" spans="1:36" x14ac:dyDescent="0.25">
      <c r="A11">
        <v>8</v>
      </c>
      <c r="B11">
        <v>0</v>
      </c>
      <c r="C11">
        <v>3</v>
      </c>
      <c r="D11" t="s">
        <v>30</v>
      </c>
      <c r="E11" t="s">
        <v>13</v>
      </c>
      <c r="F11">
        <v>2</v>
      </c>
      <c r="G11">
        <v>3</v>
      </c>
      <c r="H11">
        <v>1</v>
      </c>
      <c r="I11">
        <v>349909</v>
      </c>
      <c r="J11">
        <v>21.074999999999999</v>
      </c>
      <c r="L11" t="s">
        <v>15</v>
      </c>
      <c r="M11">
        <f>Table2[[#This Row],[SibSp]]</f>
        <v>3</v>
      </c>
      <c r="N11">
        <f>Table2[[#This Row],[Parch]]</f>
        <v>1</v>
      </c>
      <c r="O11" s="5">
        <f>Table2[[#This Row],[Age]]/80</f>
        <v>2.5000000000000001E-2</v>
      </c>
      <c r="P11" s="5">
        <f>LOG10(Table2[[#This Row],[Fare]]+1)</f>
        <v>1.3439007122496063</v>
      </c>
      <c r="Q11" s="3">
        <f>IF(OR(Table2[[#This Row],[Pclass]]=2, Table2[[#This Row],[Pclass]]=3), 0, IF(Table2[[#This Row],[Pclass]]=1, 1, ""))</f>
        <v>0</v>
      </c>
      <c r="R11" s="3">
        <f>IF(OR(Table2[[#This Row],[Pclass]]=1, Table2[[#This Row],[Pclass]]=3), 0, IF(Table2[[#This Row],[Pclass]]=2, 1, ""))</f>
        <v>0</v>
      </c>
      <c r="S11" s="3">
        <f>IF(OR(Table2[[#This Row],[Embarked]]="C", Table2[[#This Row],[Embarked]]="Q"), 0, IF(Table2[[#This Row],[Embarked]]="S", 1, ""))</f>
        <v>1</v>
      </c>
      <c r="T11" s="3">
        <f>IF(OR(Table2[[#This Row],[Embarked]]="S", Table2[[#This Row],[Embarked]]="Q"), 0, IF(Table2[[#This Row],[Embarked]]="C", 1, ""))</f>
        <v>0</v>
      </c>
      <c r="U11" s="3">
        <f>IF(Table2[[#This Row],[Sex]]="male", 1, 0)</f>
        <v>1</v>
      </c>
      <c r="V11" s="3">
        <v>1</v>
      </c>
      <c r="AI11">
        <f>SUMPRODUCT(Table2[[#This Row],[SibSp_1]:[Const]],$X$4:$AG$4)</f>
        <v>0.11603658119930838</v>
      </c>
      <c r="AJ11">
        <f>(AI11-Table2[[#This Row],[Survived]])^2</f>
        <v>1.3464488176423687E-2</v>
      </c>
    </row>
    <row r="12" spans="1:36" x14ac:dyDescent="0.25">
      <c r="A12">
        <v>9</v>
      </c>
      <c r="B12">
        <v>1</v>
      </c>
      <c r="C12">
        <v>3</v>
      </c>
      <c r="D12" t="s">
        <v>31</v>
      </c>
      <c r="E12" t="s">
        <v>17</v>
      </c>
      <c r="F12">
        <v>27</v>
      </c>
      <c r="G12">
        <v>0</v>
      </c>
      <c r="H12">
        <v>2</v>
      </c>
      <c r="I12">
        <v>347742</v>
      </c>
      <c r="J12">
        <v>11.1333</v>
      </c>
      <c r="L12" t="s">
        <v>15</v>
      </c>
      <c r="M12">
        <f>Table2[[#This Row],[SibSp]]</f>
        <v>0</v>
      </c>
      <c r="N12">
        <f>Table2[[#This Row],[Parch]]</f>
        <v>2</v>
      </c>
      <c r="O12" s="5">
        <f>Table2[[#This Row],[Age]]/80</f>
        <v>0.33750000000000002</v>
      </c>
      <c r="P12" s="5">
        <f>LOG10(Table2[[#This Row],[Fare]]+1)</f>
        <v>1.0839789358110461</v>
      </c>
      <c r="Q12" s="3">
        <f>IF(OR(Table2[[#This Row],[Pclass]]=2, Table2[[#This Row],[Pclass]]=3), 0, IF(Table2[[#This Row],[Pclass]]=1, 1, ""))</f>
        <v>0</v>
      </c>
      <c r="R12" s="3">
        <f>IF(OR(Table2[[#This Row],[Pclass]]=1, Table2[[#This Row],[Pclass]]=3), 0, IF(Table2[[#This Row],[Pclass]]=2, 1, ""))</f>
        <v>0</v>
      </c>
      <c r="S12" s="3">
        <f>IF(OR(Table2[[#This Row],[Embarked]]="C", Table2[[#This Row],[Embarked]]="Q"), 0, IF(Table2[[#This Row],[Embarked]]="S", 1, ""))</f>
        <v>1</v>
      </c>
      <c r="T12" s="3">
        <f>IF(OR(Table2[[#This Row],[Embarked]]="S", Table2[[#This Row],[Embarked]]="Q"), 0, IF(Table2[[#This Row],[Embarked]]="C", 1, ""))</f>
        <v>0</v>
      </c>
      <c r="U12" s="3">
        <f>IF(Table2[[#This Row],[Sex]]="male", 1, 0)</f>
        <v>0</v>
      </c>
      <c r="V12" s="3">
        <v>1</v>
      </c>
      <c r="AD12" t="s">
        <v>1233</v>
      </c>
      <c r="AE12">
        <f>SUBTOTAL(1,AJ4:AJ893)</f>
        <v>0.14422714931405772</v>
      </c>
      <c r="AI12">
        <f>SUMPRODUCT(Table2[[#This Row],[SibSp_1]:[Const]],$X$4:$AG$4)</f>
        <v>0.57727149824954871</v>
      </c>
      <c r="AJ12">
        <f>(AI12-Table2[[#This Row],[Survived]])^2</f>
        <v>0.17869938619218129</v>
      </c>
    </row>
    <row r="13" spans="1:36" x14ac:dyDescent="0.25">
      <c r="A13">
        <v>10</v>
      </c>
      <c r="B13">
        <v>1</v>
      </c>
      <c r="C13">
        <v>2</v>
      </c>
      <c r="D13" t="s">
        <v>32</v>
      </c>
      <c r="E13" t="s">
        <v>17</v>
      </c>
      <c r="F13">
        <v>14</v>
      </c>
      <c r="G13">
        <v>1</v>
      </c>
      <c r="H13">
        <v>0</v>
      </c>
      <c r="I13">
        <v>237736</v>
      </c>
      <c r="J13">
        <v>30.070799999999998</v>
      </c>
      <c r="L13" t="s">
        <v>20</v>
      </c>
      <c r="M13">
        <f>Table2[[#This Row],[SibSp]]</f>
        <v>1</v>
      </c>
      <c r="N13">
        <f>Table2[[#This Row],[Parch]]</f>
        <v>0</v>
      </c>
      <c r="O13" s="5">
        <f>Table2[[#This Row],[Age]]/80</f>
        <v>0.17499999999999999</v>
      </c>
      <c r="P13" s="5">
        <f>LOG10(Table2[[#This Row],[Fare]]+1)</f>
        <v>1.492352435460081</v>
      </c>
      <c r="Q13" s="3">
        <f>IF(OR(Table2[[#This Row],[Pclass]]=2, Table2[[#This Row],[Pclass]]=3), 0, IF(Table2[[#This Row],[Pclass]]=1, 1, ""))</f>
        <v>0</v>
      </c>
      <c r="R13" s="3">
        <f>IF(OR(Table2[[#This Row],[Pclass]]=1, Table2[[#This Row],[Pclass]]=3), 0, IF(Table2[[#This Row],[Pclass]]=2, 1, ""))</f>
        <v>1</v>
      </c>
      <c r="S13" s="3">
        <f>IF(OR(Table2[[#This Row],[Embarked]]="C", Table2[[#This Row],[Embarked]]="Q"), 0, IF(Table2[[#This Row],[Embarked]]="S", 1, ""))</f>
        <v>0</v>
      </c>
      <c r="T13" s="3">
        <f>IF(OR(Table2[[#This Row],[Embarked]]="S", Table2[[#This Row],[Embarked]]="Q"), 0, IF(Table2[[#This Row],[Embarked]]="C", 1, ""))</f>
        <v>1</v>
      </c>
      <c r="U13" s="3">
        <f>IF(Table2[[#This Row],[Sex]]="male", 1, 0)</f>
        <v>0</v>
      </c>
      <c r="V13" s="3">
        <v>1</v>
      </c>
      <c r="AI13">
        <f>SUMPRODUCT(Table2[[#This Row],[SibSp_1]:[Const]],$X$4:$AG$4)</f>
        <v>0.90225086851142577</v>
      </c>
      <c r="AJ13">
        <f>(AI13-Table2[[#This Row],[Survived]])^2</f>
        <v>9.5548927067705732E-3</v>
      </c>
    </row>
    <row r="14" spans="1:36" x14ac:dyDescent="0.25">
      <c r="A14">
        <v>11</v>
      </c>
      <c r="B14">
        <v>1</v>
      </c>
      <c r="C14">
        <v>3</v>
      </c>
      <c r="D14" t="s">
        <v>33</v>
      </c>
      <c r="E14" t="s">
        <v>17</v>
      </c>
      <c r="F14">
        <v>4</v>
      </c>
      <c r="G14">
        <v>1</v>
      </c>
      <c r="H14">
        <v>1</v>
      </c>
      <c r="I14" t="s">
        <v>34</v>
      </c>
      <c r="J14">
        <v>16.7</v>
      </c>
      <c r="K14" t="s">
        <v>35</v>
      </c>
      <c r="L14" t="s">
        <v>15</v>
      </c>
      <c r="M14">
        <f>Table2[[#This Row],[SibSp]]</f>
        <v>1</v>
      </c>
      <c r="N14">
        <f>Table2[[#This Row],[Parch]]</f>
        <v>1</v>
      </c>
      <c r="O14" s="5">
        <f>Table2[[#This Row],[Age]]/80</f>
        <v>0.05</v>
      </c>
      <c r="P14" s="5">
        <f>LOG10(Table2[[#This Row],[Fare]]+1)</f>
        <v>1.2479732663618066</v>
      </c>
      <c r="Q14" s="3">
        <f>IF(OR(Table2[[#This Row],[Pclass]]=2, Table2[[#This Row],[Pclass]]=3), 0, IF(Table2[[#This Row],[Pclass]]=1, 1, ""))</f>
        <v>0</v>
      </c>
      <c r="R14" s="3">
        <f>IF(OR(Table2[[#This Row],[Pclass]]=1, Table2[[#This Row],[Pclass]]=3), 0, IF(Table2[[#This Row],[Pclass]]=2, 1, ""))</f>
        <v>0</v>
      </c>
      <c r="S14" s="3">
        <f>IF(OR(Table2[[#This Row],[Embarked]]="C", Table2[[#This Row],[Embarked]]="Q"), 0, IF(Table2[[#This Row],[Embarked]]="S", 1, ""))</f>
        <v>1</v>
      </c>
      <c r="T14" s="3">
        <f>IF(OR(Table2[[#This Row],[Embarked]]="S", Table2[[#This Row],[Embarked]]="Q"), 0, IF(Table2[[#This Row],[Embarked]]="C", 1, ""))</f>
        <v>0</v>
      </c>
      <c r="U14" s="3">
        <f>IF(Table2[[#This Row],[Sex]]="male", 1, 0)</f>
        <v>0</v>
      </c>
      <c r="V14" s="3">
        <v>1</v>
      </c>
      <c r="AI14">
        <f>SUMPRODUCT(Table2[[#This Row],[SibSp_1]:[Const]],$X$4:$AG$4)</f>
        <v>0.69149102987342037</v>
      </c>
      <c r="AJ14">
        <f>(AI14-Table2[[#This Row],[Survived]])^2</f>
        <v>9.5177784648562802E-2</v>
      </c>
    </row>
    <row r="15" spans="1:36" x14ac:dyDescent="0.25">
      <c r="A15">
        <v>12</v>
      </c>
      <c r="B15">
        <v>1</v>
      </c>
      <c r="C15">
        <v>1</v>
      </c>
      <c r="D15" t="s">
        <v>36</v>
      </c>
      <c r="E15" t="s">
        <v>17</v>
      </c>
      <c r="F15">
        <v>58</v>
      </c>
      <c r="G15">
        <v>0</v>
      </c>
      <c r="H15">
        <v>0</v>
      </c>
      <c r="I15">
        <v>113783</v>
      </c>
      <c r="J15">
        <v>26.55</v>
      </c>
      <c r="K15" t="s">
        <v>37</v>
      </c>
      <c r="L15" t="s">
        <v>15</v>
      </c>
      <c r="M15">
        <f>Table2[[#This Row],[SibSp]]</f>
        <v>0</v>
      </c>
      <c r="N15">
        <f>Table2[[#This Row],[Parch]]</f>
        <v>0</v>
      </c>
      <c r="O15" s="5">
        <f>Table2[[#This Row],[Age]]/80</f>
        <v>0.72499999999999998</v>
      </c>
      <c r="P15" s="5">
        <f>LOG10(Table2[[#This Row],[Fare]]+1)</f>
        <v>1.4401216031878039</v>
      </c>
      <c r="Q15" s="3">
        <f>IF(OR(Table2[[#This Row],[Pclass]]=2, Table2[[#This Row],[Pclass]]=3), 0, IF(Table2[[#This Row],[Pclass]]=1, 1, ""))</f>
        <v>1</v>
      </c>
      <c r="R15" s="3">
        <f>IF(OR(Table2[[#This Row],[Pclass]]=1, Table2[[#This Row],[Pclass]]=3), 0, IF(Table2[[#This Row],[Pclass]]=2, 1, ""))</f>
        <v>0</v>
      </c>
      <c r="S15" s="3">
        <f>IF(OR(Table2[[#This Row],[Embarked]]="C", Table2[[#This Row],[Embarked]]="Q"), 0, IF(Table2[[#This Row],[Embarked]]="S", 1, ""))</f>
        <v>1</v>
      </c>
      <c r="T15" s="3">
        <f>IF(OR(Table2[[#This Row],[Embarked]]="S", Table2[[#This Row],[Embarked]]="Q"), 0, IF(Table2[[#This Row],[Embarked]]="C", 1, ""))</f>
        <v>0</v>
      </c>
      <c r="U15" s="3">
        <f>IF(Table2[[#This Row],[Sex]]="male", 1, 0)</f>
        <v>0</v>
      </c>
      <c r="V15" s="3">
        <v>1</v>
      </c>
      <c r="AI15">
        <f>SUMPRODUCT(Table2[[#This Row],[SibSp_1]:[Const]],$X$4:$AG$4)</f>
        <v>0.77664562853962138</v>
      </c>
      <c r="AJ15">
        <f>(AI15-Table2[[#This Row],[Survived]])^2</f>
        <v>4.9887175250460797E-2</v>
      </c>
    </row>
    <row r="16" spans="1:36" x14ac:dyDescent="0.25">
      <c r="A16">
        <v>13</v>
      </c>
      <c r="B16">
        <v>0</v>
      </c>
      <c r="C16">
        <v>3</v>
      </c>
      <c r="D16" t="s">
        <v>38</v>
      </c>
      <c r="E16" t="s">
        <v>13</v>
      </c>
      <c r="F16">
        <v>20</v>
      </c>
      <c r="G16">
        <v>0</v>
      </c>
      <c r="H16">
        <v>0</v>
      </c>
      <c r="I16" t="s">
        <v>39</v>
      </c>
      <c r="J16">
        <v>8.0500000000000007</v>
      </c>
      <c r="L16" t="s">
        <v>15</v>
      </c>
      <c r="M16">
        <f>Table2[[#This Row],[SibSp]]</f>
        <v>0</v>
      </c>
      <c r="N16">
        <f>Table2[[#This Row],[Parch]]</f>
        <v>0</v>
      </c>
      <c r="O16" s="5">
        <f>Table2[[#This Row],[Age]]/80</f>
        <v>0.25</v>
      </c>
      <c r="P16" s="5">
        <f>LOG10(Table2[[#This Row],[Fare]]+1)</f>
        <v>0.9566485792052033</v>
      </c>
      <c r="Q16" s="3">
        <f>IF(OR(Table2[[#This Row],[Pclass]]=2, Table2[[#This Row],[Pclass]]=3), 0, IF(Table2[[#This Row],[Pclass]]=1, 1, ""))</f>
        <v>0</v>
      </c>
      <c r="R16" s="3">
        <f>IF(OR(Table2[[#This Row],[Pclass]]=1, Table2[[#This Row],[Pclass]]=3), 0, IF(Table2[[#This Row],[Pclass]]=2, 1, ""))</f>
        <v>0</v>
      </c>
      <c r="S16" s="3">
        <f>IF(OR(Table2[[#This Row],[Embarked]]="C", Table2[[#This Row],[Embarked]]="Q"), 0, IF(Table2[[#This Row],[Embarked]]="S", 1, ""))</f>
        <v>1</v>
      </c>
      <c r="T16" s="3">
        <f>IF(OR(Table2[[#This Row],[Embarked]]="S", Table2[[#This Row],[Embarked]]="Q"), 0, IF(Table2[[#This Row],[Embarked]]="C", 1, ""))</f>
        <v>0</v>
      </c>
      <c r="U16" s="3">
        <f>IF(Table2[[#This Row],[Sex]]="male", 1, 0)</f>
        <v>1</v>
      </c>
      <c r="V16" s="3">
        <v>1</v>
      </c>
      <c r="AI16">
        <f>SUMPRODUCT(Table2[[#This Row],[SibSp_1]:[Const]],$X$4:$AG$4)</f>
        <v>0.1606643686364907</v>
      </c>
      <c r="AJ16">
        <f>(AI16-Table2[[#This Row],[Survived]])^2</f>
        <v>2.5813039349362174E-2</v>
      </c>
    </row>
    <row r="17" spans="1:36" x14ac:dyDescent="0.25">
      <c r="A17">
        <v>14</v>
      </c>
      <c r="B17">
        <v>0</v>
      </c>
      <c r="C17">
        <v>3</v>
      </c>
      <c r="D17" t="s">
        <v>40</v>
      </c>
      <c r="E17" t="s">
        <v>13</v>
      </c>
      <c r="F17">
        <v>39</v>
      </c>
      <c r="G17">
        <v>1</v>
      </c>
      <c r="H17">
        <v>5</v>
      </c>
      <c r="I17">
        <v>347082</v>
      </c>
      <c r="J17">
        <v>31.274999999999999</v>
      </c>
      <c r="L17" t="s">
        <v>15</v>
      </c>
      <c r="M17">
        <f>Table2[[#This Row],[SibSp]]</f>
        <v>1</v>
      </c>
      <c r="N17">
        <f>Table2[[#This Row],[Parch]]</f>
        <v>5</v>
      </c>
      <c r="O17" s="5">
        <f>Table2[[#This Row],[Age]]/80</f>
        <v>0.48749999999999999</v>
      </c>
      <c r="P17" s="5">
        <f>LOG10(Table2[[#This Row],[Fare]]+1)</f>
        <v>1.5088662509384578</v>
      </c>
      <c r="Q17" s="3">
        <f>IF(OR(Table2[[#This Row],[Pclass]]=2, Table2[[#This Row],[Pclass]]=3), 0, IF(Table2[[#This Row],[Pclass]]=1, 1, ""))</f>
        <v>0</v>
      </c>
      <c r="R17" s="3">
        <f>IF(OR(Table2[[#This Row],[Pclass]]=1, Table2[[#This Row],[Pclass]]=3), 0, IF(Table2[[#This Row],[Pclass]]=2, 1, ""))</f>
        <v>0</v>
      </c>
      <c r="S17" s="3">
        <f>IF(OR(Table2[[#This Row],[Embarked]]="C", Table2[[#This Row],[Embarked]]="Q"), 0, IF(Table2[[#This Row],[Embarked]]="S", 1, ""))</f>
        <v>1</v>
      </c>
      <c r="T17" s="3">
        <f>IF(OR(Table2[[#This Row],[Embarked]]="S", Table2[[#This Row],[Embarked]]="Q"), 0, IF(Table2[[#This Row],[Embarked]]="C", 1, ""))</f>
        <v>0</v>
      </c>
      <c r="U17" s="3">
        <f>IF(Table2[[#This Row],[Sex]]="male", 1, 0)</f>
        <v>1</v>
      </c>
      <c r="V17" s="3">
        <v>1</v>
      </c>
      <c r="AI17">
        <f>SUMPRODUCT(Table2[[#This Row],[SibSp_1]:[Const]],$X$4:$AG$4)</f>
        <v>-5.8612767415225586E-2</v>
      </c>
      <c r="AJ17">
        <f>(AI17-Table2[[#This Row],[Survived]])^2</f>
        <v>3.4354565040713302E-3</v>
      </c>
    </row>
    <row r="18" spans="1:36" x14ac:dyDescent="0.25">
      <c r="A18">
        <v>15</v>
      </c>
      <c r="B18">
        <v>0</v>
      </c>
      <c r="C18">
        <v>3</v>
      </c>
      <c r="D18" t="s">
        <v>41</v>
      </c>
      <c r="E18" t="s">
        <v>17</v>
      </c>
      <c r="F18">
        <v>14</v>
      </c>
      <c r="G18">
        <v>0</v>
      </c>
      <c r="H18">
        <v>0</v>
      </c>
      <c r="I18">
        <v>350406</v>
      </c>
      <c r="J18">
        <v>7.8541999999999996</v>
      </c>
      <c r="L18" t="s">
        <v>15</v>
      </c>
      <c r="M18">
        <f>Table2[[#This Row],[SibSp]]</f>
        <v>0</v>
      </c>
      <c r="N18">
        <f>Table2[[#This Row],[Parch]]</f>
        <v>0</v>
      </c>
      <c r="O18" s="5">
        <f>Table2[[#This Row],[Age]]/80</f>
        <v>0.17499999999999999</v>
      </c>
      <c r="P18" s="5">
        <f>LOG10(Table2[[#This Row],[Fare]]+1)</f>
        <v>0.94714932766263737</v>
      </c>
      <c r="Q18" s="3">
        <f>IF(OR(Table2[[#This Row],[Pclass]]=2, Table2[[#This Row],[Pclass]]=3), 0, IF(Table2[[#This Row],[Pclass]]=1, 1, ""))</f>
        <v>0</v>
      </c>
      <c r="R18" s="3">
        <f>IF(OR(Table2[[#This Row],[Pclass]]=1, Table2[[#This Row],[Pclass]]=3), 0, IF(Table2[[#This Row],[Pclass]]=2, 1, ""))</f>
        <v>0</v>
      </c>
      <c r="S18" s="3">
        <f>IF(OR(Table2[[#This Row],[Embarked]]="C", Table2[[#This Row],[Embarked]]="Q"), 0, IF(Table2[[#This Row],[Embarked]]="S", 1, ""))</f>
        <v>1</v>
      </c>
      <c r="T18" s="3">
        <f>IF(OR(Table2[[#This Row],[Embarked]]="S", Table2[[#This Row],[Embarked]]="Q"), 0, IF(Table2[[#This Row],[Embarked]]="C", 1, ""))</f>
        <v>0</v>
      </c>
      <c r="U18" s="3">
        <f>IF(Table2[[#This Row],[Sex]]="male", 1, 0)</f>
        <v>0</v>
      </c>
      <c r="V18" s="3">
        <v>1</v>
      </c>
      <c r="AI18">
        <f>SUMPRODUCT(Table2[[#This Row],[SibSp_1]:[Const]],$X$4:$AG$4)</f>
        <v>0.68167382066862492</v>
      </c>
      <c r="AJ18">
        <f>(AI18-Table2[[#This Row],[Survived]])^2</f>
        <v>0.46467919778496058</v>
      </c>
    </row>
    <row r="19" spans="1:36" x14ac:dyDescent="0.25">
      <c r="A19">
        <v>16</v>
      </c>
      <c r="B19">
        <v>1</v>
      </c>
      <c r="C19">
        <v>2</v>
      </c>
      <c r="D19" t="s">
        <v>42</v>
      </c>
      <c r="E19" t="s">
        <v>17</v>
      </c>
      <c r="F19">
        <v>55</v>
      </c>
      <c r="G19">
        <v>0</v>
      </c>
      <c r="H19">
        <v>0</v>
      </c>
      <c r="I19">
        <v>248706</v>
      </c>
      <c r="J19">
        <v>16</v>
      </c>
      <c r="L19" t="s">
        <v>15</v>
      </c>
      <c r="M19">
        <f>Table2[[#This Row],[SibSp]]</f>
        <v>0</v>
      </c>
      <c r="N19">
        <f>Table2[[#This Row],[Parch]]</f>
        <v>0</v>
      </c>
      <c r="O19" s="5">
        <f>Table2[[#This Row],[Age]]/80</f>
        <v>0.6875</v>
      </c>
      <c r="P19" s="5">
        <f>LOG10(Table2[[#This Row],[Fare]]+1)</f>
        <v>1.2304489213782739</v>
      </c>
      <c r="Q19" s="3">
        <f>IF(OR(Table2[[#This Row],[Pclass]]=2, Table2[[#This Row],[Pclass]]=3), 0, IF(Table2[[#This Row],[Pclass]]=1, 1, ""))</f>
        <v>0</v>
      </c>
      <c r="R19" s="3">
        <f>IF(OR(Table2[[#This Row],[Pclass]]=1, Table2[[#This Row],[Pclass]]=3), 0, IF(Table2[[#This Row],[Pclass]]=2, 1, ""))</f>
        <v>1</v>
      </c>
      <c r="S19" s="3">
        <f>IF(OR(Table2[[#This Row],[Embarked]]="C", Table2[[#This Row],[Embarked]]="Q"), 0, IF(Table2[[#This Row],[Embarked]]="S", 1, ""))</f>
        <v>1</v>
      </c>
      <c r="T19" s="3">
        <f>IF(OR(Table2[[#This Row],[Embarked]]="S", Table2[[#This Row],[Embarked]]="Q"), 0, IF(Table2[[#This Row],[Embarked]]="C", 1, ""))</f>
        <v>0</v>
      </c>
      <c r="U19" s="3">
        <f>IF(Table2[[#This Row],[Sex]]="male", 1, 0)</f>
        <v>0</v>
      </c>
      <c r="V19" s="3">
        <v>1</v>
      </c>
      <c r="AI19">
        <f>SUMPRODUCT(Table2[[#This Row],[SibSp_1]:[Const]],$X$4:$AG$4)</f>
        <v>0.61586525305891571</v>
      </c>
      <c r="AJ19">
        <f>(AI19-Table2[[#This Row],[Survived]])^2</f>
        <v>0.14755950380749086</v>
      </c>
    </row>
    <row r="20" spans="1:36" x14ac:dyDescent="0.25">
      <c r="A20">
        <v>17</v>
      </c>
      <c r="B20">
        <v>0</v>
      </c>
      <c r="C20">
        <v>3</v>
      </c>
      <c r="D20" t="s">
        <v>43</v>
      </c>
      <c r="E20" t="s">
        <v>13</v>
      </c>
      <c r="F20">
        <v>2</v>
      </c>
      <c r="G20">
        <v>4</v>
      </c>
      <c r="H20">
        <v>1</v>
      </c>
      <c r="I20">
        <v>382652</v>
      </c>
      <c r="J20">
        <v>29.125</v>
      </c>
      <c r="L20" t="s">
        <v>27</v>
      </c>
      <c r="M20">
        <f>Table2[[#This Row],[SibSp]]</f>
        <v>4</v>
      </c>
      <c r="N20">
        <f>Table2[[#This Row],[Parch]]</f>
        <v>1</v>
      </c>
      <c r="O20" s="5">
        <f>Table2[[#This Row],[Age]]/80</f>
        <v>2.5000000000000001E-2</v>
      </c>
      <c r="P20" s="5">
        <f>LOG10(Table2[[#This Row],[Fare]]+1)</f>
        <v>1.4789270555829248</v>
      </c>
      <c r="Q20" s="3">
        <f>IF(OR(Table2[[#This Row],[Pclass]]=2, Table2[[#This Row],[Pclass]]=3), 0, IF(Table2[[#This Row],[Pclass]]=1, 1, ""))</f>
        <v>0</v>
      </c>
      <c r="R20" s="3">
        <f>IF(OR(Table2[[#This Row],[Pclass]]=1, Table2[[#This Row],[Pclass]]=3), 0, IF(Table2[[#This Row],[Pclass]]=2, 1, ""))</f>
        <v>0</v>
      </c>
      <c r="S20" s="3">
        <f>IF(OR(Table2[[#This Row],[Embarked]]="C", Table2[[#This Row],[Embarked]]="Q"), 0, IF(Table2[[#This Row],[Embarked]]="S", 1, ""))</f>
        <v>0</v>
      </c>
      <c r="T20" s="3">
        <f>IF(OR(Table2[[#This Row],[Embarked]]="S", Table2[[#This Row],[Embarked]]="Q"), 0, IF(Table2[[#This Row],[Embarked]]="C", 1, ""))</f>
        <v>0</v>
      </c>
      <c r="U20" s="3">
        <f>IF(Table2[[#This Row],[Sex]]="male", 1, 0)</f>
        <v>1</v>
      </c>
      <c r="V20" s="3">
        <v>1</v>
      </c>
      <c r="AI20">
        <f>SUMPRODUCT(Table2[[#This Row],[SibSp_1]:[Const]],$X$4:$AG$4)</f>
        <v>3.6959847610687713E-2</v>
      </c>
      <c r="AJ20">
        <f>(AI20-Table2[[#This Row],[Survived]])^2</f>
        <v>1.3660303354052583E-3</v>
      </c>
    </row>
    <row r="21" spans="1:36" hidden="1" x14ac:dyDescent="0.25">
      <c r="A21">
        <v>18</v>
      </c>
      <c r="B21">
        <v>1</v>
      </c>
      <c r="C21">
        <v>2</v>
      </c>
      <c r="D21" t="s">
        <v>44</v>
      </c>
      <c r="E21" t="s">
        <v>13</v>
      </c>
      <c r="G21">
        <v>0</v>
      </c>
      <c r="H21">
        <v>0</v>
      </c>
      <c r="I21">
        <v>244373</v>
      </c>
      <c r="J21">
        <v>13</v>
      </c>
      <c r="L21" t="s">
        <v>15</v>
      </c>
      <c r="M21">
        <f>Table2[[#This Row],[SibSp]]</f>
        <v>0</v>
      </c>
      <c r="N21">
        <f>Table2[[#This Row],[Parch]]</f>
        <v>0</v>
      </c>
      <c r="O21">
        <f>Table2[[#This Row],[Age]]/80</f>
        <v>0</v>
      </c>
      <c r="P21" s="3">
        <f>LOG10(Table2[[#This Row],[Fare]]+1)</f>
        <v>1.146128035678238</v>
      </c>
      <c r="Q21" s="3">
        <f>IF(OR(Table2[[#This Row],[Pclass]]=2, Table2[[#This Row],[Pclass]]=3), 0, IF(Table2[[#This Row],[Pclass]]=1, 1, ""))</f>
        <v>0</v>
      </c>
      <c r="R21" s="3">
        <f>IF(OR(Table2[[#This Row],[Pclass]]=1, Table2[[#This Row],[Pclass]]=3), 0, IF(Table2[[#This Row],[Pclass]]=2, 1, ""))</f>
        <v>1</v>
      </c>
      <c r="S21" s="3">
        <f>IF(OR(Table2[[#This Row],[Embarked]]="C", Table2[[#This Row],[Embarked]]="Q"), 0, IF(Table2[[#This Row],[Embarked]]="S", 1, ""))</f>
        <v>1</v>
      </c>
      <c r="T21" s="3">
        <f>IF(OR(Table2[[#This Row],[Embarked]]="S", Table2[[#This Row],[Embarked]]="Q"), 0, IF(Table2[[#This Row],[Embarked]]="C", 1, ""))</f>
        <v>0</v>
      </c>
      <c r="U21" s="3">
        <f>IF(Table2[[#This Row],[Sex]]="male", 1, 0)</f>
        <v>1</v>
      </c>
      <c r="V21" s="3"/>
      <c r="AI21">
        <f>SUMPRODUCT(Table2[[#This Row],[SibSp_1]:[Const]],$X$4:$AG$4)</f>
        <v>-0.21362795993678685</v>
      </c>
      <c r="AJ21">
        <f>(AI21-Table2[[#This Row],[Survived]])^2</f>
        <v>1.4728928251403268</v>
      </c>
    </row>
    <row r="22" spans="1:36" x14ac:dyDescent="0.25">
      <c r="A22">
        <v>19</v>
      </c>
      <c r="B22">
        <v>0</v>
      </c>
      <c r="C22">
        <v>3</v>
      </c>
      <c r="D22" t="s">
        <v>45</v>
      </c>
      <c r="E22" t="s">
        <v>17</v>
      </c>
      <c r="F22">
        <v>31</v>
      </c>
      <c r="G22">
        <v>1</v>
      </c>
      <c r="H22">
        <v>0</v>
      </c>
      <c r="I22">
        <v>345763</v>
      </c>
      <c r="J22">
        <v>18</v>
      </c>
      <c r="L22" t="s">
        <v>15</v>
      </c>
      <c r="M22">
        <f>Table2[[#This Row],[SibSp]]</f>
        <v>1</v>
      </c>
      <c r="N22">
        <f>Table2[[#This Row],[Parch]]</f>
        <v>0</v>
      </c>
      <c r="O22" s="5">
        <f>Table2[[#This Row],[Age]]/80</f>
        <v>0.38750000000000001</v>
      </c>
      <c r="P22" s="5">
        <f>LOG10(Table2[[#This Row],[Fare]]+1)</f>
        <v>1.2787536009528289</v>
      </c>
      <c r="Q22" s="3">
        <f>IF(OR(Table2[[#This Row],[Pclass]]=2, Table2[[#This Row],[Pclass]]=3), 0, IF(Table2[[#This Row],[Pclass]]=1, 1, ""))</f>
        <v>0</v>
      </c>
      <c r="R22" s="3">
        <f>IF(OR(Table2[[#This Row],[Pclass]]=1, Table2[[#This Row],[Pclass]]=3), 0, IF(Table2[[#This Row],[Pclass]]=2, 1, ""))</f>
        <v>0</v>
      </c>
      <c r="S22" s="3">
        <f>IF(OR(Table2[[#This Row],[Embarked]]="C", Table2[[#This Row],[Embarked]]="Q"), 0, IF(Table2[[#This Row],[Embarked]]="S", 1, ""))</f>
        <v>1</v>
      </c>
      <c r="T22" s="3">
        <f>IF(OR(Table2[[#This Row],[Embarked]]="S", Table2[[#This Row],[Embarked]]="Q"), 0, IF(Table2[[#This Row],[Embarked]]="C", 1, ""))</f>
        <v>0</v>
      </c>
      <c r="U22" s="3">
        <f>IF(Table2[[#This Row],[Sex]]="male", 1, 0)</f>
        <v>0</v>
      </c>
      <c r="V22" s="3">
        <v>1</v>
      </c>
      <c r="AI22">
        <f>SUMPRODUCT(Table2[[#This Row],[SibSp_1]:[Const]],$X$4:$AG$4)</f>
        <v>0.53407993097722195</v>
      </c>
      <c r="AJ22">
        <f>(AI22-Table2[[#This Row],[Survived]])^2</f>
        <v>0.28524137267263416</v>
      </c>
    </row>
    <row r="23" spans="1:36" hidden="1" x14ac:dyDescent="0.25">
      <c r="A23">
        <v>20</v>
      </c>
      <c r="B23">
        <v>1</v>
      </c>
      <c r="C23">
        <v>3</v>
      </c>
      <c r="D23" t="s">
        <v>46</v>
      </c>
      <c r="E23" t="s">
        <v>17</v>
      </c>
      <c r="G23">
        <v>0</v>
      </c>
      <c r="H23">
        <v>0</v>
      </c>
      <c r="I23">
        <v>2649</v>
      </c>
      <c r="J23">
        <v>7.2249999999999996</v>
      </c>
      <c r="L23" t="s">
        <v>20</v>
      </c>
      <c r="M23">
        <f>Table2[[#This Row],[SibSp]]</f>
        <v>0</v>
      </c>
      <c r="N23">
        <f>Table2[[#This Row],[Parch]]</f>
        <v>0</v>
      </c>
      <c r="O23">
        <f>Table2[[#This Row],[Age]]/80</f>
        <v>0</v>
      </c>
      <c r="P23" s="3">
        <f>LOG10(Table2[[#This Row],[Fare]]+1)</f>
        <v>0.91513590662201194</v>
      </c>
      <c r="Q23" s="3">
        <f>IF(OR(Table2[[#This Row],[Pclass]]=2, Table2[[#This Row],[Pclass]]=3), 0, IF(Table2[[#This Row],[Pclass]]=1, 1, ""))</f>
        <v>0</v>
      </c>
      <c r="R23" s="3">
        <f>IF(OR(Table2[[#This Row],[Pclass]]=1, Table2[[#This Row],[Pclass]]=3), 0, IF(Table2[[#This Row],[Pclass]]=2, 1, ""))</f>
        <v>0</v>
      </c>
      <c r="S23" s="3">
        <f>IF(OR(Table2[[#This Row],[Embarked]]="C", Table2[[#This Row],[Embarked]]="Q"), 0, IF(Table2[[#This Row],[Embarked]]="S", 1, ""))</f>
        <v>0</v>
      </c>
      <c r="T23" s="3">
        <f>IF(OR(Table2[[#This Row],[Embarked]]="S", Table2[[#This Row],[Embarked]]="Q"), 0, IF(Table2[[#This Row],[Embarked]]="C", 1, ""))</f>
        <v>1</v>
      </c>
      <c r="U23" s="3">
        <f>IF(Table2[[#This Row],[Sex]]="male", 1, 0)</f>
        <v>0</v>
      </c>
      <c r="V23" s="3"/>
      <c r="AI23">
        <f>SUMPRODUCT(Table2[[#This Row],[SibSp_1]:[Const]],$X$4:$AG$4)</f>
        <v>0.14143027866056004</v>
      </c>
      <c r="AJ23">
        <f>(AI23-Table2[[#This Row],[Survived]])^2</f>
        <v>0.73714196640088359</v>
      </c>
    </row>
    <row r="24" spans="1:36" x14ac:dyDescent="0.25">
      <c r="A24">
        <v>21</v>
      </c>
      <c r="B24">
        <v>0</v>
      </c>
      <c r="C24">
        <v>2</v>
      </c>
      <c r="D24" t="s">
        <v>47</v>
      </c>
      <c r="E24" t="s">
        <v>13</v>
      </c>
      <c r="F24">
        <v>35</v>
      </c>
      <c r="G24">
        <v>0</v>
      </c>
      <c r="H24">
        <v>0</v>
      </c>
      <c r="I24">
        <v>239865</v>
      </c>
      <c r="J24">
        <v>26</v>
      </c>
      <c r="L24" t="s">
        <v>15</v>
      </c>
      <c r="M24">
        <f>Table2[[#This Row],[SibSp]]</f>
        <v>0</v>
      </c>
      <c r="N24">
        <f>Table2[[#This Row],[Parch]]</f>
        <v>0</v>
      </c>
      <c r="O24" s="5">
        <f>Table2[[#This Row],[Age]]/80</f>
        <v>0.4375</v>
      </c>
      <c r="P24" s="5">
        <f>LOG10(Table2[[#This Row],[Fare]]+1)</f>
        <v>1.4313637641589874</v>
      </c>
      <c r="Q24" s="3">
        <f>IF(OR(Table2[[#This Row],[Pclass]]=2, Table2[[#This Row],[Pclass]]=3), 0, IF(Table2[[#This Row],[Pclass]]=1, 1, ""))</f>
        <v>0</v>
      </c>
      <c r="R24" s="3">
        <f>IF(OR(Table2[[#This Row],[Pclass]]=1, Table2[[#This Row],[Pclass]]=3), 0, IF(Table2[[#This Row],[Pclass]]=2, 1, ""))</f>
        <v>1</v>
      </c>
      <c r="S24" s="3">
        <f>IF(OR(Table2[[#This Row],[Embarked]]="C", Table2[[#This Row],[Embarked]]="Q"), 0, IF(Table2[[#This Row],[Embarked]]="S", 1, ""))</f>
        <v>1</v>
      </c>
      <c r="T24" s="3">
        <f>IF(OR(Table2[[#This Row],[Embarked]]="S", Table2[[#This Row],[Embarked]]="Q"), 0, IF(Table2[[#This Row],[Embarked]]="C", 1, ""))</f>
        <v>0</v>
      </c>
      <c r="U24" s="3">
        <f>IF(Table2[[#This Row],[Sex]]="male", 1, 0)</f>
        <v>1</v>
      </c>
      <c r="V24" s="3">
        <v>1</v>
      </c>
      <c r="AI24">
        <f>SUMPRODUCT(Table2[[#This Row],[SibSp_1]:[Const]],$X$4:$AG$4)</f>
        <v>0.27062421682949667</v>
      </c>
      <c r="AJ24">
        <f>(AI24-Table2[[#This Row],[Survived]])^2</f>
        <v>7.3237466734578427E-2</v>
      </c>
    </row>
    <row r="25" spans="1:36" x14ac:dyDescent="0.25">
      <c r="A25">
        <v>22</v>
      </c>
      <c r="B25">
        <v>1</v>
      </c>
      <c r="C25">
        <v>2</v>
      </c>
      <c r="D25" t="s">
        <v>48</v>
      </c>
      <c r="E25" t="s">
        <v>13</v>
      </c>
      <c r="F25">
        <v>34</v>
      </c>
      <c r="G25">
        <v>0</v>
      </c>
      <c r="H25">
        <v>0</v>
      </c>
      <c r="I25">
        <v>248698</v>
      </c>
      <c r="J25">
        <v>13</v>
      </c>
      <c r="K25" t="s">
        <v>49</v>
      </c>
      <c r="L25" t="s">
        <v>15</v>
      </c>
      <c r="M25">
        <f>Table2[[#This Row],[SibSp]]</f>
        <v>0</v>
      </c>
      <c r="N25">
        <f>Table2[[#This Row],[Parch]]</f>
        <v>0</v>
      </c>
      <c r="O25" s="5">
        <f>Table2[[#This Row],[Age]]/80</f>
        <v>0.42499999999999999</v>
      </c>
      <c r="P25" s="5">
        <f>LOG10(Table2[[#This Row],[Fare]]+1)</f>
        <v>1.146128035678238</v>
      </c>
      <c r="Q25" s="3">
        <f>IF(OR(Table2[[#This Row],[Pclass]]=2, Table2[[#This Row],[Pclass]]=3), 0, IF(Table2[[#This Row],[Pclass]]=1, 1, ""))</f>
        <v>0</v>
      </c>
      <c r="R25" s="3">
        <f>IF(OR(Table2[[#This Row],[Pclass]]=1, Table2[[#This Row],[Pclass]]=3), 0, IF(Table2[[#This Row],[Pclass]]=2, 1, ""))</f>
        <v>1</v>
      </c>
      <c r="S25" s="3">
        <f>IF(OR(Table2[[#This Row],[Embarked]]="C", Table2[[#This Row],[Embarked]]="Q"), 0, IF(Table2[[#This Row],[Embarked]]="S", 1, ""))</f>
        <v>1</v>
      </c>
      <c r="T25" s="3">
        <f>IF(OR(Table2[[#This Row],[Embarked]]="S", Table2[[#This Row],[Embarked]]="Q"), 0, IF(Table2[[#This Row],[Embarked]]="C", 1, ""))</f>
        <v>0</v>
      </c>
      <c r="U25" s="3">
        <f>IF(Table2[[#This Row],[Sex]]="male", 1, 0)</f>
        <v>1</v>
      </c>
      <c r="V25" s="3">
        <v>1</v>
      </c>
      <c r="AI25">
        <f>SUMPRODUCT(Table2[[#This Row],[SibSp_1]:[Const]],$X$4:$AG$4)</f>
        <v>0.26312079344682027</v>
      </c>
      <c r="AJ25">
        <f>(AI25-Table2[[#This Row],[Survived]])^2</f>
        <v>0.54299096505044375</v>
      </c>
    </row>
    <row r="26" spans="1:36" x14ac:dyDescent="0.25">
      <c r="A26">
        <v>23</v>
      </c>
      <c r="B26">
        <v>1</v>
      </c>
      <c r="C26">
        <v>3</v>
      </c>
      <c r="D26" t="s">
        <v>50</v>
      </c>
      <c r="E26" t="s">
        <v>17</v>
      </c>
      <c r="F26">
        <v>15</v>
      </c>
      <c r="G26">
        <v>0</v>
      </c>
      <c r="H26">
        <v>0</v>
      </c>
      <c r="I26">
        <v>330923</v>
      </c>
      <c r="J26">
        <v>8.0291999999999994</v>
      </c>
      <c r="L26" t="s">
        <v>27</v>
      </c>
      <c r="M26">
        <f>Table2[[#This Row],[SibSp]]</f>
        <v>0</v>
      </c>
      <c r="N26">
        <f>Table2[[#This Row],[Parch]]</f>
        <v>0</v>
      </c>
      <c r="O26" s="5">
        <f>Table2[[#This Row],[Age]]/80</f>
        <v>0.1875</v>
      </c>
      <c r="P26" s="5">
        <f>LOG10(Table2[[#This Row],[Fare]]+1)</f>
        <v>0.95564927290744683</v>
      </c>
      <c r="Q26" s="3">
        <f>IF(OR(Table2[[#This Row],[Pclass]]=2, Table2[[#This Row],[Pclass]]=3), 0, IF(Table2[[#This Row],[Pclass]]=1, 1, ""))</f>
        <v>0</v>
      </c>
      <c r="R26" s="3">
        <f>IF(OR(Table2[[#This Row],[Pclass]]=1, Table2[[#This Row],[Pclass]]=3), 0, IF(Table2[[#This Row],[Pclass]]=2, 1, ""))</f>
        <v>0</v>
      </c>
      <c r="S26" s="3">
        <f>IF(OR(Table2[[#This Row],[Embarked]]="C", Table2[[#This Row],[Embarked]]="Q"), 0, IF(Table2[[#This Row],[Embarked]]="S", 1, ""))</f>
        <v>0</v>
      </c>
      <c r="T26" s="3">
        <f>IF(OR(Table2[[#This Row],[Embarked]]="S", Table2[[#This Row],[Embarked]]="Q"), 0, IF(Table2[[#This Row],[Embarked]]="C", 1, ""))</f>
        <v>0</v>
      </c>
      <c r="U26" s="3">
        <f>IF(Table2[[#This Row],[Sex]]="male", 1, 0)</f>
        <v>0</v>
      </c>
      <c r="V26" s="3">
        <v>1</v>
      </c>
      <c r="AI26">
        <f>SUMPRODUCT(Table2[[#This Row],[SibSp_1]:[Const]],$X$4:$AG$4)</f>
        <v>0.64496251278600203</v>
      </c>
      <c r="AJ26">
        <f>(AI26-Table2[[#This Row],[Survived]])^2</f>
        <v>0.12605161732722978</v>
      </c>
    </row>
    <row r="27" spans="1:36" x14ac:dyDescent="0.25">
      <c r="A27">
        <v>24</v>
      </c>
      <c r="B27">
        <v>1</v>
      </c>
      <c r="C27">
        <v>1</v>
      </c>
      <c r="D27" t="s">
        <v>51</v>
      </c>
      <c r="E27" t="s">
        <v>13</v>
      </c>
      <c r="F27">
        <v>28</v>
      </c>
      <c r="G27">
        <v>0</v>
      </c>
      <c r="H27">
        <v>0</v>
      </c>
      <c r="I27">
        <v>113788</v>
      </c>
      <c r="J27">
        <v>35.5</v>
      </c>
      <c r="K27" t="s">
        <v>52</v>
      </c>
      <c r="L27" t="s">
        <v>15</v>
      </c>
      <c r="M27">
        <f>Table2[[#This Row],[SibSp]]</f>
        <v>0</v>
      </c>
      <c r="N27">
        <f>Table2[[#This Row],[Parch]]</f>
        <v>0</v>
      </c>
      <c r="O27" s="5">
        <f>Table2[[#This Row],[Age]]/80</f>
        <v>0.35</v>
      </c>
      <c r="P27" s="5">
        <f>LOG10(Table2[[#This Row],[Fare]]+1)</f>
        <v>1.5622928644564746</v>
      </c>
      <c r="Q27" s="3">
        <f>IF(OR(Table2[[#This Row],[Pclass]]=2, Table2[[#This Row],[Pclass]]=3), 0, IF(Table2[[#This Row],[Pclass]]=1, 1, ""))</f>
        <v>1</v>
      </c>
      <c r="R27" s="3">
        <f>IF(OR(Table2[[#This Row],[Pclass]]=1, Table2[[#This Row],[Pclass]]=3), 0, IF(Table2[[#This Row],[Pclass]]=2, 1, ""))</f>
        <v>0</v>
      </c>
      <c r="S27" s="3">
        <f>IF(OR(Table2[[#This Row],[Embarked]]="C", Table2[[#This Row],[Embarked]]="Q"), 0, IF(Table2[[#This Row],[Embarked]]="S", 1, ""))</f>
        <v>1</v>
      </c>
      <c r="T27" s="3">
        <f>IF(OR(Table2[[#This Row],[Embarked]]="S", Table2[[#This Row],[Embarked]]="Q"), 0, IF(Table2[[#This Row],[Embarked]]="C", 1, ""))</f>
        <v>0</v>
      </c>
      <c r="U27" s="3">
        <f>IF(Table2[[#This Row],[Sex]]="male", 1, 0)</f>
        <v>1</v>
      </c>
      <c r="V27" s="3">
        <v>1</v>
      </c>
      <c r="AI27">
        <f>SUMPRODUCT(Table2[[#This Row],[SibSp_1]:[Const]],$X$4:$AG$4)</f>
        <v>0.49158024495823838</v>
      </c>
      <c r="AJ27">
        <f>(AI27-Table2[[#This Row],[Survived]])^2</f>
        <v>0.25849064731672489</v>
      </c>
    </row>
    <row r="28" spans="1:36" x14ac:dyDescent="0.25">
      <c r="A28">
        <v>25</v>
      </c>
      <c r="B28">
        <v>0</v>
      </c>
      <c r="C28">
        <v>3</v>
      </c>
      <c r="D28" t="s">
        <v>53</v>
      </c>
      <c r="E28" t="s">
        <v>17</v>
      </c>
      <c r="F28">
        <v>8</v>
      </c>
      <c r="G28">
        <v>3</v>
      </c>
      <c r="H28">
        <v>1</v>
      </c>
      <c r="I28">
        <v>349909</v>
      </c>
      <c r="J28">
        <v>21.074999999999999</v>
      </c>
      <c r="L28" t="s">
        <v>15</v>
      </c>
      <c r="M28">
        <f>Table2[[#This Row],[SibSp]]</f>
        <v>3</v>
      </c>
      <c r="N28">
        <f>Table2[[#This Row],[Parch]]</f>
        <v>1</v>
      </c>
      <c r="O28" s="5">
        <f>Table2[[#This Row],[Age]]/80</f>
        <v>0.1</v>
      </c>
      <c r="P28" s="5">
        <f>LOG10(Table2[[#This Row],[Fare]]+1)</f>
        <v>1.3439007122496063</v>
      </c>
      <c r="Q28" s="3">
        <f>IF(OR(Table2[[#This Row],[Pclass]]=2, Table2[[#This Row],[Pclass]]=3), 0, IF(Table2[[#This Row],[Pclass]]=1, 1, ""))</f>
        <v>0</v>
      </c>
      <c r="R28" s="3">
        <f>IF(OR(Table2[[#This Row],[Pclass]]=1, Table2[[#This Row],[Pclass]]=3), 0, IF(Table2[[#This Row],[Pclass]]=2, 1, ""))</f>
        <v>0</v>
      </c>
      <c r="S28" s="3">
        <f>IF(OR(Table2[[#This Row],[Embarked]]="C", Table2[[#This Row],[Embarked]]="Q"), 0, IF(Table2[[#This Row],[Embarked]]="S", 1, ""))</f>
        <v>1</v>
      </c>
      <c r="T28" s="3">
        <f>IF(OR(Table2[[#This Row],[Embarked]]="S", Table2[[#This Row],[Embarked]]="Q"), 0, IF(Table2[[#This Row],[Embarked]]="C", 1, ""))</f>
        <v>0</v>
      </c>
      <c r="U28" s="3">
        <f>IF(Table2[[#This Row],[Sex]]="male", 1, 0)</f>
        <v>0</v>
      </c>
      <c r="V28" s="3">
        <v>1</v>
      </c>
      <c r="AI28">
        <f>SUMPRODUCT(Table2[[#This Row],[SibSp_1]:[Const]],$X$4:$AG$4)</f>
        <v>0.56069195492805224</v>
      </c>
      <c r="AJ28">
        <f>(AI28-Table2[[#This Row],[Survived]])^2</f>
        <v>0.31437546832104096</v>
      </c>
    </row>
    <row r="29" spans="1:36" x14ac:dyDescent="0.25">
      <c r="A29">
        <v>26</v>
      </c>
      <c r="B29">
        <v>1</v>
      </c>
      <c r="C29">
        <v>3</v>
      </c>
      <c r="D29" t="s">
        <v>54</v>
      </c>
      <c r="E29" t="s">
        <v>17</v>
      </c>
      <c r="F29">
        <v>38</v>
      </c>
      <c r="G29">
        <v>1</v>
      </c>
      <c r="H29">
        <v>5</v>
      </c>
      <c r="I29">
        <v>347077</v>
      </c>
      <c r="J29">
        <v>31.387499999999999</v>
      </c>
      <c r="L29" t="s">
        <v>15</v>
      </c>
      <c r="M29">
        <f>Table2[[#This Row],[SibSp]]</f>
        <v>1</v>
      </c>
      <c r="N29">
        <f>Table2[[#This Row],[Parch]]</f>
        <v>5</v>
      </c>
      <c r="O29" s="5">
        <f>Table2[[#This Row],[Age]]/80</f>
        <v>0.47499999999999998</v>
      </c>
      <c r="P29" s="5">
        <f>LOG10(Table2[[#This Row],[Fare]]+1)</f>
        <v>1.5103774259938814</v>
      </c>
      <c r="Q29" s="3">
        <f>IF(OR(Table2[[#This Row],[Pclass]]=2, Table2[[#This Row],[Pclass]]=3), 0, IF(Table2[[#This Row],[Pclass]]=1, 1, ""))</f>
        <v>0</v>
      </c>
      <c r="R29" s="3">
        <f>IF(OR(Table2[[#This Row],[Pclass]]=1, Table2[[#This Row],[Pclass]]=3), 0, IF(Table2[[#This Row],[Pclass]]=2, 1, ""))</f>
        <v>0</v>
      </c>
      <c r="S29" s="3">
        <f>IF(OR(Table2[[#This Row],[Embarked]]="C", Table2[[#This Row],[Embarked]]="Q"), 0, IF(Table2[[#This Row],[Embarked]]="S", 1, ""))</f>
        <v>1</v>
      </c>
      <c r="T29" s="3">
        <f>IF(OR(Table2[[#This Row],[Embarked]]="S", Table2[[#This Row],[Embarked]]="Q"), 0, IF(Table2[[#This Row],[Embarked]]="C", 1, ""))</f>
        <v>0</v>
      </c>
      <c r="U29" s="3">
        <f>IF(Table2[[#This Row],[Sex]]="male", 1, 0)</f>
        <v>0</v>
      </c>
      <c r="V29" s="3">
        <v>1</v>
      </c>
      <c r="AI29">
        <f>SUMPRODUCT(Table2[[#This Row],[SibSp_1]:[Const]],$X$4:$AG$4)</f>
        <v>0.43092628045823328</v>
      </c>
      <c r="AJ29">
        <f>(AI29-Table2[[#This Row],[Survived]])^2</f>
        <v>0.32384489827310142</v>
      </c>
    </row>
    <row r="30" spans="1:36" hidden="1" x14ac:dyDescent="0.25">
      <c r="A30">
        <v>27</v>
      </c>
      <c r="B30">
        <v>0</v>
      </c>
      <c r="C30">
        <v>3</v>
      </c>
      <c r="D30" t="s">
        <v>55</v>
      </c>
      <c r="E30" t="s">
        <v>13</v>
      </c>
      <c r="G30">
        <v>0</v>
      </c>
      <c r="H30">
        <v>0</v>
      </c>
      <c r="I30">
        <v>2631</v>
      </c>
      <c r="J30">
        <v>7.2249999999999996</v>
      </c>
      <c r="L30" t="s">
        <v>20</v>
      </c>
      <c r="M30">
        <f>Table2[[#This Row],[SibSp]]</f>
        <v>0</v>
      </c>
      <c r="N30">
        <f>Table2[[#This Row],[Parch]]</f>
        <v>0</v>
      </c>
      <c r="O30">
        <f>Table2[[#This Row],[Age]]/80</f>
        <v>0</v>
      </c>
      <c r="P30" s="3">
        <f>LOG10(Table2[[#This Row],[Fare]]+1)</f>
        <v>0.91513590662201194</v>
      </c>
      <c r="Q30" s="3">
        <f>IF(OR(Table2[[#This Row],[Pclass]]=2, Table2[[#This Row],[Pclass]]=3), 0, IF(Table2[[#This Row],[Pclass]]=1, 1, ""))</f>
        <v>0</v>
      </c>
      <c r="R30" s="3">
        <f>IF(OR(Table2[[#This Row],[Pclass]]=1, Table2[[#This Row],[Pclass]]=3), 0, IF(Table2[[#This Row],[Pclass]]=2, 1, ""))</f>
        <v>0</v>
      </c>
      <c r="S30" s="3">
        <f>IF(OR(Table2[[#This Row],[Embarked]]="C", Table2[[#This Row],[Embarked]]="Q"), 0, IF(Table2[[#This Row],[Embarked]]="S", 1, ""))</f>
        <v>0</v>
      </c>
      <c r="T30" s="3">
        <f>IF(OR(Table2[[#This Row],[Embarked]]="S", Table2[[#This Row],[Embarked]]="Q"), 0, IF(Table2[[#This Row],[Embarked]]="C", 1, ""))</f>
        <v>1</v>
      </c>
      <c r="U30" s="3">
        <f>IF(Table2[[#This Row],[Sex]]="male", 1, 0)</f>
        <v>1</v>
      </c>
      <c r="V30" s="3"/>
      <c r="AI30">
        <f>SUMPRODUCT(Table2[[#This Row],[SibSp_1]:[Const]],$X$4:$AG$4)</f>
        <v>-0.34163367200056205</v>
      </c>
      <c r="AJ30">
        <f>(AI30-Table2[[#This Row],[Survived]])^2</f>
        <v>0.11671356584458761</v>
      </c>
    </row>
    <row r="31" spans="1:36" x14ac:dyDescent="0.25">
      <c r="A31">
        <v>28</v>
      </c>
      <c r="B31">
        <v>0</v>
      </c>
      <c r="C31">
        <v>1</v>
      </c>
      <c r="D31" t="s">
        <v>56</v>
      </c>
      <c r="E31" t="s">
        <v>13</v>
      </c>
      <c r="F31">
        <v>19</v>
      </c>
      <c r="G31">
        <v>3</v>
      </c>
      <c r="H31">
        <v>2</v>
      </c>
      <c r="I31">
        <v>19950</v>
      </c>
      <c r="J31">
        <v>263</v>
      </c>
      <c r="K31" t="s">
        <v>57</v>
      </c>
      <c r="L31" t="s">
        <v>15</v>
      </c>
      <c r="M31">
        <f>Table2[[#This Row],[SibSp]]</f>
        <v>3</v>
      </c>
      <c r="N31">
        <f>Table2[[#This Row],[Parch]]</f>
        <v>2</v>
      </c>
      <c r="O31" s="5">
        <f>Table2[[#This Row],[Age]]/80</f>
        <v>0.23749999999999999</v>
      </c>
      <c r="P31" s="5">
        <f>LOG10(Table2[[#This Row],[Fare]]+1)</f>
        <v>2.4216039268698313</v>
      </c>
      <c r="Q31" s="3">
        <f>IF(OR(Table2[[#This Row],[Pclass]]=2, Table2[[#This Row],[Pclass]]=3), 0, IF(Table2[[#This Row],[Pclass]]=1, 1, ""))</f>
        <v>1</v>
      </c>
      <c r="R31" s="3">
        <f>IF(OR(Table2[[#This Row],[Pclass]]=1, Table2[[#This Row],[Pclass]]=3), 0, IF(Table2[[#This Row],[Pclass]]=2, 1, ""))</f>
        <v>0</v>
      </c>
      <c r="S31" s="3">
        <f>IF(OR(Table2[[#This Row],[Embarked]]="C", Table2[[#This Row],[Embarked]]="Q"), 0, IF(Table2[[#This Row],[Embarked]]="S", 1, ""))</f>
        <v>1</v>
      </c>
      <c r="T31" s="3">
        <f>IF(OR(Table2[[#This Row],[Embarked]]="S", Table2[[#This Row],[Embarked]]="Q"), 0, IF(Table2[[#This Row],[Embarked]]="C", 1, ""))</f>
        <v>0</v>
      </c>
      <c r="U31" s="3">
        <f>IF(Table2[[#This Row],[Sex]]="male", 1, 0)</f>
        <v>1</v>
      </c>
      <c r="V31" s="3">
        <v>1</v>
      </c>
      <c r="AI31">
        <f>SUMPRODUCT(Table2[[#This Row],[SibSp_1]:[Const]],$X$4:$AG$4)</f>
        <v>0.39842482336709417</v>
      </c>
      <c r="AJ31">
        <f>(AI31-Table2[[#This Row],[Survived]])^2</f>
        <v>0.1587423398751002</v>
      </c>
    </row>
    <row r="32" spans="1:36" hidden="1" x14ac:dyDescent="0.25">
      <c r="A32">
        <v>29</v>
      </c>
      <c r="B32">
        <v>1</v>
      </c>
      <c r="C32">
        <v>3</v>
      </c>
      <c r="D32" t="s">
        <v>58</v>
      </c>
      <c r="E32" t="s">
        <v>17</v>
      </c>
      <c r="G32">
        <v>0</v>
      </c>
      <c r="H32">
        <v>0</v>
      </c>
      <c r="I32">
        <v>330959</v>
      </c>
      <c r="J32">
        <v>7.8792</v>
      </c>
      <c r="L32" t="s">
        <v>27</v>
      </c>
      <c r="M32">
        <f>Table2[[#This Row],[SibSp]]</f>
        <v>0</v>
      </c>
      <c r="N32">
        <f>Table2[[#This Row],[Parch]]</f>
        <v>0</v>
      </c>
      <c r="O32">
        <f>Table2[[#This Row],[Age]]/80</f>
        <v>0</v>
      </c>
      <c r="P32" s="3">
        <f>LOG10(Table2[[#This Row],[Fare]]+1)</f>
        <v>0.94837383838707923</v>
      </c>
      <c r="Q32" s="3">
        <f>IF(OR(Table2[[#This Row],[Pclass]]=2, Table2[[#This Row],[Pclass]]=3), 0, IF(Table2[[#This Row],[Pclass]]=1, 1, ""))</f>
        <v>0</v>
      </c>
      <c r="R32" s="3">
        <f>IF(OR(Table2[[#This Row],[Pclass]]=1, Table2[[#This Row],[Pclass]]=3), 0, IF(Table2[[#This Row],[Pclass]]=2, 1, ""))</f>
        <v>0</v>
      </c>
      <c r="S32" s="3">
        <f>IF(OR(Table2[[#This Row],[Embarked]]="C", Table2[[#This Row],[Embarked]]="Q"), 0, IF(Table2[[#This Row],[Embarked]]="S", 1, ""))</f>
        <v>0</v>
      </c>
      <c r="T32" s="3">
        <f>IF(OR(Table2[[#This Row],[Embarked]]="S", Table2[[#This Row],[Embarked]]="Q"), 0, IF(Table2[[#This Row],[Embarked]]="C", 1, ""))</f>
        <v>0</v>
      </c>
      <c r="U32" s="3">
        <f>IF(Table2[[#This Row],[Sex]]="male", 1, 0)</f>
        <v>0</v>
      </c>
      <c r="V32" s="3"/>
      <c r="AI32">
        <f>SUMPRODUCT(Table2[[#This Row],[SibSp_1]:[Const]],$X$4:$AG$4)</f>
        <v>4.6231931603032093E-2</v>
      </c>
      <c r="AJ32">
        <f>(AI32-Table2[[#This Row],[Survived]])^2</f>
        <v>0.90967352829368331</v>
      </c>
    </row>
    <row r="33" spans="1:36" hidden="1" x14ac:dyDescent="0.25">
      <c r="A33">
        <v>30</v>
      </c>
      <c r="B33">
        <v>0</v>
      </c>
      <c r="C33">
        <v>3</v>
      </c>
      <c r="D33" t="s">
        <v>59</v>
      </c>
      <c r="E33" t="s">
        <v>13</v>
      </c>
      <c r="G33">
        <v>0</v>
      </c>
      <c r="H33">
        <v>0</v>
      </c>
      <c r="I33">
        <v>349216</v>
      </c>
      <c r="J33">
        <v>7.8958000000000004</v>
      </c>
      <c r="L33" t="s">
        <v>15</v>
      </c>
      <c r="M33">
        <f>Table2[[#This Row],[SibSp]]</f>
        <v>0</v>
      </c>
      <c r="N33">
        <f>Table2[[#This Row],[Parch]]</f>
        <v>0</v>
      </c>
      <c r="O33">
        <f>Table2[[#This Row],[Age]]/80</f>
        <v>0</v>
      </c>
      <c r="P33" s="3">
        <f>LOG10(Table2[[#This Row],[Fare]]+1)</f>
        <v>0.94918501031343461</v>
      </c>
      <c r="Q33" s="3">
        <f>IF(OR(Table2[[#This Row],[Pclass]]=2, Table2[[#This Row],[Pclass]]=3), 0, IF(Table2[[#This Row],[Pclass]]=1, 1, ""))</f>
        <v>0</v>
      </c>
      <c r="R33" s="3">
        <f>IF(OR(Table2[[#This Row],[Pclass]]=1, Table2[[#This Row],[Pclass]]=3), 0, IF(Table2[[#This Row],[Pclass]]=2, 1, ""))</f>
        <v>0</v>
      </c>
      <c r="S33" s="3">
        <f>IF(OR(Table2[[#This Row],[Embarked]]="C", Table2[[#This Row],[Embarked]]="Q"), 0, IF(Table2[[#This Row],[Embarked]]="S", 1, ""))</f>
        <v>1</v>
      </c>
      <c r="T33" s="3">
        <f>IF(OR(Table2[[#This Row],[Embarked]]="S", Table2[[#This Row],[Embarked]]="Q"), 0, IF(Table2[[#This Row],[Embarked]]="C", 1, ""))</f>
        <v>0</v>
      </c>
      <c r="U33" s="3">
        <f>IF(Table2[[#This Row],[Sex]]="male", 1, 0)</f>
        <v>1</v>
      </c>
      <c r="V33" s="3"/>
      <c r="AI33">
        <f>SUMPRODUCT(Table2[[#This Row],[SibSp_1]:[Const]],$X$4:$AG$4)</f>
        <v>-0.40606823639693312</v>
      </c>
      <c r="AJ33">
        <f>(AI33-Table2[[#This Row],[Survived]])^2</f>
        <v>0.16489141261051557</v>
      </c>
    </row>
    <row r="34" spans="1:36" x14ac:dyDescent="0.25">
      <c r="A34">
        <v>31</v>
      </c>
      <c r="B34">
        <v>0</v>
      </c>
      <c r="C34">
        <v>1</v>
      </c>
      <c r="D34" t="s">
        <v>60</v>
      </c>
      <c r="E34" t="s">
        <v>13</v>
      </c>
      <c r="F34">
        <v>40</v>
      </c>
      <c r="G34">
        <v>0</v>
      </c>
      <c r="H34">
        <v>0</v>
      </c>
      <c r="I34" t="s">
        <v>61</v>
      </c>
      <c r="J34">
        <v>27.720800000000001</v>
      </c>
      <c r="L34" t="s">
        <v>20</v>
      </c>
      <c r="M34">
        <f>Table2[[#This Row],[SibSp]]</f>
        <v>0</v>
      </c>
      <c r="N34">
        <f>Table2[[#This Row],[Parch]]</f>
        <v>0</v>
      </c>
      <c r="O34" s="5">
        <f>Table2[[#This Row],[Age]]/80</f>
        <v>0.5</v>
      </c>
      <c r="P34" s="5">
        <f>LOG10(Table2[[#This Row],[Fare]]+1)</f>
        <v>1.4581965327411079</v>
      </c>
      <c r="Q34" s="3">
        <f>IF(OR(Table2[[#This Row],[Pclass]]=2, Table2[[#This Row],[Pclass]]=3), 0, IF(Table2[[#This Row],[Pclass]]=1, 1, ""))</f>
        <v>1</v>
      </c>
      <c r="R34" s="3">
        <f>IF(OR(Table2[[#This Row],[Pclass]]=1, Table2[[#This Row],[Pclass]]=3), 0, IF(Table2[[#This Row],[Pclass]]=2, 1, ""))</f>
        <v>0</v>
      </c>
      <c r="S34" s="3">
        <f>IF(OR(Table2[[#This Row],[Embarked]]="C", Table2[[#This Row],[Embarked]]="Q"), 0, IF(Table2[[#This Row],[Embarked]]="S", 1, ""))</f>
        <v>0</v>
      </c>
      <c r="T34" s="3">
        <f>IF(OR(Table2[[#This Row],[Embarked]]="S", Table2[[#This Row],[Embarked]]="Q"), 0, IF(Table2[[#This Row],[Embarked]]="C", 1, ""))</f>
        <v>1</v>
      </c>
      <c r="U34" s="3">
        <f>IF(Table2[[#This Row],[Sex]]="male", 1, 0)</f>
        <v>1</v>
      </c>
      <c r="V34" s="3">
        <v>1</v>
      </c>
      <c r="AI34">
        <f>SUMPRODUCT(Table2[[#This Row],[SibSp_1]:[Const]],$X$4:$AG$4)</f>
        <v>0.47578294862647891</v>
      </c>
      <c r="AJ34">
        <f>(AI34-Table2[[#This Row],[Survived]])^2</f>
        <v>0.22636941420370665</v>
      </c>
    </row>
    <row r="35" spans="1:36" hidden="1" x14ac:dyDescent="0.25">
      <c r="A35">
        <v>32</v>
      </c>
      <c r="B35">
        <v>1</v>
      </c>
      <c r="C35">
        <v>1</v>
      </c>
      <c r="D35" t="s">
        <v>62</v>
      </c>
      <c r="E35" t="s">
        <v>17</v>
      </c>
      <c r="G35">
        <v>1</v>
      </c>
      <c r="H35">
        <v>0</v>
      </c>
      <c r="I35" t="s">
        <v>63</v>
      </c>
      <c r="J35">
        <v>146.52080000000001</v>
      </c>
      <c r="K35" t="s">
        <v>64</v>
      </c>
      <c r="L35" t="s">
        <v>20</v>
      </c>
      <c r="M35">
        <f>Table2[[#This Row],[SibSp]]</f>
        <v>1</v>
      </c>
      <c r="N35">
        <f>Table2[[#This Row],[Parch]]</f>
        <v>0</v>
      </c>
      <c r="O35">
        <f>Table2[[#This Row],[Age]]/80</f>
        <v>0</v>
      </c>
      <c r="P35" s="3">
        <f>LOG10(Table2[[#This Row],[Fare]]+1)</f>
        <v>2.1688532588793175</v>
      </c>
      <c r="Q35" s="3">
        <f>IF(OR(Table2[[#This Row],[Pclass]]=2, Table2[[#This Row],[Pclass]]=3), 0, IF(Table2[[#This Row],[Pclass]]=1, 1, ""))</f>
        <v>1</v>
      </c>
      <c r="R35" s="3">
        <f>IF(OR(Table2[[#This Row],[Pclass]]=1, Table2[[#This Row],[Pclass]]=3), 0, IF(Table2[[#This Row],[Pclass]]=2, 1, ""))</f>
        <v>0</v>
      </c>
      <c r="S35" s="3">
        <f>IF(OR(Table2[[#This Row],[Embarked]]="C", Table2[[#This Row],[Embarked]]="Q"), 0, IF(Table2[[#This Row],[Embarked]]="S", 1, ""))</f>
        <v>0</v>
      </c>
      <c r="T35" s="3">
        <f>IF(OR(Table2[[#This Row],[Embarked]]="S", Table2[[#This Row],[Embarked]]="Q"), 0, IF(Table2[[#This Row],[Embarked]]="C", 1, ""))</f>
        <v>1</v>
      </c>
      <c r="U35" s="3">
        <f>IF(Table2[[#This Row],[Sex]]="male", 1, 0)</f>
        <v>0</v>
      </c>
      <c r="V35" s="3"/>
      <c r="AI35">
        <f>SUMPRODUCT(Table2[[#This Row],[SibSp_1]:[Const]],$X$4:$AG$4)</f>
        <v>0.50021542472742342</v>
      </c>
      <c r="AJ35">
        <f>(AI35-Table2[[#This Row],[Survived]])^2</f>
        <v>0.24978462168038976</v>
      </c>
    </row>
    <row r="36" spans="1:36" hidden="1" x14ac:dyDescent="0.25">
      <c r="A36">
        <v>33</v>
      </c>
      <c r="B36">
        <v>1</v>
      </c>
      <c r="C36">
        <v>3</v>
      </c>
      <c r="D36" t="s">
        <v>65</v>
      </c>
      <c r="E36" t="s">
        <v>17</v>
      </c>
      <c r="G36">
        <v>0</v>
      </c>
      <c r="H36">
        <v>0</v>
      </c>
      <c r="I36">
        <v>335677</v>
      </c>
      <c r="J36">
        <v>7.75</v>
      </c>
      <c r="L36" t="s">
        <v>27</v>
      </c>
      <c r="M36">
        <f>Table2[[#This Row],[SibSp]]</f>
        <v>0</v>
      </c>
      <c r="N36">
        <f>Table2[[#This Row],[Parch]]</f>
        <v>0</v>
      </c>
      <c r="O36">
        <f>Table2[[#This Row],[Age]]/80</f>
        <v>0</v>
      </c>
      <c r="P36" s="3">
        <f>LOG10(Table2[[#This Row],[Fare]]+1)</f>
        <v>0.94200805302231327</v>
      </c>
      <c r="Q36" s="3">
        <f>IF(OR(Table2[[#This Row],[Pclass]]=2, Table2[[#This Row],[Pclass]]=3), 0, IF(Table2[[#This Row],[Pclass]]=1, 1, ""))</f>
        <v>0</v>
      </c>
      <c r="R36" s="3">
        <f>IF(OR(Table2[[#This Row],[Pclass]]=1, Table2[[#This Row],[Pclass]]=3), 0, IF(Table2[[#This Row],[Pclass]]=2, 1, ""))</f>
        <v>0</v>
      </c>
      <c r="S36" s="3">
        <f>IF(OR(Table2[[#This Row],[Embarked]]="C", Table2[[#This Row],[Embarked]]="Q"), 0, IF(Table2[[#This Row],[Embarked]]="S", 1, ""))</f>
        <v>0</v>
      </c>
      <c r="T36" s="3">
        <f>IF(OR(Table2[[#This Row],[Embarked]]="S", Table2[[#This Row],[Embarked]]="Q"), 0, IF(Table2[[#This Row],[Embarked]]="C", 1, ""))</f>
        <v>0</v>
      </c>
      <c r="U36" s="3">
        <f>IF(Table2[[#This Row],[Sex]]="male", 1, 0)</f>
        <v>0</v>
      </c>
      <c r="V36" s="3"/>
      <c r="AI36">
        <f>SUMPRODUCT(Table2[[#This Row],[SibSp_1]:[Const]],$X$4:$AG$4)</f>
        <v>4.5921608245648081E-2</v>
      </c>
      <c r="AJ36">
        <f>(AI36-Table2[[#This Row],[Survived]])^2</f>
        <v>0.91026557761257065</v>
      </c>
    </row>
    <row r="37" spans="1:36" x14ac:dyDescent="0.25">
      <c r="A37">
        <v>34</v>
      </c>
      <c r="B37">
        <v>0</v>
      </c>
      <c r="C37">
        <v>2</v>
      </c>
      <c r="D37" t="s">
        <v>66</v>
      </c>
      <c r="E37" t="s">
        <v>13</v>
      </c>
      <c r="F37">
        <v>66</v>
      </c>
      <c r="G37">
        <v>0</v>
      </c>
      <c r="H37">
        <v>0</v>
      </c>
      <c r="I37" t="s">
        <v>67</v>
      </c>
      <c r="J37">
        <v>10.5</v>
      </c>
      <c r="L37" t="s">
        <v>15</v>
      </c>
      <c r="M37">
        <f>Table2[[#This Row],[SibSp]]</f>
        <v>0</v>
      </c>
      <c r="N37">
        <f>Table2[[#This Row],[Parch]]</f>
        <v>0</v>
      </c>
      <c r="O37" s="5">
        <f>Table2[[#This Row],[Age]]/80</f>
        <v>0.82499999999999996</v>
      </c>
      <c r="P37" s="5">
        <f>LOG10(Table2[[#This Row],[Fare]]+1)</f>
        <v>1.0606978403536116</v>
      </c>
      <c r="Q37" s="3">
        <f>IF(OR(Table2[[#This Row],[Pclass]]=2, Table2[[#This Row],[Pclass]]=3), 0, IF(Table2[[#This Row],[Pclass]]=1, 1, ""))</f>
        <v>0</v>
      </c>
      <c r="R37" s="3">
        <f>IF(OR(Table2[[#This Row],[Pclass]]=1, Table2[[#This Row],[Pclass]]=3), 0, IF(Table2[[#This Row],[Pclass]]=2, 1, ""))</f>
        <v>1</v>
      </c>
      <c r="S37" s="3">
        <f>IF(OR(Table2[[#This Row],[Embarked]]="C", Table2[[#This Row],[Embarked]]="Q"), 0, IF(Table2[[#This Row],[Embarked]]="S", 1, ""))</f>
        <v>1</v>
      </c>
      <c r="T37" s="3">
        <f>IF(OR(Table2[[#This Row],[Embarked]]="S", Table2[[#This Row],[Embarked]]="Q"), 0, IF(Table2[[#This Row],[Embarked]]="C", 1, ""))</f>
        <v>0</v>
      </c>
      <c r="U37" s="3">
        <f>IF(Table2[[#This Row],[Sex]]="male", 1, 0)</f>
        <v>1</v>
      </c>
      <c r="V37" s="3">
        <v>1</v>
      </c>
      <c r="AI37">
        <f>SUMPRODUCT(Table2[[#This Row],[SibSp_1]:[Const]],$X$4:$AG$4)</f>
        <v>5.4110444261413648E-2</v>
      </c>
      <c r="AJ37">
        <f>(AI37-Table2[[#This Row],[Survived]])^2</f>
        <v>2.9279401781675532E-3</v>
      </c>
    </row>
    <row r="38" spans="1:36" x14ac:dyDescent="0.25">
      <c r="A38">
        <v>35</v>
      </c>
      <c r="B38">
        <v>0</v>
      </c>
      <c r="C38">
        <v>1</v>
      </c>
      <c r="D38" t="s">
        <v>68</v>
      </c>
      <c r="E38" t="s">
        <v>13</v>
      </c>
      <c r="F38">
        <v>28</v>
      </c>
      <c r="G38">
        <v>1</v>
      </c>
      <c r="H38">
        <v>0</v>
      </c>
      <c r="I38" t="s">
        <v>69</v>
      </c>
      <c r="J38">
        <v>82.1708</v>
      </c>
      <c r="L38" t="s">
        <v>20</v>
      </c>
      <c r="M38">
        <f>Table2[[#This Row],[SibSp]]</f>
        <v>1</v>
      </c>
      <c r="N38">
        <f>Table2[[#This Row],[Parch]]</f>
        <v>0</v>
      </c>
      <c r="O38" s="5">
        <f>Table2[[#This Row],[Age]]/80</f>
        <v>0.35</v>
      </c>
      <c r="P38" s="5">
        <f>LOG10(Table2[[#This Row],[Fare]]+1)</f>
        <v>1.9199708788780554</v>
      </c>
      <c r="Q38" s="3">
        <f>IF(OR(Table2[[#This Row],[Pclass]]=2, Table2[[#This Row],[Pclass]]=3), 0, IF(Table2[[#This Row],[Pclass]]=1, 1, ""))</f>
        <v>1</v>
      </c>
      <c r="R38" s="3">
        <f>IF(OR(Table2[[#This Row],[Pclass]]=1, Table2[[#This Row],[Pclass]]=3), 0, IF(Table2[[#This Row],[Pclass]]=2, 1, ""))</f>
        <v>0</v>
      </c>
      <c r="S38" s="3">
        <f>IF(OR(Table2[[#This Row],[Embarked]]="C", Table2[[#This Row],[Embarked]]="Q"), 0, IF(Table2[[#This Row],[Embarked]]="S", 1, ""))</f>
        <v>0</v>
      </c>
      <c r="T38" s="3">
        <f>IF(OR(Table2[[#This Row],[Embarked]]="S", Table2[[#This Row],[Embarked]]="Q"), 0, IF(Table2[[#This Row],[Embarked]]="C", 1, ""))</f>
        <v>1</v>
      </c>
      <c r="U38" s="3">
        <f>IF(Table2[[#This Row],[Sex]]="male", 1, 0)</f>
        <v>1</v>
      </c>
      <c r="V38" s="3">
        <v>1</v>
      </c>
      <c r="AI38">
        <f>SUMPRODUCT(Table2[[#This Row],[SibSp_1]:[Const]],$X$4:$AG$4)</f>
        <v>0.5201761276848913</v>
      </c>
      <c r="AJ38">
        <f>(AI38-Table2[[#This Row],[Survived]])^2</f>
        <v>0.27058320381324835</v>
      </c>
    </row>
    <row r="39" spans="1:36" x14ac:dyDescent="0.25">
      <c r="A39">
        <v>36</v>
      </c>
      <c r="B39">
        <v>0</v>
      </c>
      <c r="C39">
        <v>1</v>
      </c>
      <c r="D39" t="s">
        <v>70</v>
      </c>
      <c r="E39" t="s">
        <v>13</v>
      </c>
      <c r="F39">
        <v>42</v>
      </c>
      <c r="G39">
        <v>1</v>
      </c>
      <c r="H39">
        <v>0</v>
      </c>
      <c r="I39">
        <v>113789</v>
      </c>
      <c r="J39">
        <v>52</v>
      </c>
      <c r="L39" t="s">
        <v>15</v>
      </c>
      <c r="M39">
        <f>Table2[[#This Row],[SibSp]]</f>
        <v>1</v>
      </c>
      <c r="N39">
        <f>Table2[[#This Row],[Parch]]</f>
        <v>0</v>
      </c>
      <c r="O39" s="5">
        <f>Table2[[#This Row],[Age]]/80</f>
        <v>0.52500000000000002</v>
      </c>
      <c r="P39" s="5">
        <f>LOG10(Table2[[#This Row],[Fare]]+1)</f>
        <v>1.7242758696007889</v>
      </c>
      <c r="Q39" s="3">
        <f>IF(OR(Table2[[#This Row],[Pclass]]=2, Table2[[#This Row],[Pclass]]=3), 0, IF(Table2[[#This Row],[Pclass]]=1, 1, ""))</f>
        <v>1</v>
      </c>
      <c r="R39" s="3">
        <f>IF(OR(Table2[[#This Row],[Pclass]]=1, Table2[[#This Row],[Pclass]]=3), 0, IF(Table2[[#This Row],[Pclass]]=2, 1, ""))</f>
        <v>0</v>
      </c>
      <c r="S39" s="3">
        <f>IF(OR(Table2[[#This Row],[Embarked]]="C", Table2[[#This Row],[Embarked]]="Q"), 0, IF(Table2[[#This Row],[Embarked]]="S", 1, ""))</f>
        <v>1</v>
      </c>
      <c r="T39" s="3">
        <f>IF(OR(Table2[[#This Row],[Embarked]]="S", Table2[[#This Row],[Embarked]]="Q"), 0, IF(Table2[[#This Row],[Embarked]]="C", 1, ""))</f>
        <v>0</v>
      </c>
      <c r="U39" s="3">
        <f>IF(Table2[[#This Row],[Sex]]="male", 1, 0)</f>
        <v>1</v>
      </c>
      <c r="V39" s="3">
        <v>1</v>
      </c>
      <c r="AI39">
        <f>SUMPRODUCT(Table2[[#This Row],[SibSp_1]:[Const]],$X$4:$AG$4)</f>
        <v>0.35492183817352413</v>
      </c>
      <c r="AJ39">
        <f>(AI39-Table2[[#This Row],[Survived]])^2</f>
        <v>0.12596951121247324</v>
      </c>
    </row>
    <row r="40" spans="1:36" hidden="1" x14ac:dyDescent="0.25">
      <c r="A40">
        <v>37</v>
      </c>
      <c r="B40">
        <v>1</v>
      </c>
      <c r="C40">
        <v>3</v>
      </c>
      <c r="D40" t="s">
        <v>71</v>
      </c>
      <c r="E40" t="s">
        <v>13</v>
      </c>
      <c r="G40">
        <v>0</v>
      </c>
      <c r="H40">
        <v>0</v>
      </c>
      <c r="I40">
        <v>2677</v>
      </c>
      <c r="J40">
        <v>7.2291999999999996</v>
      </c>
      <c r="L40" t="s">
        <v>20</v>
      </c>
      <c r="M40">
        <f>Table2[[#This Row],[SibSp]]</f>
        <v>0</v>
      </c>
      <c r="N40">
        <f>Table2[[#This Row],[Parch]]</f>
        <v>0</v>
      </c>
      <c r="O40">
        <f>Table2[[#This Row],[Age]]/80</f>
        <v>0</v>
      </c>
      <c r="P40" s="3">
        <f>LOG10(Table2[[#This Row],[Fare]]+1)</f>
        <v>0.91535761741483168</v>
      </c>
      <c r="Q40" s="3">
        <f>IF(OR(Table2[[#This Row],[Pclass]]=2, Table2[[#This Row],[Pclass]]=3), 0, IF(Table2[[#This Row],[Pclass]]=1, 1, ""))</f>
        <v>0</v>
      </c>
      <c r="R40" s="3">
        <f>IF(OR(Table2[[#This Row],[Pclass]]=1, Table2[[#This Row],[Pclass]]=3), 0, IF(Table2[[#This Row],[Pclass]]=2, 1, ""))</f>
        <v>0</v>
      </c>
      <c r="S40" s="3">
        <f>IF(OR(Table2[[#This Row],[Embarked]]="C", Table2[[#This Row],[Embarked]]="Q"), 0, IF(Table2[[#This Row],[Embarked]]="S", 1, ""))</f>
        <v>0</v>
      </c>
      <c r="T40" s="3">
        <f>IF(OR(Table2[[#This Row],[Embarked]]="S", Table2[[#This Row],[Embarked]]="Q"), 0, IF(Table2[[#This Row],[Embarked]]="C", 1, ""))</f>
        <v>1</v>
      </c>
      <c r="U40" s="3">
        <f>IF(Table2[[#This Row],[Sex]]="male", 1, 0)</f>
        <v>1</v>
      </c>
      <c r="V40" s="3"/>
      <c r="AI40">
        <f>SUMPRODUCT(Table2[[#This Row],[SibSp_1]:[Const]],$X$4:$AG$4)</f>
        <v>-0.34162286390169383</v>
      </c>
      <c r="AJ40">
        <f>(AI40-Table2[[#This Row],[Survived]])^2</f>
        <v>1.799951908943783</v>
      </c>
    </row>
    <row r="41" spans="1:36" x14ac:dyDescent="0.25">
      <c r="A41">
        <v>38</v>
      </c>
      <c r="B41">
        <v>0</v>
      </c>
      <c r="C41">
        <v>3</v>
      </c>
      <c r="D41" t="s">
        <v>72</v>
      </c>
      <c r="E41" t="s">
        <v>13</v>
      </c>
      <c r="F41">
        <v>21</v>
      </c>
      <c r="G41">
        <v>0</v>
      </c>
      <c r="H41">
        <v>0</v>
      </c>
      <c r="I41" t="s">
        <v>73</v>
      </c>
      <c r="J41">
        <v>8.0500000000000007</v>
      </c>
      <c r="L41" t="s">
        <v>15</v>
      </c>
      <c r="M41">
        <f>Table2[[#This Row],[SibSp]]</f>
        <v>0</v>
      </c>
      <c r="N41">
        <f>Table2[[#This Row],[Parch]]</f>
        <v>0</v>
      </c>
      <c r="O41" s="5">
        <f>Table2[[#This Row],[Age]]/80</f>
        <v>0.26250000000000001</v>
      </c>
      <c r="P41" s="5">
        <f>LOG10(Table2[[#This Row],[Fare]]+1)</f>
        <v>0.9566485792052033</v>
      </c>
      <c r="Q41" s="3">
        <f>IF(OR(Table2[[#This Row],[Pclass]]=2, Table2[[#This Row],[Pclass]]=3), 0, IF(Table2[[#This Row],[Pclass]]=1, 1, ""))</f>
        <v>0</v>
      </c>
      <c r="R41" s="3">
        <f>IF(OR(Table2[[#This Row],[Pclass]]=1, Table2[[#This Row],[Pclass]]=3), 0, IF(Table2[[#This Row],[Pclass]]=2, 1, ""))</f>
        <v>0</v>
      </c>
      <c r="S41" s="3">
        <f>IF(OR(Table2[[#This Row],[Embarked]]="C", Table2[[#This Row],[Embarked]]="Q"), 0, IF(Table2[[#This Row],[Embarked]]="S", 1, ""))</f>
        <v>1</v>
      </c>
      <c r="T41" s="3">
        <f>IF(OR(Table2[[#This Row],[Embarked]]="S", Table2[[#This Row],[Embarked]]="Q"), 0, IF(Table2[[#This Row],[Embarked]]="C", 1, ""))</f>
        <v>0</v>
      </c>
      <c r="U41" s="3">
        <f>IF(Table2[[#This Row],[Sex]]="male", 1, 0)</f>
        <v>1</v>
      </c>
      <c r="V41" s="3">
        <v>1</v>
      </c>
      <c r="AI41">
        <f>SUMPRODUCT(Table2[[#This Row],[SibSp_1]:[Const]],$X$4:$AG$4)</f>
        <v>0.15426293914776101</v>
      </c>
      <c r="AJ41">
        <f>(AI41-Table2[[#This Row],[Survived]])^2</f>
        <v>2.3797054394505818E-2</v>
      </c>
    </row>
    <row r="42" spans="1:36" x14ac:dyDescent="0.25">
      <c r="A42">
        <v>39</v>
      </c>
      <c r="B42">
        <v>0</v>
      </c>
      <c r="C42">
        <v>3</v>
      </c>
      <c r="D42" t="s">
        <v>74</v>
      </c>
      <c r="E42" t="s">
        <v>17</v>
      </c>
      <c r="F42">
        <v>18</v>
      </c>
      <c r="G42">
        <v>2</v>
      </c>
      <c r="H42">
        <v>0</v>
      </c>
      <c r="I42">
        <v>345764</v>
      </c>
      <c r="J42">
        <v>18</v>
      </c>
      <c r="L42" t="s">
        <v>15</v>
      </c>
      <c r="M42">
        <f>Table2[[#This Row],[SibSp]]</f>
        <v>2</v>
      </c>
      <c r="N42">
        <f>Table2[[#This Row],[Parch]]</f>
        <v>0</v>
      </c>
      <c r="O42" s="5">
        <f>Table2[[#This Row],[Age]]/80</f>
        <v>0.22500000000000001</v>
      </c>
      <c r="P42" s="5">
        <f>LOG10(Table2[[#This Row],[Fare]]+1)</f>
        <v>1.2787536009528289</v>
      </c>
      <c r="Q42" s="3">
        <f>IF(OR(Table2[[#This Row],[Pclass]]=2, Table2[[#This Row],[Pclass]]=3), 0, IF(Table2[[#This Row],[Pclass]]=1, 1, ""))</f>
        <v>0</v>
      </c>
      <c r="R42" s="3">
        <f>IF(OR(Table2[[#This Row],[Pclass]]=1, Table2[[#This Row],[Pclass]]=3), 0, IF(Table2[[#This Row],[Pclass]]=2, 1, ""))</f>
        <v>0</v>
      </c>
      <c r="S42" s="3">
        <f>IF(OR(Table2[[#This Row],[Embarked]]="C", Table2[[#This Row],[Embarked]]="Q"), 0, IF(Table2[[#This Row],[Embarked]]="S", 1, ""))</f>
        <v>1</v>
      </c>
      <c r="T42" s="3">
        <f>IF(OR(Table2[[#This Row],[Embarked]]="S", Table2[[#This Row],[Embarked]]="Q"), 0, IF(Table2[[#This Row],[Embarked]]="C", 1, ""))</f>
        <v>0</v>
      </c>
      <c r="U42" s="3">
        <f>IF(Table2[[#This Row],[Sex]]="male", 1, 0)</f>
        <v>0</v>
      </c>
      <c r="V42" s="3">
        <v>1</v>
      </c>
      <c r="AI42">
        <f>SUMPRODUCT(Table2[[#This Row],[SibSp_1]:[Const]],$X$4:$AG$4)</f>
        <v>0.5623636697359834</v>
      </c>
      <c r="AJ42">
        <f>(AI42-Table2[[#This Row],[Survived]])^2</f>
        <v>0.31625289703892223</v>
      </c>
    </row>
    <row r="43" spans="1:36" x14ac:dyDescent="0.25">
      <c r="A43">
        <v>40</v>
      </c>
      <c r="B43">
        <v>1</v>
      </c>
      <c r="C43">
        <v>3</v>
      </c>
      <c r="D43" t="s">
        <v>75</v>
      </c>
      <c r="E43" t="s">
        <v>17</v>
      </c>
      <c r="F43">
        <v>14</v>
      </c>
      <c r="G43">
        <v>1</v>
      </c>
      <c r="H43">
        <v>0</v>
      </c>
      <c r="I43">
        <v>2651</v>
      </c>
      <c r="J43">
        <v>11.2417</v>
      </c>
      <c r="L43" t="s">
        <v>20</v>
      </c>
      <c r="M43">
        <f>Table2[[#This Row],[SibSp]]</f>
        <v>1</v>
      </c>
      <c r="N43">
        <f>Table2[[#This Row],[Parch]]</f>
        <v>0</v>
      </c>
      <c r="O43" s="5">
        <f>Table2[[#This Row],[Age]]/80</f>
        <v>0.17499999999999999</v>
      </c>
      <c r="P43" s="5">
        <f>LOG10(Table2[[#This Row],[Fare]]+1)</f>
        <v>1.0878417322991751</v>
      </c>
      <c r="Q43" s="3">
        <f>IF(OR(Table2[[#This Row],[Pclass]]=2, Table2[[#This Row],[Pclass]]=3), 0, IF(Table2[[#This Row],[Pclass]]=1, 1, ""))</f>
        <v>0</v>
      </c>
      <c r="R43" s="3">
        <f>IF(OR(Table2[[#This Row],[Pclass]]=1, Table2[[#This Row],[Pclass]]=3), 0, IF(Table2[[#This Row],[Pclass]]=2, 1, ""))</f>
        <v>0</v>
      </c>
      <c r="S43" s="3">
        <f>IF(OR(Table2[[#This Row],[Embarked]]="C", Table2[[#This Row],[Embarked]]="Q"), 0, IF(Table2[[#This Row],[Embarked]]="S", 1, ""))</f>
        <v>0</v>
      </c>
      <c r="T43" s="3">
        <f>IF(OR(Table2[[#This Row],[Embarked]]="S", Table2[[#This Row],[Embarked]]="Q"), 0, IF(Table2[[#This Row],[Embarked]]="C", 1, ""))</f>
        <v>1</v>
      </c>
      <c r="U43" s="3">
        <f>IF(Table2[[#This Row],[Sex]]="male", 1, 0)</f>
        <v>0</v>
      </c>
      <c r="V43" s="3">
        <v>1</v>
      </c>
      <c r="AI43">
        <f>SUMPRODUCT(Table2[[#This Row],[SibSp_1]:[Const]],$X$4:$AG$4)</f>
        <v>0.69969195075768353</v>
      </c>
      <c r="AJ43">
        <f>(AI43-Table2[[#This Row],[Survived]])^2</f>
        <v>9.0184924439725575E-2</v>
      </c>
    </row>
    <row r="44" spans="1:36" x14ac:dyDescent="0.25">
      <c r="A44">
        <v>41</v>
      </c>
      <c r="B44">
        <v>0</v>
      </c>
      <c r="C44">
        <v>3</v>
      </c>
      <c r="D44" t="s">
        <v>76</v>
      </c>
      <c r="E44" t="s">
        <v>17</v>
      </c>
      <c r="F44">
        <v>40</v>
      </c>
      <c r="G44">
        <v>1</v>
      </c>
      <c r="H44">
        <v>0</v>
      </c>
      <c r="I44">
        <v>7546</v>
      </c>
      <c r="J44">
        <v>9.4749999999999996</v>
      </c>
      <c r="L44" t="s">
        <v>15</v>
      </c>
      <c r="M44">
        <f>Table2[[#This Row],[SibSp]]</f>
        <v>1</v>
      </c>
      <c r="N44">
        <f>Table2[[#This Row],[Parch]]</f>
        <v>0</v>
      </c>
      <c r="O44" s="5">
        <f>Table2[[#This Row],[Age]]/80</f>
        <v>0.5</v>
      </c>
      <c r="P44" s="5">
        <f>LOG10(Table2[[#This Row],[Fare]]+1)</f>
        <v>1.0201540316383328</v>
      </c>
      <c r="Q44" s="3">
        <f>IF(OR(Table2[[#This Row],[Pclass]]=2, Table2[[#This Row],[Pclass]]=3), 0, IF(Table2[[#This Row],[Pclass]]=1, 1, ""))</f>
        <v>0</v>
      </c>
      <c r="R44" s="3">
        <f>IF(OR(Table2[[#This Row],[Pclass]]=1, Table2[[#This Row],[Pclass]]=3), 0, IF(Table2[[#This Row],[Pclass]]=2, 1, ""))</f>
        <v>0</v>
      </c>
      <c r="S44" s="3">
        <f>IF(OR(Table2[[#This Row],[Embarked]]="C", Table2[[#This Row],[Embarked]]="Q"), 0, IF(Table2[[#This Row],[Embarked]]="S", 1, ""))</f>
        <v>1</v>
      </c>
      <c r="T44" s="3">
        <f>IF(OR(Table2[[#This Row],[Embarked]]="S", Table2[[#This Row],[Embarked]]="Q"), 0, IF(Table2[[#This Row],[Embarked]]="C", 1, ""))</f>
        <v>0</v>
      </c>
      <c r="U44" s="3">
        <f>IF(Table2[[#This Row],[Sex]]="male", 1, 0)</f>
        <v>0</v>
      </c>
      <c r="V44" s="3">
        <v>1</v>
      </c>
      <c r="AI44">
        <f>SUMPRODUCT(Table2[[#This Row],[SibSp_1]:[Const]],$X$4:$AG$4)</f>
        <v>0.46386068915071105</v>
      </c>
      <c r="AJ44">
        <f>(AI44-Table2[[#This Row],[Survived]])^2</f>
        <v>0.21516673893937258</v>
      </c>
    </row>
    <row r="45" spans="1:36" x14ac:dyDescent="0.25">
      <c r="A45">
        <v>42</v>
      </c>
      <c r="B45">
        <v>0</v>
      </c>
      <c r="C45">
        <v>2</v>
      </c>
      <c r="D45" t="s">
        <v>77</v>
      </c>
      <c r="E45" t="s">
        <v>17</v>
      </c>
      <c r="F45">
        <v>27</v>
      </c>
      <c r="G45">
        <v>1</v>
      </c>
      <c r="H45">
        <v>0</v>
      </c>
      <c r="I45">
        <v>11668</v>
      </c>
      <c r="J45">
        <v>21</v>
      </c>
      <c r="L45" t="s">
        <v>15</v>
      </c>
      <c r="M45">
        <f>Table2[[#This Row],[SibSp]]</f>
        <v>1</v>
      </c>
      <c r="N45">
        <f>Table2[[#This Row],[Parch]]</f>
        <v>0</v>
      </c>
      <c r="O45" s="5">
        <f>Table2[[#This Row],[Age]]/80</f>
        <v>0.33750000000000002</v>
      </c>
      <c r="P45" s="5">
        <f>LOG10(Table2[[#This Row],[Fare]]+1)</f>
        <v>1.3424226808222062</v>
      </c>
      <c r="Q45" s="3">
        <f>IF(OR(Table2[[#This Row],[Pclass]]=2, Table2[[#This Row],[Pclass]]=3), 0, IF(Table2[[#This Row],[Pclass]]=1, 1, ""))</f>
        <v>0</v>
      </c>
      <c r="R45" s="3">
        <f>IF(OR(Table2[[#This Row],[Pclass]]=1, Table2[[#This Row],[Pclass]]=3), 0, IF(Table2[[#This Row],[Pclass]]=2, 1, ""))</f>
        <v>1</v>
      </c>
      <c r="S45" s="3">
        <f>IF(OR(Table2[[#This Row],[Embarked]]="C", Table2[[#This Row],[Embarked]]="Q"), 0, IF(Table2[[#This Row],[Embarked]]="S", 1, ""))</f>
        <v>1</v>
      </c>
      <c r="T45" s="3">
        <f>IF(OR(Table2[[#This Row],[Embarked]]="S", Table2[[#This Row],[Embarked]]="Q"), 0, IF(Table2[[#This Row],[Embarked]]="C", 1, ""))</f>
        <v>0</v>
      </c>
      <c r="U45" s="3">
        <f>IF(Table2[[#This Row],[Sex]]="male", 1, 0)</f>
        <v>0</v>
      </c>
      <c r="V45" s="3">
        <v>1</v>
      </c>
      <c r="AI45">
        <f>SUMPRODUCT(Table2[[#This Row],[SibSp_1]:[Const]],$X$4:$AG$4)</f>
        <v>0.74562900225584761</v>
      </c>
      <c r="AJ45">
        <f>(AI45-Table2[[#This Row],[Survived]])^2</f>
        <v>0.55596260900505079</v>
      </c>
    </row>
    <row r="46" spans="1:36" hidden="1" x14ac:dyDescent="0.25">
      <c r="A46">
        <v>43</v>
      </c>
      <c r="B46">
        <v>0</v>
      </c>
      <c r="C46">
        <v>3</v>
      </c>
      <c r="D46" t="s">
        <v>78</v>
      </c>
      <c r="E46" t="s">
        <v>13</v>
      </c>
      <c r="G46">
        <v>0</v>
      </c>
      <c r="H46">
        <v>0</v>
      </c>
      <c r="I46">
        <v>349253</v>
      </c>
      <c r="J46">
        <v>7.8958000000000004</v>
      </c>
      <c r="L46" t="s">
        <v>20</v>
      </c>
      <c r="M46">
        <f>Table2[[#This Row],[SibSp]]</f>
        <v>0</v>
      </c>
      <c r="N46">
        <f>Table2[[#This Row],[Parch]]</f>
        <v>0</v>
      </c>
      <c r="O46">
        <f>Table2[[#This Row],[Age]]/80</f>
        <v>0</v>
      </c>
      <c r="P46" s="3">
        <f>LOG10(Table2[[#This Row],[Fare]]+1)</f>
        <v>0.94918501031343461</v>
      </c>
      <c r="Q46" s="3">
        <f>IF(OR(Table2[[#This Row],[Pclass]]=2, Table2[[#This Row],[Pclass]]=3), 0, IF(Table2[[#This Row],[Pclass]]=1, 1, ""))</f>
        <v>0</v>
      </c>
      <c r="R46" s="3">
        <f>IF(OR(Table2[[#This Row],[Pclass]]=1, Table2[[#This Row],[Pclass]]=3), 0, IF(Table2[[#This Row],[Pclass]]=2, 1, ""))</f>
        <v>0</v>
      </c>
      <c r="S46" s="3">
        <f>IF(OR(Table2[[#This Row],[Embarked]]="C", Table2[[#This Row],[Embarked]]="Q"), 0, IF(Table2[[#This Row],[Embarked]]="S", 1, ""))</f>
        <v>0</v>
      </c>
      <c r="T46" s="3">
        <f>IF(OR(Table2[[#This Row],[Embarked]]="S", Table2[[#This Row],[Embarked]]="Q"), 0, IF(Table2[[#This Row],[Embarked]]="C", 1, ""))</f>
        <v>1</v>
      </c>
      <c r="U46" s="3">
        <f>IF(Table2[[#This Row],[Sex]]="male", 1, 0)</f>
        <v>1</v>
      </c>
      <c r="V46" s="3"/>
      <c r="AI46">
        <f>SUMPRODUCT(Table2[[#This Row],[SibSp_1]:[Const]],$X$4:$AG$4)</f>
        <v>-0.33997382461834869</v>
      </c>
      <c r="AJ46">
        <f>(AI46-Table2[[#This Row],[Survived]])^2</f>
        <v>0.11558220142562771</v>
      </c>
    </row>
    <row r="47" spans="1:36" x14ac:dyDescent="0.25">
      <c r="A47">
        <v>44</v>
      </c>
      <c r="B47">
        <v>1</v>
      </c>
      <c r="C47">
        <v>2</v>
      </c>
      <c r="D47" t="s">
        <v>79</v>
      </c>
      <c r="E47" t="s">
        <v>17</v>
      </c>
      <c r="F47">
        <v>3</v>
      </c>
      <c r="G47">
        <v>1</v>
      </c>
      <c r="H47">
        <v>2</v>
      </c>
      <c r="I47" t="s">
        <v>80</v>
      </c>
      <c r="J47">
        <v>41.5792</v>
      </c>
      <c r="L47" t="s">
        <v>20</v>
      </c>
      <c r="M47">
        <f>Table2[[#This Row],[SibSp]]</f>
        <v>1</v>
      </c>
      <c r="N47">
        <f>Table2[[#This Row],[Parch]]</f>
        <v>2</v>
      </c>
      <c r="O47" s="5">
        <f>Table2[[#This Row],[Age]]/80</f>
        <v>3.7499999999999999E-2</v>
      </c>
      <c r="P47" s="5">
        <f>LOG10(Table2[[#This Row],[Fare]]+1)</f>
        <v>1.6291974974299364</v>
      </c>
      <c r="Q47" s="3">
        <f>IF(OR(Table2[[#This Row],[Pclass]]=2, Table2[[#This Row],[Pclass]]=3), 0, IF(Table2[[#This Row],[Pclass]]=1, 1, ""))</f>
        <v>0</v>
      </c>
      <c r="R47" s="3">
        <f>IF(OR(Table2[[#This Row],[Pclass]]=1, Table2[[#This Row],[Pclass]]=3), 0, IF(Table2[[#This Row],[Pclass]]=2, 1, ""))</f>
        <v>1</v>
      </c>
      <c r="S47" s="3">
        <f>IF(OR(Table2[[#This Row],[Embarked]]="C", Table2[[#This Row],[Embarked]]="Q"), 0, IF(Table2[[#This Row],[Embarked]]="S", 1, ""))</f>
        <v>0</v>
      </c>
      <c r="T47" s="3">
        <f>IF(OR(Table2[[#This Row],[Embarked]]="S", Table2[[#This Row],[Embarked]]="Q"), 0, IF(Table2[[#This Row],[Embarked]]="C", 1, ""))</f>
        <v>1</v>
      </c>
      <c r="U47" s="3">
        <f>IF(Table2[[#This Row],[Sex]]="male", 1, 0)</f>
        <v>0</v>
      </c>
      <c r="V47" s="3">
        <v>1</v>
      </c>
      <c r="AI47">
        <f>SUMPRODUCT(Table2[[#This Row],[SibSp_1]:[Const]],$X$4:$AG$4)</f>
        <v>0.95148360717458791</v>
      </c>
      <c r="AJ47">
        <f>(AI47-Table2[[#This Row],[Survived]])^2</f>
        <v>2.3538403727896978E-3</v>
      </c>
    </row>
    <row r="48" spans="1:36" x14ac:dyDescent="0.25">
      <c r="A48">
        <v>45</v>
      </c>
      <c r="B48">
        <v>1</v>
      </c>
      <c r="C48">
        <v>3</v>
      </c>
      <c r="D48" t="s">
        <v>81</v>
      </c>
      <c r="E48" t="s">
        <v>17</v>
      </c>
      <c r="F48">
        <v>19</v>
      </c>
      <c r="G48">
        <v>0</v>
      </c>
      <c r="H48">
        <v>0</v>
      </c>
      <c r="I48">
        <v>330958</v>
      </c>
      <c r="J48">
        <v>7.8792</v>
      </c>
      <c r="L48" t="s">
        <v>27</v>
      </c>
      <c r="M48">
        <f>Table2[[#This Row],[SibSp]]</f>
        <v>0</v>
      </c>
      <c r="N48">
        <f>Table2[[#This Row],[Parch]]</f>
        <v>0</v>
      </c>
      <c r="O48" s="5">
        <f>Table2[[#This Row],[Age]]/80</f>
        <v>0.23749999999999999</v>
      </c>
      <c r="P48" s="5">
        <f>LOG10(Table2[[#This Row],[Fare]]+1)</f>
        <v>0.94837383838707923</v>
      </c>
      <c r="Q48" s="3">
        <f>IF(OR(Table2[[#This Row],[Pclass]]=2, Table2[[#This Row],[Pclass]]=3), 0, IF(Table2[[#This Row],[Pclass]]=1, 1, ""))</f>
        <v>0</v>
      </c>
      <c r="R48" s="3">
        <f>IF(OR(Table2[[#This Row],[Pclass]]=1, Table2[[#This Row],[Pclass]]=3), 0, IF(Table2[[#This Row],[Pclass]]=2, 1, ""))</f>
        <v>0</v>
      </c>
      <c r="S48" s="3">
        <f>IF(OR(Table2[[#This Row],[Embarked]]="C", Table2[[#This Row],[Embarked]]="Q"), 0, IF(Table2[[#This Row],[Embarked]]="S", 1, ""))</f>
        <v>0</v>
      </c>
      <c r="T48" s="3">
        <f>IF(OR(Table2[[#This Row],[Embarked]]="S", Table2[[#This Row],[Embarked]]="Q"), 0, IF(Table2[[#This Row],[Embarked]]="C", 1, ""))</f>
        <v>0</v>
      </c>
      <c r="U48" s="3">
        <f>IF(Table2[[#This Row],[Sex]]="male", 1, 0)</f>
        <v>0</v>
      </c>
      <c r="V48" s="3">
        <v>1</v>
      </c>
      <c r="AI48">
        <f>SUMPRODUCT(Table2[[#This Row],[SibSp_1]:[Const]],$X$4:$AG$4)</f>
        <v>0.61900212731758453</v>
      </c>
      <c r="AJ48">
        <f>(AI48-Table2[[#This Row],[Survived]])^2</f>
        <v>0.14515937898852607</v>
      </c>
    </row>
    <row r="49" spans="1:36" hidden="1" x14ac:dyDescent="0.25">
      <c r="A49">
        <v>46</v>
      </c>
      <c r="B49">
        <v>0</v>
      </c>
      <c r="C49">
        <v>3</v>
      </c>
      <c r="D49" t="s">
        <v>82</v>
      </c>
      <c r="E49" t="s">
        <v>13</v>
      </c>
      <c r="G49">
        <v>0</v>
      </c>
      <c r="H49">
        <v>0</v>
      </c>
      <c r="I49" t="s">
        <v>83</v>
      </c>
      <c r="J49">
        <v>8.0500000000000007</v>
      </c>
      <c r="L49" t="s">
        <v>15</v>
      </c>
      <c r="M49">
        <f>Table2[[#This Row],[SibSp]]</f>
        <v>0</v>
      </c>
      <c r="N49">
        <f>Table2[[#This Row],[Parch]]</f>
        <v>0</v>
      </c>
      <c r="O49">
        <f>Table2[[#This Row],[Age]]/80</f>
        <v>0</v>
      </c>
      <c r="P49" s="3">
        <f>LOG10(Table2[[#This Row],[Fare]]+1)</f>
        <v>0.9566485792052033</v>
      </c>
      <c r="Q49" s="3">
        <f>IF(OR(Table2[[#This Row],[Pclass]]=2, Table2[[#This Row],[Pclass]]=3), 0, IF(Table2[[#This Row],[Pclass]]=1, 1, ""))</f>
        <v>0</v>
      </c>
      <c r="R49" s="3">
        <f>IF(OR(Table2[[#This Row],[Pclass]]=1, Table2[[#This Row],[Pclass]]=3), 0, IF(Table2[[#This Row],[Pclass]]=2, 1, ""))</f>
        <v>0</v>
      </c>
      <c r="S49" s="3">
        <f>IF(OR(Table2[[#This Row],[Embarked]]="C", Table2[[#This Row],[Embarked]]="Q"), 0, IF(Table2[[#This Row],[Embarked]]="S", 1, ""))</f>
        <v>1</v>
      </c>
      <c r="T49" s="3">
        <f>IF(OR(Table2[[#This Row],[Embarked]]="S", Table2[[#This Row],[Embarked]]="Q"), 0, IF(Table2[[#This Row],[Embarked]]="C", 1, ""))</f>
        <v>0</v>
      </c>
      <c r="U49" s="3">
        <f>IF(Table2[[#This Row],[Sex]]="male", 1, 0)</f>
        <v>1</v>
      </c>
      <c r="V49" s="3"/>
      <c r="AI49">
        <f>SUMPRODUCT(Table2[[#This Row],[SibSp_1]:[Const]],$X$4:$AG$4)</f>
        <v>-0.40570439758933208</v>
      </c>
      <c r="AJ49">
        <f>(AI49-Table2[[#This Row],[Survived]])^2</f>
        <v>0.16459605822332285</v>
      </c>
    </row>
    <row r="50" spans="1:36" hidden="1" x14ac:dyDescent="0.25">
      <c r="A50">
        <v>47</v>
      </c>
      <c r="B50">
        <v>0</v>
      </c>
      <c r="C50">
        <v>3</v>
      </c>
      <c r="D50" t="s">
        <v>84</v>
      </c>
      <c r="E50" t="s">
        <v>13</v>
      </c>
      <c r="G50">
        <v>1</v>
      </c>
      <c r="H50">
        <v>0</v>
      </c>
      <c r="I50">
        <v>370371</v>
      </c>
      <c r="J50">
        <v>15.5</v>
      </c>
      <c r="L50" t="s">
        <v>27</v>
      </c>
      <c r="M50">
        <f>Table2[[#This Row],[SibSp]]</f>
        <v>1</v>
      </c>
      <c r="N50">
        <f>Table2[[#This Row],[Parch]]</f>
        <v>0</v>
      </c>
      <c r="O50">
        <f>Table2[[#This Row],[Age]]/80</f>
        <v>0</v>
      </c>
      <c r="P50" s="3">
        <f>LOG10(Table2[[#This Row],[Fare]]+1)</f>
        <v>1.2174839442139063</v>
      </c>
      <c r="Q50" s="3">
        <f>IF(OR(Table2[[#This Row],[Pclass]]=2, Table2[[#This Row],[Pclass]]=3), 0, IF(Table2[[#This Row],[Pclass]]=1, 1, ""))</f>
        <v>0</v>
      </c>
      <c r="R50" s="3">
        <f>IF(OR(Table2[[#This Row],[Pclass]]=1, Table2[[#This Row],[Pclass]]=3), 0, IF(Table2[[#This Row],[Pclass]]=2, 1, ""))</f>
        <v>0</v>
      </c>
      <c r="S50" s="3">
        <f>IF(OR(Table2[[#This Row],[Embarked]]="C", Table2[[#This Row],[Embarked]]="Q"), 0, IF(Table2[[#This Row],[Embarked]]="S", 1, ""))</f>
        <v>0</v>
      </c>
      <c r="T50" s="3">
        <f>IF(OR(Table2[[#This Row],[Embarked]]="S", Table2[[#This Row],[Embarked]]="Q"), 0, IF(Table2[[#This Row],[Embarked]]="C", 1, ""))</f>
        <v>0</v>
      </c>
      <c r="U50" s="3">
        <f>IF(Table2[[#This Row],[Sex]]="male", 1, 0)</f>
        <v>1</v>
      </c>
      <c r="V50" s="3"/>
      <c r="AI50">
        <f>SUMPRODUCT(Table2[[#This Row],[SibSp_1]:[Const]],$X$4:$AG$4)</f>
        <v>-0.47864811290002046</v>
      </c>
      <c r="AJ50">
        <f>(AI50-Table2[[#This Row],[Survived]])^2</f>
        <v>0.22910401598275074</v>
      </c>
    </row>
    <row r="51" spans="1:36" hidden="1" x14ac:dyDescent="0.25">
      <c r="A51">
        <v>48</v>
      </c>
      <c r="B51">
        <v>1</v>
      </c>
      <c r="C51">
        <v>3</v>
      </c>
      <c r="D51" t="s">
        <v>85</v>
      </c>
      <c r="E51" t="s">
        <v>17</v>
      </c>
      <c r="G51">
        <v>0</v>
      </c>
      <c r="H51">
        <v>0</v>
      </c>
      <c r="I51">
        <v>14311</v>
      </c>
      <c r="J51">
        <v>7.75</v>
      </c>
      <c r="L51" t="s">
        <v>27</v>
      </c>
      <c r="M51">
        <f>Table2[[#This Row],[SibSp]]</f>
        <v>0</v>
      </c>
      <c r="N51">
        <f>Table2[[#This Row],[Parch]]</f>
        <v>0</v>
      </c>
      <c r="O51">
        <f>Table2[[#This Row],[Age]]/80</f>
        <v>0</v>
      </c>
      <c r="P51" s="3">
        <f>LOG10(Table2[[#This Row],[Fare]]+1)</f>
        <v>0.94200805302231327</v>
      </c>
      <c r="Q51" s="3">
        <f>IF(OR(Table2[[#This Row],[Pclass]]=2, Table2[[#This Row],[Pclass]]=3), 0, IF(Table2[[#This Row],[Pclass]]=1, 1, ""))</f>
        <v>0</v>
      </c>
      <c r="R51" s="3">
        <f>IF(OR(Table2[[#This Row],[Pclass]]=1, Table2[[#This Row],[Pclass]]=3), 0, IF(Table2[[#This Row],[Pclass]]=2, 1, ""))</f>
        <v>0</v>
      </c>
      <c r="S51" s="3">
        <f>IF(OR(Table2[[#This Row],[Embarked]]="C", Table2[[#This Row],[Embarked]]="Q"), 0, IF(Table2[[#This Row],[Embarked]]="S", 1, ""))</f>
        <v>0</v>
      </c>
      <c r="T51" s="3">
        <f>IF(OR(Table2[[#This Row],[Embarked]]="S", Table2[[#This Row],[Embarked]]="Q"), 0, IF(Table2[[#This Row],[Embarked]]="C", 1, ""))</f>
        <v>0</v>
      </c>
      <c r="U51" s="3">
        <f>IF(Table2[[#This Row],[Sex]]="male", 1, 0)</f>
        <v>0</v>
      </c>
      <c r="V51" s="3"/>
      <c r="AI51">
        <f>SUMPRODUCT(Table2[[#This Row],[SibSp_1]:[Const]],$X$4:$AG$4)</f>
        <v>4.5921608245648081E-2</v>
      </c>
      <c r="AJ51">
        <f>(AI51-Table2[[#This Row],[Survived]])^2</f>
        <v>0.91026557761257065</v>
      </c>
    </row>
    <row r="52" spans="1:36" hidden="1" x14ac:dyDescent="0.25">
      <c r="A52">
        <v>49</v>
      </c>
      <c r="B52">
        <v>0</v>
      </c>
      <c r="C52">
        <v>3</v>
      </c>
      <c r="D52" t="s">
        <v>86</v>
      </c>
      <c r="E52" t="s">
        <v>13</v>
      </c>
      <c r="G52">
        <v>2</v>
      </c>
      <c r="H52">
        <v>0</v>
      </c>
      <c r="I52">
        <v>2662</v>
      </c>
      <c r="J52">
        <v>21.679200000000002</v>
      </c>
      <c r="L52" t="s">
        <v>20</v>
      </c>
      <c r="M52">
        <f>Table2[[#This Row],[SibSp]]</f>
        <v>2</v>
      </c>
      <c r="N52">
        <f>Table2[[#This Row],[Parch]]</f>
        <v>0</v>
      </c>
      <c r="O52">
        <f>Table2[[#This Row],[Age]]/80</f>
        <v>0</v>
      </c>
      <c r="P52" s="3">
        <f>LOG10(Table2[[#This Row],[Fare]]+1)</f>
        <v>1.3556277309213418</v>
      </c>
      <c r="Q52" s="3">
        <f>IF(OR(Table2[[#This Row],[Pclass]]=2, Table2[[#This Row],[Pclass]]=3), 0, IF(Table2[[#This Row],[Pclass]]=1, 1, ""))</f>
        <v>0</v>
      </c>
      <c r="R52" s="3">
        <f>IF(OR(Table2[[#This Row],[Pclass]]=1, Table2[[#This Row],[Pclass]]=3), 0, IF(Table2[[#This Row],[Pclass]]=2, 1, ""))</f>
        <v>0</v>
      </c>
      <c r="S52" s="3">
        <f>IF(OR(Table2[[#This Row],[Embarked]]="C", Table2[[#This Row],[Embarked]]="Q"), 0, IF(Table2[[#This Row],[Embarked]]="S", 1, ""))</f>
        <v>0</v>
      </c>
      <c r="T52" s="3">
        <f>IF(OR(Table2[[#This Row],[Embarked]]="S", Table2[[#This Row],[Embarked]]="Q"), 0, IF(Table2[[#This Row],[Embarked]]="C", 1, ""))</f>
        <v>1</v>
      </c>
      <c r="U52" s="3">
        <f>IF(Table2[[#This Row],[Sex]]="male", 1, 0)</f>
        <v>1</v>
      </c>
      <c r="V52" s="3"/>
      <c r="AI52">
        <f>SUMPRODUCT(Table2[[#This Row],[SibSp_1]:[Const]],$X$4:$AG$4)</f>
        <v>-0.43002998532450165</v>
      </c>
      <c r="AJ52">
        <f>(AI52-Table2[[#This Row],[Survived]])^2</f>
        <v>0.18492578827819112</v>
      </c>
    </row>
    <row r="53" spans="1:36" x14ac:dyDescent="0.25">
      <c r="A53">
        <v>50</v>
      </c>
      <c r="B53">
        <v>0</v>
      </c>
      <c r="C53">
        <v>3</v>
      </c>
      <c r="D53" t="s">
        <v>87</v>
      </c>
      <c r="E53" t="s">
        <v>17</v>
      </c>
      <c r="F53">
        <v>18</v>
      </c>
      <c r="G53">
        <v>1</v>
      </c>
      <c r="H53">
        <v>0</v>
      </c>
      <c r="I53">
        <v>349237</v>
      </c>
      <c r="J53">
        <v>17.8</v>
      </c>
      <c r="L53" t="s">
        <v>15</v>
      </c>
      <c r="M53">
        <f>Table2[[#This Row],[SibSp]]</f>
        <v>1</v>
      </c>
      <c r="N53">
        <f>Table2[[#This Row],[Parch]]</f>
        <v>0</v>
      </c>
      <c r="O53" s="5">
        <f>Table2[[#This Row],[Age]]/80</f>
        <v>0.22500000000000001</v>
      </c>
      <c r="P53" s="5">
        <f>LOG10(Table2[[#This Row],[Fare]]+1)</f>
        <v>1.2741578492636798</v>
      </c>
      <c r="Q53" s="3">
        <f>IF(OR(Table2[[#This Row],[Pclass]]=2, Table2[[#This Row],[Pclass]]=3), 0, IF(Table2[[#This Row],[Pclass]]=1, 1, ""))</f>
        <v>0</v>
      </c>
      <c r="R53" s="3">
        <f>IF(OR(Table2[[#This Row],[Pclass]]=1, Table2[[#This Row],[Pclass]]=3), 0, IF(Table2[[#This Row],[Pclass]]=2, 1, ""))</f>
        <v>0</v>
      </c>
      <c r="S53" s="3">
        <f>IF(OR(Table2[[#This Row],[Embarked]]="C", Table2[[#This Row],[Embarked]]="Q"), 0, IF(Table2[[#This Row],[Embarked]]="S", 1, ""))</f>
        <v>1</v>
      </c>
      <c r="T53" s="3">
        <f>IF(OR(Table2[[#This Row],[Embarked]]="S", Table2[[#This Row],[Embarked]]="Q"), 0, IF(Table2[[#This Row],[Embarked]]="C", 1, ""))</f>
        <v>0</v>
      </c>
      <c r="U53" s="3">
        <f>IF(Table2[[#This Row],[Sex]]="male", 1, 0)</f>
        <v>0</v>
      </c>
      <c r="V53" s="3">
        <v>1</v>
      </c>
      <c r="AI53">
        <f>SUMPRODUCT(Table2[[#This Row],[SibSp_1]:[Const]],$X$4:$AG$4)</f>
        <v>0.61707447770173607</v>
      </c>
      <c r="AJ53">
        <f>(AI53-Table2[[#This Row],[Survived]])^2</f>
        <v>0.38078091103087036</v>
      </c>
    </row>
    <row r="54" spans="1:36" x14ac:dyDescent="0.25">
      <c r="A54">
        <v>51</v>
      </c>
      <c r="B54">
        <v>0</v>
      </c>
      <c r="C54">
        <v>3</v>
      </c>
      <c r="D54" t="s">
        <v>88</v>
      </c>
      <c r="E54" t="s">
        <v>13</v>
      </c>
      <c r="F54">
        <v>7</v>
      </c>
      <c r="G54">
        <v>4</v>
      </c>
      <c r="H54">
        <v>1</v>
      </c>
      <c r="I54">
        <v>3101295</v>
      </c>
      <c r="J54">
        <v>39.6875</v>
      </c>
      <c r="L54" t="s">
        <v>15</v>
      </c>
      <c r="M54">
        <f>Table2[[#This Row],[SibSp]]</f>
        <v>4</v>
      </c>
      <c r="N54">
        <f>Table2[[#This Row],[Parch]]</f>
        <v>1</v>
      </c>
      <c r="O54" s="5">
        <f>Table2[[#This Row],[Age]]/80</f>
        <v>8.7499999999999994E-2</v>
      </c>
      <c r="P54" s="5">
        <f>LOG10(Table2[[#This Row],[Fare]]+1)</f>
        <v>1.6094610059122672</v>
      </c>
      <c r="Q54" s="3">
        <f>IF(OR(Table2[[#This Row],[Pclass]]=2, Table2[[#This Row],[Pclass]]=3), 0, IF(Table2[[#This Row],[Pclass]]=1, 1, ""))</f>
        <v>0</v>
      </c>
      <c r="R54" s="3">
        <f>IF(OR(Table2[[#This Row],[Pclass]]=1, Table2[[#This Row],[Pclass]]=3), 0, IF(Table2[[#This Row],[Pclass]]=2, 1, ""))</f>
        <v>0</v>
      </c>
      <c r="S54" s="3">
        <f>IF(OR(Table2[[#This Row],[Embarked]]="C", Table2[[#This Row],[Embarked]]="Q"), 0, IF(Table2[[#This Row],[Embarked]]="S", 1, ""))</f>
        <v>1</v>
      </c>
      <c r="T54" s="3">
        <f>IF(OR(Table2[[#This Row],[Embarked]]="S", Table2[[#This Row],[Embarked]]="Q"), 0, IF(Table2[[#This Row],[Embarked]]="C", 1, ""))</f>
        <v>0</v>
      </c>
      <c r="U54" s="3">
        <f>IF(Table2[[#This Row],[Sex]]="male", 1, 0)</f>
        <v>1</v>
      </c>
      <c r="V54" s="3">
        <v>1</v>
      </c>
      <c r="AI54">
        <f>SUMPRODUCT(Table2[[#This Row],[SibSp_1]:[Const]],$X$4:$AG$4)</f>
        <v>4.2040291410560759E-2</v>
      </c>
      <c r="AJ54">
        <f>(AI54-Table2[[#This Row],[Survived]])^2</f>
        <v>1.7673861018848687E-3</v>
      </c>
    </row>
    <row r="55" spans="1:36" x14ac:dyDescent="0.25">
      <c r="A55">
        <v>52</v>
      </c>
      <c r="B55">
        <v>0</v>
      </c>
      <c r="C55">
        <v>3</v>
      </c>
      <c r="D55" t="s">
        <v>89</v>
      </c>
      <c r="E55" t="s">
        <v>13</v>
      </c>
      <c r="F55">
        <v>21</v>
      </c>
      <c r="G55">
        <v>0</v>
      </c>
      <c r="H55">
        <v>0</v>
      </c>
      <c r="I55" t="s">
        <v>90</v>
      </c>
      <c r="J55">
        <v>7.8</v>
      </c>
      <c r="L55" t="s">
        <v>15</v>
      </c>
      <c r="M55">
        <f>Table2[[#This Row],[SibSp]]</f>
        <v>0</v>
      </c>
      <c r="N55">
        <f>Table2[[#This Row],[Parch]]</f>
        <v>0</v>
      </c>
      <c r="O55" s="5">
        <f>Table2[[#This Row],[Age]]/80</f>
        <v>0.26250000000000001</v>
      </c>
      <c r="P55" s="5">
        <f>LOG10(Table2[[#This Row],[Fare]]+1)</f>
        <v>0.94448267215016868</v>
      </c>
      <c r="Q55" s="3">
        <f>IF(OR(Table2[[#This Row],[Pclass]]=2, Table2[[#This Row],[Pclass]]=3), 0, IF(Table2[[#This Row],[Pclass]]=1, 1, ""))</f>
        <v>0</v>
      </c>
      <c r="R55" s="3">
        <f>IF(OR(Table2[[#This Row],[Pclass]]=1, Table2[[#This Row],[Pclass]]=3), 0, IF(Table2[[#This Row],[Pclass]]=2, 1, ""))</f>
        <v>0</v>
      </c>
      <c r="S55" s="3">
        <f>IF(OR(Table2[[#This Row],[Embarked]]="C", Table2[[#This Row],[Embarked]]="Q"), 0, IF(Table2[[#This Row],[Embarked]]="S", 1, ""))</f>
        <v>1</v>
      </c>
      <c r="T55" s="3">
        <f>IF(OR(Table2[[#This Row],[Embarked]]="S", Table2[[#This Row],[Embarked]]="Q"), 0, IF(Table2[[#This Row],[Embarked]]="C", 1, ""))</f>
        <v>0</v>
      </c>
      <c r="U55" s="3">
        <f>IF(Table2[[#This Row],[Sex]]="male", 1, 0)</f>
        <v>1</v>
      </c>
      <c r="V55" s="3">
        <v>1</v>
      </c>
      <c r="AI55">
        <f>SUMPRODUCT(Table2[[#This Row],[SibSp_1]:[Const]],$X$4:$AG$4)</f>
        <v>0.15366986776589553</v>
      </c>
      <c r="AJ55">
        <f>(AI55-Table2[[#This Row],[Survived]])^2</f>
        <v>2.3614428259187817E-2</v>
      </c>
    </row>
    <row r="56" spans="1:36" x14ac:dyDescent="0.25">
      <c r="A56">
        <v>53</v>
      </c>
      <c r="B56">
        <v>1</v>
      </c>
      <c r="C56">
        <v>1</v>
      </c>
      <c r="D56" t="s">
        <v>91</v>
      </c>
      <c r="E56" t="s">
        <v>17</v>
      </c>
      <c r="F56">
        <v>49</v>
      </c>
      <c r="G56">
        <v>1</v>
      </c>
      <c r="H56">
        <v>0</v>
      </c>
      <c r="I56" t="s">
        <v>92</v>
      </c>
      <c r="J56">
        <v>76.729200000000006</v>
      </c>
      <c r="K56" t="s">
        <v>93</v>
      </c>
      <c r="L56" t="s">
        <v>20</v>
      </c>
      <c r="M56">
        <f>Table2[[#This Row],[SibSp]]</f>
        <v>1</v>
      </c>
      <c r="N56">
        <f>Table2[[#This Row],[Parch]]</f>
        <v>0</v>
      </c>
      <c r="O56" s="5">
        <f>Table2[[#This Row],[Age]]/80</f>
        <v>0.61250000000000004</v>
      </c>
      <c r="P56" s="5">
        <f>LOG10(Table2[[#This Row],[Fare]]+1)</f>
        <v>1.8905841979078102</v>
      </c>
      <c r="Q56" s="3">
        <f>IF(OR(Table2[[#This Row],[Pclass]]=2, Table2[[#This Row],[Pclass]]=3), 0, IF(Table2[[#This Row],[Pclass]]=1, 1, ""))</f>
        <v>1</v>
      </c>
      <c r="R56" s="3">
        <f>IF(OR(Table2[[#This Row],[Pclass]]=1, Table2[[#This Row],[Pclass]]=3), 0, IF(Table2[[#This Row],[Pclass]]=2, 1, ""))</f>
        <v>0</v>
      </c>
      <c r="S56" s="3">
        <f>IF(OR(Table2[[#This Row],[Embarked]]="C", Table2[[#This Row],[Embarked]]="Q"), 0, IF(Table2[[#This Row],[Embarked]]="S", 1, ""))</f>
        <v>0</v>
      </c>
      <c r="T56" s="3">
        <f>IF(OR(Table2[[#This Row],[Embarked]]="S", Table2[[#This Row],[Embarked]]="Q"), 0, IF(Table2[[#This Row],[Embarked]]="C", 1, ""))</f>
        <v>1</v>
      </c>
      <c r="U56" s="3">
        <f>IF(Table2[[#This Row],[Sex]]="male", 1, 0)</f>
        <v>0</v>
      </c>
      <c r="V56" s="3">
        <v>1</v>
      </c>
      <c r="AI56">
        <f>SUMPRODUCT(Table2[[#This Row],[SibSp_1]:[Const]],$X$4:$AG$4)</f>
        <v>0.86737749845136003</v>
      </c>
      <c r="AJ56">
        <f>(AI56-Table2[[#This Row],[Survived]])^2</f>
        <v>1.7588727917019011E-2</v>
      </c>
    </row>
    <row r="57" spans="1:36" x14ac:dyDescent="0.25">
      <c r="A57">
        <v>54</v>
      </c>
      <c r="B57">
        <v>1</v>
      </c>
      <c r="C57">
        <v>2</v>
      </c>
      <c r="D57" t="s">
        <v>94</v>
      </c>
      <c r="E57" t="s">
        <v>17</v>
      </c>
      <c r="F57">
        <v>29</v>
      </c>
      <c r="G57">
        <v>1</v>
      </c>
      <c r="H57">
        <v>0</v>
      </c>
      <c r="I57">
        <v>2926</v>
      </c>
      <c r="J57">
        <v>26</v>
      </c>
      <c r="L57" t="s">
        <v>15</v>
      </c>
      <c r="M57">
        <f>Table2[[#This Row],[SibSp]]</f>
        <v>1</v>
      </c>
      <c r="N57">
        <f>Table2[[#This Row],[Parch]]</f>
        <v>0</v>
      </c>
      <c r="O57" s="5">
        <f>Table2[[#This Row],[Age]]/80</f>
        <v>0.36249999999999999</v>
      </c>
      <c r="P57" s="5">
        <f>LOG10(Table2[[#This Row],[Fare]]+1)</f>
        <v>1.4313637641589874</v>
      </c>
      <c r="Q57" s="3">
        <f>IF(OR(Table2[[#This Row],[Pclass]]=2, Table2[[#This Row],[Pclass]]=3), 0, IF(Table2[[#This Row],[Pclass]]=1, 1, ""))</f>
        <v>0</v>
      </c>
      <c r="R57" s="3">
        <f>IF(OR(Table2[[#This Row],[Pclass]]=1, Table2[[#This Row],[Pclass]]=3), 0, IF(Table2[[#This Row],[Pclass]]=2, 1, ""))</f>
        <v>1</v>
      </c>
      <c r="S57" s="3">
        <f>IF(OR(Table2[[#This Row],[Embarked]]="C", Table2[[#This Row],[Embarked]]="Q"), 0, IF(Table2[[#This Row],[Embarked]]="S", 1, ""))</f>
        <v>1</v>
      </c>
      <c r="T57" s="3">
        <f>IF(OR(Table2[[#This Row],[Embarked]]="S", Table2[[#This Row],[Embarked]]="Q"), 0, IF(Table2[[#This Row],[Embarked]]="C", 1, ""))</f>
        <v>0</v>
      </c>
      <c r="U57" s="3">
        <f>IF(Table2[[#This Row],[Sex]]="male", 1, 0)</f>
        <v>0</v>
      </c>
      <c r="V57" s="3">
        <v>1</v>
      </c>
      <c r="AI57">
        <f>SUMPRODUCT(Table2[[#This Row],[SibSp_1]:[Const]],$X$4:$AG$4)</f>
        <v>0.7371618998282724</v>
      </c>
      <c r="AJ57">
        <f>(AI57-Table2[[#This Row],[Survived]])^2</f>
        <v>6.9083866901883104E-2</v>
      </c>
    </row>
    <row r="58" spans="1:36" x14ac:dyDescent="0.25">
      <c r="A58">
        <v>55</v>
      </c>
      <c r="B58">
        <v>0</v>
      </c>
      <c r="C58">
        <v>1</v>
      </c>
      <c r="D58" t="s">
        <v>95</v>
      </c>
      <c r="E58" t="s">
        <v>13</v>
      </c>
      <c r="F58">
        <v>65</v>
      </c>
      <c r="G58">
        <v>0</v>
      </c>
      <c r="H58">
        <v>1</v>
      </c>
      <c r="I58">
        <v>113509</v>
      </c>
      <c r="J58">
        <v>61.979199999999999</v>
      </c>
      <c r="K58" t="s">
        <v>96</v>
      </c>
      <c r="L58" t="s">
        <v>20</v>
      </c>
      <c r="M58">
        <f>Table2[[#This Row],[SibSp]]</f>
        <v>0</v>
      </c>
      <c r="N58">
        <f>Table2[[#This Row],[Parch]]</f>
        <v>1</v>
      </c>
      <c r="O58" s="5">
        <f>Table2[[#This Row],[Age]]/80</f>
        <v>0.8125</v>
      </c>
      <c r="P58" s="5">
        <f>LOG10(Table2[[#This Row],[Fare]]+1)</f>
        <v>1.7991971396636215</v>
      </c>
      <c r="Q58" s="3">
        <f>IF(OR(Table2[[#This Row],[Pclass]]=2, Table2[[#This Row],[Pclass]]=3), 0, IF(Table2[[#This Row],[Pclass]]=1, 1, ""))</f>
        <v>1</v>
      </c>
      <c r="R58" s="3">
        <f>IF(OR(Table2[[#This Row],[Pclass]]=1, Table2[[#This Row],[Pclass]]=3), 0, IF(Table2[[#This Row],[Pclass]]=2, 1, ""))</f>
        <v>0</v>
      </c>
      <c r="S58" s="3">
        <f>IF(OR(Table2[[#This Row],[Embarked]]="C", Table2[[#This Row],[Embarked]]="Q"), 0, IF(Table2[[#This Row],[Embarked]]="S", 1, ""))</f>
        <v>0</v>
      </c>
      <c r="T58" s="3">
        <f>IF(OR(Table2[[#This Row],[Embarked]]="S", Table2[[#This Row],[Embarked]]="Q"), 0, IF(Table2[[#This Row],[Embarked]]="C", 1, ""))</f>
        <v>1</v>
      </c>
      <c r="U58" s="3">
        <f>IF(Table2[[#This Row],[Sex]]="male", 1, 0)</f>
        <v>1</v>
      </c>
      <c r="V58" s="3">
        <v>1</v>
      </c>
      <c r="AI58">
        <f>SUMPRODUCT(Table2[[#This Row],[SibSp_1]:[Const]],$X$4:$AG$4)</f>
        <v>0.31844352811924753</v>
      </c>
      <c r="AJ58">
        <f>(AI58-Table2[[#This Row],[Survived]])^2</f>
        <v>0.10140628060103399</v>
      </c>
    </row>
    <row r="59" spans="1:36" hidden="1" x14ac:dyDescent="0.25">
      <c r="A59">
        <v>56</v>
      </c>
      <c r="B59">
        <v>1</v>
      </c>
      <c r="C59">
        <v>1</v>
      </c>
      <c r="D59" t="s">
        <v>97</v>
      </c>
      <c r="E59" t="s">
        <v>13</v>
      </c>
      <c r="G59">
        <v>0</v>
      </c>
      <c r="H59">
        <v>0</v>
      </c>
      <c r="I59">
        <v>19947</v>
      </c>
      <c r="J59">
        <v>35.5</v>
      </c>
      <c r="K59" t="s">
        <v>98</v>
      </c>
      <c r="L59" t="s">
        <v>15</v>
      </c>
      <c r="M59">
        <f>Table2[[#This Row],[SibSp]]</f>
        <v>0</v>
      </c>
      <c r="N59">
        <f>Table2[[#This Row],[Parch]]</f>
        <v>0</v>
      </c>
      <c r="O59">
        <f>Table2[[#This Row],[Age]]/80</f>
        <v>0</v>
      </c>
      <c r="P59" s="3">
        <f>LOG10(Table2[[#This Row],[Fare]]+1)</f>
        <v>1.5622928644564746</v>
      </c>
      <c r="Q59" s="3">
        <f>IF(OR(Table2[[#This Row],[Pclass]]=2, Table2[[#This Row],[Pclass]]=3), 0, IF(Table2[[#This Row],[Pclass]]=1, 1, ""))</f>
        <v>1</v>
      </c>
      <c r="R59" s="3">
        <f>IF(OR(Table2[[#This Row],[Pclass]]=1, Table2[[#This Row],[Pclass]]=3), 0, IF(Table2[[#This Row],[Pclass]]=2, 1, ""))</f>
        <v>0</v>
      </c>
      <c r="S59" s="3">
        <f>IF(OR(Table2[[#This Row],[Embarked]]="C", Table2[[#This Row],[Embarked]]="Q"), 0, IF(Table2[[#This Row],[Embarked]]="S", 1, ""))</f>
        <v>1</v>
      </c>
      <c r="T59" s="3">
        <f>IF(OR(Table2[[#This Row],[Embarked]]="S", Table2[[#This Row],[Embarked]]="Q"), 0, IF(Table2[[#This Row],[Embarked]]="C", 1, ""))</f>
        <v>0</v>
      </c>
      <c r="U59" s="3">
        <f>IF(Table2[[#This Row],[Sex]]="male", 1, 0)</f>
        <v>1</v>
      </c>
      <c r="V59" s="3"/>
      <c r="AI59">
        <f>SUMPRODUCT(Table2[[#This Row],[SibSp_1]:[Const]],$X$4:$AG$4)</f>
        <v>-2.3577085357746885E-2</v>
      </c>
      <c r="AJ59">
        <f>(AI59-Table2[[#This Row],[Survived]])^2</f>
        <v>1.0477100496694602</v>
      </c>
    </row>
    <row r="60" spans="1:36" x14ac:dyDescent="0.25">
      <c r="A60">
        <v>57</v>
      </c>
      <c r="B60">
        <v>1</v>
      </c>
      <c r="C60">
        <v>2</v>
      </c>
      <c r="D60" t="s">
        <v>99</v>
      </c>
      <c r="E60" t="s">
        <v>17</v>
      </c>
      <c r="F60">
        <v>21</v>
      </c>
      <c r="G60">
        <v>0</v>
      </c>
      <c r="H60">
        <v>0</v>
      </c>
      <c r="I60" t="s">
        <v>100</v>
      </c>
      <c r="J60">
        <v>10.5</v>
      </c>
      <c r="L60" t="s">
        <v>15</v>
      </c>
      <c r="M60">
        <f>Table2[[#This Row],[SibSp]]</f>
        <v>0</v>
      </c>
      <c r="N60">
        <f>Table2[[#This Row],[Parch]]</f>
        <v>0</v>
      </c>
      <c r="O60" s="5">
        <f>Table2[[#This Row],[Age]]/80</f>
        <v>0.26250000000000001</v>
      </c>
      <c r="P60" s="5">
        <f>LOG10(Table2[[#This Row],[Fare]]+1)</f>
        <v>1.0606978403536116</v>
      </c>
      <c r="Q60" s="3">
        <f>IF(OR(Table2[[#This Row],[Pclass]]=2, Table2[[#This Row],[Pclass]]=3), 0, IF(Table2[[#This Row],[Pclass]]=1, 1, ""))</f>
        <v>0</v>
      </c>
      <c r="R60" s="3">
        <f>IF(OR(Table2[[#This Row],[Pclass]]=1, Table2[[#This Row],[Pclass]]=3), 0, IF(Table2[[#This Row],[Pclass]]=2, 1, ""))</f>
        <v>1</v>
      </c>
      <c r="S60" s="3">
        <f>IF(OR(Table2[[#This Row],[Embarked]]="C", Table2[[#This Row],[Embarked]]="Q"), 0, IF(Table2[[#This Row],[Embarked]]="S", 1, ""))</f>
        <v>1</v>
      </c>
      <c r="T60" s="3">
        <f>IF(OR(Table2[[#This Row],[Embarked]]="S", Table2[[#This Row],[Embarked]]="Q"), 0, IF(Table2[[#This Row],[Embarked]]="C", 1, ""))</f>
        <v>0</v>
      </c>
      <c r="U60" s="3">
        <f>IF(Table2[[#This Row],[Sex]]="male", 1, 0)</f>
        <v>0</v>
      </c>
      <c r="V60" s="3">
        <v>1</v>
      </c>
      <c r="AI60">
        <f>SUMPRODUCT(Table2[[#This Row],[SibSp_1]:[Const]],$X$4:$AG$4)</f>
        <v>0.82523872191537162</v>
      </c>
      <c r="AJ60">
        <f>(AI60-Table2[[#This Row],[Survived]])^2</f>
        <v>3.0541504317772812E-2</v>
      </c>
    </row>
    <row r="61" spans="1:36" x14ac:dyDescent="0.25">
      <c r="A61">
        <v>58</v>
      </c>
      <c r="B61">
        <v>0</v>
      </c>
      <c r="C61">
        <v>3</v>
      </c>
      <c r="D61" t="s">
        <v>101</v>
      </c>
      <c r="E61" t="s">
        <v>13</v>
      </c>
      <c r="F61">
        <v>28.5</v>
      </c>
      <c r="G61">
        <v>0</v>
      </c>
      <c r="H61">
        <v>0</v>
      </c>
      <c r="I61">
        <v>2697</v>
      </c>
      <c r="J61">
        <v>7.2291999999999996</v>
      </c>
      <c r="L61" t="s">
        <v>20</v>
      </c>
      <c r="M61">
        <f>Table2[[#This Row],[SibSp]]</f>
        <v>0</v>
      </c>
      <c r="N61">
        <f>Table2[[#This Row],[Parch]]</f>
        <v>0</v>
      </c>
      <c r="O61" s="5">
        <f>Table2[[#This Row],[Age]]/80</f>
        <v>0.35625000000000001</v>
      </c>
      <c r="P61" s="5">
        <f>LOG10(Table2[[#This Row],[Fare]]+1)</f>
        <v>0.91535761741483168</v>
      </c>
      <c r="Q61" s="3">
        <f>IF(OR(Table2[[#This Row],[Pclass]]=2, Table2[[#This Row],[Pclass]]=3), 0, IF(Table2[[#This Row],[Pclass]]=1, 1, ""))</f>
        <v>0</v>
      </c>
      <c r="R61" s="3">
        <f>IF(OR(Table2[[#This Row],[Pclass]]=1, Table2[[#This Row],[Pclass]]=3), 0, IF(Table2[[#This Row],[Pclass]]=2, 1, ""))</f>
        <v>0</v>
      </c>
      <c r="S61" s="3">
        <f>IF(OR(Table2[[#This Row],[Embarked]]="C", Table2[[#This Row],[Embarked]]="Q"), 0, IF(Table2[[#This Row],[Embarked]]="S", 1, ""))</f>
        <v>0</v>
      </c>
      <c r="T61" s="3">
        <f>IF(OR(Table2[[#This Row],[Embarked]]="S", Table2[[#This Row],[Embarked]]="Q"), 0, IF(Table2[[#This Row],[Embarked]]="C", 1, ""))</f>
        <v>1</v>
      </c>
      <c r="U61" s="3">
        <f>IF(Table2[[#This Row],[Sex]]="male", 1, 0)</f>
        <v>1</v>
      </c>
      <c r="V61" s="3">
        <v>1</v>
      </c>
      <c r="AI61">
        <f>SUMPRODUCT(Table2[[#This Row],[SibSp_1]:[Const]],$X$4:$AG$4)</f>
        <v>0.17033375166992659</v>
      </c>
      <c r="AJ61">
        <f>(AI61-Table2[[#This Row],[Survived]])^2</f>
        <v>2.9013586957952218E-2</v>
      </c>
    </row>
    <row r="62" spans="1:36" x14ac:dyDescent="0.25">
      <c r="A62">
        <v>59</v>
      </c>
      <c r="B62">
        <v>1</v>
      </c>
      <c r="C62">
        <v>2</v>
      </c>
      <c r="D62" t="s">
        <v>102</v>
      </c>
      <c r="E62" t="s">
        <v>17</v>
      </c>
      <c r="F62">
        <v>5</v>
      </c>
      <c r="G62">
        <v>1</v>
      </c>
      <c r="H62">
        <v>2</v>
      </c>
      <c r="I62" t="s">
        <v>103</v>
      </c>
      <c r="J62">
        <v>27.75</v>
      </c>
      <c r="L62" t="s">
        <v>15</v>
      </c>
      <c r="M62">
        <f>Table2[[#This Row],[SibSp]]</f>
        <v>1</v>
      </c>
      <c r="N62">
        <f>Table2[[#This Row],[Parch]]</f>
        <v>2</v>
      </c>
      <c r="O62" s="5">
        <f>Table2[[#This Row],[Age]]/80</f>
        <v>6.25E-2</v>
      </c>
      <c r="P62" s="5">
        <f>LOG10(Table2[[#This Row],[Fare]]+1)</f>
        <v>1.4586378490256493</v>
      </c>
      <c r="Q62" s="3">
        <f>IF(OR(Table2[[#This Row],[Pclass]]=2, Table2[[#This Row],[Pclass]]=3), 0, IF(Table2[[#This Row],[Pclass]]=1, 1, ""))</f>
        <v>0</v>
      </c>
      <c r="R62" s="3">
        <f>IF(OR(Table2[[#This Row],[Pclass]]=1, Table2[[#This Row],[Pclass]]=3), 0, IF(Table2[[#This Row],[Pclass]]=2, 1, ""))</f>
        <v>1</v>
      </c>
      <c r="S62" s="3">
        <f>IF(OR(Table2[[#This Row],[Embarked]]="C", Table2[[#This Row],[Embarked]]="Q"), 0, IF(Table2[[#This Row],[Embarked]]="S", 1, ""))</f>
        <v>1</v>
      </c>
      <c r="T62" s="3">
        <f>IF(OR(Table2[[#This Row],[Embarked]]="S", Table2[[#This Row],[Embarked]]="Q"), 0, IF(Table2[[#This Row],[Embarked]]="C", 1, ""))</f>
        <v>0</v>
      </c>
      <c r="U62" s="3">
        <f>IF(Table2[[#This Row],[Sex]]="male", 1, 0)</f>
        <v>0</v>
      </c>
      <c r="V62" s="3">
        <v>1</v>
      </c>
      <c r="AI62">
        <f>SUMPRODUCT(Table2[[#This Row],[SibSp_1]:[Const]],$X$4:$AG$4)</f>
        <v>0.86427178610083932</v>
      </c>
      <c r="AJ62">
        <f>(AI62-Table2[[#This Row],[Survived]])^2</f>
        <v>1.8422148048256315E-2</v>
      </c>
    </row>
    <row r="63" spans="1:36" x14ac:dyDescent="0.25">
      <c r="A63">
        <v>60</v>
      </c>
      <c r="B63">
        <v>0</v>
      </c>
      <c r="C63">
        <v>3</v>
      </c>
      <c r="D63" t="s">
        <v>104</v>
      </c>
      <c r="E63" t="s">
        <v>13</v>
      </c>
      <c r="F63">
        <v>11</v>
      </c>
      <c r="G63">
        <v>5</v>
      </c>
      <c r="H63">
        <v>2</v>
      </c>
      <c r="I63" t="s">
        <v>105</v>
      </c>
      <c r="J63">
        <v>46.9</v>
      </c>
      <c r="L63" t="s">
        <v>15</v>
      </c>
      <c r="M63">
        <f>Table2[[#This Row],[SibSp]]</f>
        <v>5</v>
      </c>
      <c r="N63">
        <f>Table2[[#This Row],[Parch]]</f>
        <v>2</v>
      </c>
      <c r="O63" s="5">
        <f>Table2[[#This Row],[Age]]/80</f>
        <v>0.13750000000000001</v>
      </c>
      <c r="P63" s="5">
        <f>LOG10(Table2[[#This Row],[Fare]]+1)</f>
        <v>1.6803355134145632</v>
      </c>
      <c r="Q63" s="3">
        <f>IF(OR(Table2[[#This Row],[Pclass]]=2, Table2[[#This Row],[Pclass]]=3), 0, IF(Table2[[#This Row],[Pclass]]=1, 1, ""))</f>
        <v>0</v>
      </c>
      <c r="R63" s="3">
        <f>IF(OR(Table2[[#This Row],[Pclass]]=1, Table2[[#This Row],[Pclass]]=3), 0, IF(Table2[[#This Row],[Pclass]]=2, 1, ""))</f>
        <v>0</v>
      </c>
      <c r="S63" s="3">
        <f>IF(OR(Table2[[#This Row],[Embarked]]="C", Table2[[#This Row],[Embarked]]="Q"), 0, IF(Table2[[#This Row],[Embarked]]="S", 1, ""))</f>
        <v>1</v>
      </c>
      <c r="T63" s="3">
        <f>IF(OR(Table2[[#This Row],[Embarked]]="S", Table2[[#This Row],[Embarked]]="Q"), 0, IF(Table2[[#This Row],[Embarked]]="C", 1, ""))</f>
        <v>0</v>
      </c>
      <c r="U63" s="3">
        <f>IF(Table2[[#This Row],[Sex]]="male", 1, 0)</f>
        <v>1</v>
      </c>
      <c r="V63" s="3">
        <v>1</v>
      </c>
      <c r="AI63">
        <f>SUMPRODUCT(Table2[[#This Row],[SibSp_1]:[Const]],$X$4:$AG$4)</f>
        <v>-4.8972233483331906E-2</v>
      </c>
      <c r="AJ63">
        <f>(AI63-Table2[[#This Row],[Survived]])^2</f>
        <v>2.3982796523459747E-3</v>
      </c>
    </row>
    <row r="64" spans="1:36" x14ac:dyDescent="0.25">
      <c r="A64">
        <v>61</v>
      </c>
      <c r="B64">
        <v>0</v>
      </c>
      <c r="C64">
        <v>3</v>
      </c>
      <c r="D64" t="s">
        <v>106</v>
      </c>
      <c r="E64" t="s">
        <v>13</v>
      </c>
      <c r="F64">
        <v>22</v>
      </c>
      <c r="G64">
        <v>0</v>
      </c>
      <c r="H64">
        <v>0</v>
      </c>
      <c r="I64">
        <v>2669</v>
      </c>
      <c r="J64">
        <v>7.2291999999999996</v>
      </c>
      <c r="L64" t="s">
        <v>20</v>
      </c>
      <c r="M64">
        <f>Table2[[#This Row],[SibSp]]</f>
        <v>0</v>
      </c>
      <c r="N64">
        <f>Table2[[#This Row],[Parch]]</f>
        <v>0</v>
      </c>
      <c r="O64" s="5">
        <f>Table2[[#This Row],[Age]]/80</f>
        <v>0.27500000000000002</v>
      </c>
      <c r="P64" s="5">
        <f>LOG10(Table2[[#This Row],[Fare]]+1)</f>
        <v>0.91535761741483168</v>
      </c>
      <c r="Q64" s="3">
        <f>IF(OR(Table2[[#This Row],[Pclass]]=2, Table2[[#This Row],[Pclass]]=3), 0, IF(Table2[[#This Row],[Pclass]]=1, 1, ""))</f>
        <v>0</v>
      </c>
      <c r="R64" s="3">
        <f>IF(OR(Table2[[#This Row],[Pclass]]=1, Table2[[#This Row],[Pclass]]=3), 0, IF(Table2[[#This Row],[Pclass]]=2, 1, ""))</f>
        <v>0</v>
      </c>
      <c r="S64" s="3">
        <f>IF(OR(Table2[[#This Row],[Embarked]]="C", Table2[[#This Row],[Embarked]]="Q"), 0, IF(Table2[[#This Row],[Embarked]]="S", 1, ""))</f>
        <v>0</v>
      </c>
      <c r="T64" s="3">
        <f>IF(OR(Table2[[#This Row],[Embarked]]="S", Table2[[#This Row],[Embarked]]="Q"), 0, IF(Table2[[#This Row],[Embarked]]="C", 1, ""))</f>
        <v>1</v>
      </c>
      <c r="U64" s="3">
        <f>IF(Table2[[#This Row],[Sex]]="male", 1, 0)</f>
        <v>1</v>
      </c>
      <c r="V64" s="3">
        <v>1</v>
      </c>
      <c r="AI64">
        <f>SUMPRODUCT(Table2[[#This Row],[SibSp_1]:[Const]],$X$4:$AG$4)</f>
        <v>0.21194304334666952</v>
      </c>
      <c r="AJ64">
        <f>(AI64-Table2[[#This Row],[Survived]])^2</f>
        <v>4.4919853623048234E-2</v>
      </c>
    </row>
    <row r="65" spans="1:36" x14ac:dyDescent="0.25">
      <c r="A65">
        <v>63</v>
      </c>
      <c r="B65">
        <v>0</v>
      </c>
      <c r="C65">
        <v>1</v>
      </c>
      <c r="D65" t="s">
        <v>108</v>
      </c>
      <c r="E65" t="s">
        <v>13</v>
      </c>
      <c r="F65">
        <v>45</v>
      </c>
      <c r="G65">
        <v>1</v>
      </c>
      <c r="H65">
        <v>0</v>
      </c>
      <c r="I65">
        <v>36973</v>
      </c>
      <c r="J65">
        <v>83.474999999999994</v>
      </c>
      <c r="K65" t="s">
        <v>109</v>
      </c>
      <c r="L65" t="s">
        <v>15</v>
      </c>
      <c r="M65">
        <f>Table2[[#This Row],[SibSp]]</f>
        <v>1</v>
      </c>
      <c r="N65">
        <f>Table2[[#This Row],[Parch]]</f>
        <v>0</v>
      </c>
      <c r="O65" s="5">
        <f>Table2[[#This Row],[Age]]/80</f>
        <v>0.5625</v>
      </c>
      <c r="P65" s="5">
        <f>LOG10(Table2[[#This Row],[Fare]]+1)</f>
        <v>1.9267282004469339</v>
      </c>
      <c r="Q65" s="3">
        <f>IF(OR(Table2[[#This Row],[Pclass]]=2, Table2[[#This Row],[Pclass]]=3), 0, IF(Table2[[#This Row],[Pclass]]=1, 1, ""))</f>
        <v>1</v>
      </c>
      <c r="R65" s="3">
        <f>IF(OR(Table2[[#This Row],[Pclass]]=1, Table2[[#This Row],[Pclass]]=3), 0, IF(Table2[[#This Row],[Pclass]]=2, 1, ""))</f>
        <v>0</v>
      </c>
      <c r="S65" s="3">
        <f>IF(OR(Table2[[#This Row],[Embarked]]="C", Table2[[#This Row],[Embarked]]="Q"), 0, IF(Table2[[#This Row],[Embarked]]="S", 1, ""))</f>
        <v>1</v>
      </c>
      <c r="T65" s="3">
        <f>IF(OR(Table2[[#This Row],[Embarked]]="S", Table2[[#This Row],[Embarked]]="Q"), 0, IF(Table2[[#This Row],[Embarked]]="C", 1, ""))</f>
        <v>0</v>
      </c>
      <c r="U65" s="3">
        <f>IF(Table2[[#This Row],[Sex]]="male", 1, 0)</f>
        <v>1</v>
      </c>
      <c r="V65" s="3">
        <v>1</v>
      </c>
      <c r="AI65">
        <f>SUMPRODUCT(Table2[[#This Row],[SibSp_1]:[Const]],$X$4:$AG$4)</f>
        <v>0.34558682481141395</v>
      </c>
      <c r="AJ65">
        <f>(AI65-Table2[[#This Row],[Survived]])^2</f>
        <v>0.11943025348323491</v>
      </c>
    </row>
    <row r="66" spans="1:36" x14ac:dyDescent="0.25">
      <c r="A66">
        <v>64</v>
      </c>
      <c r="B66">
        <v>0</v>
      </c>
      <c r="C66">
        <v>3</v>
      </c>
      <c r="D66" t="s">
        <v>110</v>
      </c>
      <c r="E66" t="s">
        <v>13</v>
      </c>
      <c r="F66">
        <v>4</v>
      </c>
      <c r="G66">
        <v>3</v>
      </c>
      <c r="H66">
        <v>2</v>
      </c>
      <c r="I66">
        <v>347088</v>
      </c>
      <c r="J66">
        <v>27.9</v>
      </c>
      <c r="L66" t="s">
        <v>15</v>
      </c>
      <c r="M66">
        <f>Table2[[#This Row],[SibSp]]</f>
        <v>3</v>
      </c>
      <c r="N66">
        <f>Table2[[#This Row],[Parch]]</f>
        <v>2</v>
      </c>
      <c r="O66" s="5">
        <f>Table2[[#This Row],[Age]]/80</f>
        <v>0.05</v>
      </c>
      <c r="P66" s="5">
        <f>LOG10(Table2[[#This Row],[Fare]]+1)</f>
        <v>1.4608978427565478</v>
      </c>
      <c r="Q66" s="3">
        <f>IF(OR(Table2[[#This Row],[Pclass]]=2, Table2[[#This Row],[Pclass]]=3), 0, IF(Table2[[#This Row],[Pclass]]=1, 1, ""))</f>
        <v>0</v>
      </c>
      <c r="R66" s="3">
        <f>IF(OR(Table2[[#This Row],[Pclass]]=1, Table2[[#This Row],[Pclass]]=3), 0, IF(Table2[[#This Row],[Pclass]]=2, 1, ""))</f>
        <v>0</v>
      </c>
      <c r="S66" s="3">
        <f>IF(OR(Table2[[#This Row],[Embarked]]="C", Table2[[#This Row],[Embarked]]="Q"), 0, IF(Table2[[#This Row],[Embarked]]="S", 1, ""))</f>
        <v>1</v>
      </c>
      <c r="T66" s="3">
        <f>IF(OR(Table2[[#This Row],[Embarked]]="S", Table2[[#This Row],[Embarked]]="Q"), 0, IF(Table2[[#This Row],[Embarked]]="C", 1, ""))</f>
        <v>0</v>
      </c>
      <c r="U66" s="3">
        <f>IF(Table2[[#This Row],[Sex]]="male", 1, 0)</f>
        <v>1</v>
      </c>
      <c r="V66" s="3">
        <v>1</v>
      </c>
      <c r="AI66">
        <f>SUMPRODUCT(Table2[[#This Row],[SibSp_1]:[Const]],$X$4:$AG$4)</f>
        <v>9.5010174865227004E-2</v>
      </c>
      <c r="AJ66">
        <f>(AI66-Table2[[#This Row],[Survived]])^2</f>
        <v>9.0269333279210124E-3</v>
      </c>
    </row>
    <row r="67" spans="1:36" hidden="1" x14ac:dyDescent="0.25">
      <c r="A67">
        <v>65</v>
      </c>
      <c r="B67">
        <v>0</v>
      </c>
      <c r="C67">
        <v>1</v>
      </c>
      <c r="D67" t="s">
        <v>111</v>
      </c>
      <c r="E67" t="s">
        <v>13</v>
      </c>
      <c r="G67">
        <v>0</v>
      </c>
      <c r="H67">
        <v>0</v>
      </c>
      <c r="I67" t="s">
        <v>112</v>
      </c>
      <c r="J67">
        <v>27.720800000000001</v>
      </c>
      <c r="L67" t="s">
        <v>20</v>
      </c>
      <c r="M67">
        <f>Table2[[#This Row],[SibSp]]</f>
        <v>0</v>
      </c>
      <c r="N67">
        <f>Table2[[#This Row],[Parch]]</f>
        <v>0</v>
      </c>
      <c r="O67">
        <f>Table2[[#This Row],[Age]]/80</f>
        <v>0</v>
      </c>
      <c r="P67" s="3">
        <f>LOG10(Table2[[#This Row],[Fare]]+1)</f>
        <v>1.4581965327411079</v>
      </c>
      <c r="Q67" s="3">
        <f>IF(OR(Table2[[#This Row],[Pclass]]=2, Table2[[#This Row],[Pclass]]=3), 0, IF(Table2[[#This Row],[Pclass]]=1, 1, ""))</f>
        <v>1</v>
      </c>
      <c r="R67" s="3">
        <f>IF(OR(Table2[[#This Row],[Pclass]]=1, Table2[[#This Row],[Pclass]]=3), 0, IF(Table2[[#This Row],[Pclass]]=2, 1, ""))</f>
        <v>0</v>
      </c>
      <c r="S67" s="3">
        <f>IF(OR(Table2[[#This Row],[Embarked]]="C", Table2[[#This Row],[Embarked]]="Q"), 0, IF(Table2[[#This Row],[Embarked]]="S", 1, ""))</f>
        <v>0</v>
      </c>
      <c r="T67" s="3">
        <f>IF(OR(Table2[[#This Row],[Embarked]]="S", Table2[[#This Row],[Embarked]]="Q"), 0, IF(Table2[[#This Row],[Embarked]]="C", 1, ""))</f>
        <v>1</v>
      </c>
      <c r="U67" s="3">
        <f>IF(Table2[[#This Row],[Sex]]="male", 1, 0)</f>
        <v>1</v>
      </c>
      <c r="V67" s="3"/>
      <c r="AI67">
        <f>SUMPRODUCT(Table2[[#This Row],[SibSp_1]:[Const]],$X$4:$AG$4)</f>
        <v>3.7442772175249939E-2</v>
      </c>
      <c r="AJ67">
        <f>(AI67-Table2[[#This Row],[Survived]])^2</f>
        <v>1.4019611881676711E-3</v>
      </c>
    </row>
    <row r="68" spans="1:36" hidden="1" x14ac:dyDescent="0.25">
      <c r="A68">
        <v>66</v>
      </c>
      <c r="B68">
        <v>1</v>
      </c>
      <c r="C68">
        <v>3</v>
      </c>
      <c r="D68" t="s">
        <v>113</v>
      </c>
      <c r="E68" t="s">
        <v>13</v>
      </c>
      <c r="G68">
        <v>1</v>
      </c>
      <c r="H68">
        <v>1</v>
      </c>
      <c r="I68">
        <v>2661</v>
      </c>
      <c r="J68">
        <v>15.245799999999999</v>
      </c>
      <c r="L68" t="s">
        <v>20</v>
      </c>
      <c r="M68">
        <f>Table2[[#This Row],[SibSp]]</f>
        <v>1</v>
      </c>
      <c r="N68">
        <f>Table2[[#This Row],[Parch]]</f>
        <v>1</v>
      </c>
      <c r="O68">
        <f>Table2[[#This Row],[Age]]/80</f>
        <v>0</v>
      </c>
      <c r="P68" s="3">
        <f>LOG10(Table2[[#This Row],[Fare]]+1)</f>
        <v>1.2107411023865056</v>
      </c>
      <c r="Q68" s="3">
        <f>IF(OR(Table2[[#This Row],[Pclass]]=2, Table2[[#This Row],[Pclass]]=3), 0, IF(Table2[[#This Row],[Pclass]]=1, 1, ""))</f>
        <v>0</v>
      </c>
      <c r="R68" s="3">
        <f>IF(OR(Table2[[#This Row],[Pclass]]=1, Table2[[#This Row],[Pclass]]=3), 0, IF(Table2[[#This Row],[Pclass]]=2, 1, ""))</f>
        <v>0</v>
      </c>
      <c r="S68" s="3">
        <f>IF(OR(Table2[[#This Row],[Embarked]]="C", Table2[[#This Row],[Embarked]]="Q"), 0, IF(Table2[[#This Row],[Embarked]]="S", 1, ""))</f>
        <v>0</v>
      </c>
      <c r="T68" s="3">
        <f>IF(OR(Table2[[#This Row],[Embarked]]="S", Table2[[#This Row],[Embarked]]="Q"), 0, IF(Table2[[#This Row],[Embarked]]="C", 1, ""))</f>
        <v>1</v>
      </c>
      <c r="U68" s="3">
        <f>IF(Table2[[#This Row],[Sex]]="male", 1, 0)</f>
        <v>1</v>
      </c>
      <c r="V68" s="3"/>
      <c r="AI68">
        <f>SUMPRODUCT(Table2[[#This Row],[SibSp_1]:[Const]],$X$4:$AG$4)</f>
        <v>-0.39608516428586482</v>
      </c>
      <c r="AJ68">
        <f>(AI68-Table2[[#This Row],[Survived]])^2</f>
        <v>1.94905378593909</v>
      </c>
    </row>
    <row r="69" spans="1:36" x14ac:dyDescent="0.25">
      <c r="A69">
        <v>67</v>
      </c>
      <c r="B69">
        <v>1</v>
      </c>
      <c r="C69">
        <v>2</v>
      </c>
      <c r="D69" t="s">
        <v>114</v>
      </c>
      <c r="E69" t="s">
        <v>17</v>
      </c>
      <c r="F69">
        <v>29</v>
      </c>
      <c r="G69">
        <v>0</v>
      </c>
      <c r="H69">
        <v>0</v>
      </c>
      <c r="I69" t="s">
        <v>115</v>
      </c>
      <c r="J69">
        <v>10.5</v>
      </c>
      <c r="K69" t="s">
        <v>116</v>
      </c>
      <c r="L69" t="s">
        <v>15</v>
      </c>
      <c r="M69">
        <f>Table2[[#This Row],[SibSp]]</f>
        <v>0</v>
      </c>
      <c r="N69">
        <f>Table2[[#This Row],[Parch]]</f>
        <v>0</v>
      </c>
      <c r="O69" s="5">
        <f>Table2[[#This Row],[Age]]/80</f>
        <v>0.36249999999999999</v>
      </c>
      <c r="P69" s="5">
        <f>LOG10(Table2[[#This Row],[Fare]]+1)</f>
        <v>1.0606978403536116</v>
      </c>
      <c r="Q69" s="3">
        <f>IF(OR(Table2[[#This Row],[Pclass]]=2, Table2[[#This Row],[Pclass]]=3), 0, IF(Table2[[#This Row],[Pclass]]=1, 1, ""))</f>
        <v>0</v>
      </c>
      <c r="R69" s="3">
        <f>IF(OR(Table2[[#This Row],[Pclass]]=1, Table2[[#This Row],[Pclass]]=3), 0, IF(Table2[[#This Row],[Pclass]]=2, 1, ""))</f>
        <v>1</v>
      </c>
      <c r="S69" s="3">
        <f>IF(OR(Table2[[#This Row],[Embarked]]="C", Table2[[#This Row],[Embarked]]="Q"), 0, IF(Table2[[#This Row],[Embarked]]="S", 1, ""))</f>
        <v>1</v>
      </c>
      <c r="T69" s="3">
        <f>IF(OR(Table2[[#This Row],[Embarked]]="S", Table2[[#This Row],[Embarked]]="Q"), 0, IF(Table2[[#This Row],[Embarked]]="C", 1, ""))</f>
        <v>0</v>
      </c>
      <c r="U69" s="3">
        <f>IF(Table2[[#This Row],[Sex]]="male", 1, 0)</f>
        <v>0</v>
      </c>
      <c r="V69" s="3">
        <v>1</v>
      </c>
      <c r="AI69">
        <f>SUMPRODUCT(Table2[[#This Row],[SibSp_1]:[Const]],$X$4:$AG$4)</f>
        <v>0.77402728600553417</v>
      </c>
      <c r="AJ69">
        <f>(AI69-Table2[[#This Row],[Survived]])^2</f>
        <v>5.1063667470024658E-2</v>
      </c>
    </row>
    <row r="70" spans="1:36" x14ac:dyDescent="0.25">
      <c r="A70">
        <v>68</v>
      </c>
      <c r="B70">
        <v>0</v>
      </c>
      <c r="C70">
        <v>3</v>
      </c>
      <c r="D70" t="s">
        <v>117</v>
      </c>
      <c r="E70" t="s">
        <v>13</v>
      </c>
      <c r="F70">
        <v>19</v>
      </c>
      <c r="G70">
        <v>0</v>
      </c>
      <c r="H70">
        <v>0</v>
      </c>
      <c r="I70" t="s">
        <v>118</v>
      </c>
      <c r="J70">
        <v>8.1583000000000006</v>
      </c>
      <c r="L70" t="s">
        <v>15</v>
      </c>
      <c r="M70">
        <f>Table2[[#This Row],[SibSp]]</f>
        <v>0</v>
      </c>
      <c r="N70">
        <f>Table2[[#This Row],[Parch]]</f>
        <v>0</v>
      </c>
      <c r="O70" s="5">
        <f>Table2[[#This Row],[Age]]/80</f>
        <v>0.23749999999999999</v>
      </c>
      <c r="P70" s="5">
        <f>LOG10(Table2[[#This Row],[Fare]]+1)</f>
        <v>0.96181486568333707</v>
      </c>
      <c r="Q70" s="3">
        <f>IF(OR(Table2[[#This Row],[Pclass]]=2, Table2[[#This Row],[Pclass]]=3), 0, IF(Table2[[#This Row],[Pclass]]=1, 1, ""))</f>
        <v>0</v>
      </c>
      <c r="R70" s="3">
        <f>IF(OR(Table2[[#This Row],[Pclass]]=1, Table2[[#This Row],[Pclass]]=3), 0, IF(Table2[[#This Row],[Pclass]]=2, 1, ""))</f>
        <v>0</v>
      </c>
      <c r="S70" s="3">
        <f>IF(OR(Table2[[#This Row],[Embarked]]="C", Table2[[#This Row],[Embarked]]="Q"), 0, IF(Table2[[#This Row],[Embarked]]="S", 1, ""))</f>
        <v>1</v>
      </c>
      <c r="T70" s="3">
        <f>IF(OR(Table2[[#This Row],[Embarked]]="S", Table2[[#This Row],[Embarked]]="Q"), 0, IF(Table2[[#This Row],[Embarked]]="C", 1, ""))</f>
        <v>0</v>
      </c>
      <c r="U70" s="3">
        <f>IF(Table2[[#This Row],[Sex]]="male", 1, 0)</f>
        <v>1</v>
      </c>
      <c r="V70" s="3">
        <v>1</v>
      </c>
      <c r="AI70">
        <f>SUMPRODUCT(Table2[[#This Row],[SibSp_1]:[Const]],$X$4:$AG$4)</f>
        <v>0.16731764754728473</v>
      </c>
      <c r="AJ70">
        <f>(AI70-Table2[[#This Row],[Survived]])^2</f>
        <v>2.7995195180757396E-2</v>
      </c>
    </row>
    <row r="71" spans="1:36" x14ac:dyDescent="0.25">
      <c r="A71">
        <v>69</v>
      </c>
      <c r="B71">
        <v>1</v>
      </c>
      <c r="C71">
        <v>3</v>
      </c>
      <c r="D71" t="s">
        <v>119</v>
      </c>
      <c r="E71" t="s">
        <v>17</v>
      </c>
      <c r="F71">
        <v>17</v>
      </c>
      <c r="G71">
        <v>4</v>
      </c>
      <c r="H71">
        <v>2</v>
      </c>
      <c r="I71">
        <v>3101281</v>
      </c>
      <c r="J71">
        <v>7.9249999999999998</v>
      </c>
      <c r="L71" t="s">
        <v>15</v>
      </c>
      <c r="M71">
        <f>Table2[[#This Row],[SibSp]]</f>
        <v>4</v>
      </c>
      <c r="N71">
        <f>Table2[[#This Row],[Parch]]</f>
        <v>2</v>
      </c>
      <c r="O71" s="5">
        <f>Table2[[#This Row],[Age]]/80</f>
        <v>0.21249999999999999</v>
      </c>
      <c r="P71" s="5">
        <f>LOG10(Table2[[#This Row],[Fare]]+1)</f>
        <v>0.95060822478423079</v>
      </c>
      <c r="Q71" s="3">
        <f>IF(OR(Table2[[#This Row],[Pclass]]=2, Table2[[#This Row],[Pclass]]=3), 0, IF(Table2[[#This Row],[Pclass]]=1, 1, ""))</f>
        <v>0</v>
      </c>
      <c r="R71" s="3">
        <f>IF(OR(Table2[[#This Row],[Pclass]]=1, Table2[[#This Row],[Pclass]]=3), 0, IF(Table2[[#This Row],[Pclass]]=2, 1, ""))</f>
        <v>0</v>
      </c>
      <c r="S71" s="3">
        <f>IF(OR(Table2[[#This Row],[Embarked]]="C", Table2[[#This Row],[Embarked]]="Q"), 0, IF(Table2[[#This Row],[Embarked]]="S", 1, ""))</f>
        <v>1</v>
      </c>
      <c r="T71" s="3">
        <f>IF(OR(Table2[[#This Row],[Embarked]]="S", Table2[[#This Row],[Embarked]]="Q"), 0, IF(Table2[[#This Row],[Embarked]]="C", 1, ""))</f>
        <v>0</v>
      </c>
      <c r="U71" s="3">
        <f>IF(Table2[[#This Row],[Sex]]="male", 1, 0)</f>
        <v>0</v>
      </c>
      <c r="V71" s="3">
        <v>1</v>
      </c>
      <c r="AI71">
        <f>SUMPRODUCT(Table2[[#This Row],[SibSp_1]:[Const]],$X$4:$AG$4)</f>
        <v>0.41504477443378407</v>
      </c>
      <c r="AJ71">
        <f>(AI71-Table2[[#This Row],[Survived]])^2</f>
        <v>0.34217261591722253</v>
      </c>
    </row>
    <row r="72" spans="1:36" x14ac:dyDescent="0.25">
      <c r="A72">
        <v>70</v>
      </c>
      <c r="B72">
        <v>0</v>
      </c>
      <c r="C72">
        <v>3</v>
      </c>
      <c r="D72" t="s">
        <v>120</v>
      </c>
      <c r="E72" t="s">
        <v>13</v>
      </c>
      <c r="F72">
        <v>26</v>
      </c>
      <c r="G72">
        <v>2</v>
      </c>
      <c r="H72">
        <v>0</v>
      </c>
      <c r="I72">
        <v>315151</v>
      </c>
      <c r="J72">
        <v>8.6624999999999996</v>
      </c>
      <c r="L72" t="s">
        <v>15</v>
      </c>
      <c r="M72">
        <f>Table2[[#This Row],[SibSp]]</f>
        <v>2</v>
      </c>
      <c r="N72">
        <f>Table2[[#This Row],[Parch]]</f>
        <v>0</v>
      </c>
      <c r="O72" s="5">
        <f>Table2[[#This Row],[Age]]/80</f>
        <v>0.32500000000000001</v>
      </c>
      <c r="P72" s="5">
        <f>LOG10(Table2[[#This Row],[Fare]]+1)</f>
        <v>0.98508950692638131</v>
      </c>
      <c r="Q72" s="3">
        <f>IF(OR(Table2[[#This Row],[Pclass]]=2, Table2[[#This Row],[Pclass]]=3), 0, IF(Table2[[#This Row],[Pclass]]=1, 1, ""))</f>
        <v>0</v>
      </c>
      <c r="R72" s="3">
        <f>IF(OR(Table2[[#This Row],[Pclass]]=1, Table2[[#This Row],[Pclass]]=3), 0, IF(Table2[[#This Row],[Pclass]]=2, 1, ""))</f>
        <v>0</v>
      </c>
      <c r="S72" s="3">
        <f>IF(OR(Table2[[#This Row],[Embarked]]="C", Table2[[#This Row],[Embarked]]="Q"), 0, IF(Table2[[#This Row],[Embarked]]="S", 1, ""))</f>
        <v>1</v>
      </c>
      <c r="T72" s="3">
        <f>IF(OR(Table2[[#This Row],[Embarked]]="S", Table2[[#This Row],[Embarked]]="Q"), 0, IF(Table2[[#This Row],[Embarked]]="C", 1, ""))</f>
        <v>0</v>
      </c>
      <c r="U72" s="3">
        <f>IF(Table2[[#This Row],[Sex]]="male", 1, 0)</f>
        <v>1</v>
      </c>
      <c r="V72" s="3">
        <v>1</v>
      </c>
      <c r="AI72">
        <f>SUMPRODUCT(Table2[[#This Row],[SibSp_1]:[Const]],$X$4:$AG$4)</f>
        <v>1.3772558964546877E-2</v>
      </c>
      <c r="AJ72">
        <f>(AI72-Table2[[#This Row],[Survived]])^2</f>
        <v>1.8968338043192054E-4</v>
      </c>
    </row>
    <row r="73" spans="1:36" x14ac:dyDescent="0.25">
      <c r="A73">
        <v>71</v>
      </c>
      <c r="B73">
        <v>0</v>
      </c>
      <c r="C73">
        <v>2</v>
      </c>
      <c r="D73" t="s">
        <v>121</v>
      </c>
      <c r="E73" t="s">
        <v>13</v>
      </c>
      <c r="F73">
        <v>32</v>
      </c>
      <c r="G73">
        <v>0</v>
      </c>
      <c r="H73">
        <v>0</v>
      </c>
      <c r="I73" t="s">
        <v>122</v>
      </c>
      <c r="J73">
        <v>10.5</v>
      </c>
      <c r="L73" t="s">
        <v>15</v>
      </c>
      <c r="M73">
        <f>Table2[[#This Row],[SibSp]]</f>
        <v>0</v>
      </c>
      <c r="N73">
        <f>Table2[[#This Row],[Parch]]</f>
        <v>0</v>
      </c>
      <c r="O73" s="5">
        <f>Table2[[#This Row],[Age]]/80</f>
        <v>0.4</v>
      </c>
      <c r="P73" s="5">
        <f>LOG10(Table2[[#This Row],[Fare]]+1)</f>
        <v>1.0606978403536116</v>
      </c>
      <c r="Q73" s="3">
        <f>IF(OR(Table2[[#This Row],[Pclass]]=2, Table2[[#This Row],[Pclass]]=3), 0, IF(Table2[[#This Row],[Pclass]]=1, 1, ""))</f>
        <v>0</v>
      </c>
      <c r="R73" s="3">
        <f>IF(OR(Table2[[#This Row],[Pclass]]=1, Table2[[#This Row],[Pclass]]=3), 0, IF(Table2[[#This Row],[Pclass]]=2, 1, ""))</f>
        <v>1</v>
      </c>
      <c r="S73" s="3">
        <f>IF(OR(Table2[[#This Row],[Embarked]]="C", Table2[[#This Row],[Embarked]]="Q"), 0, IF(Table2[[#This Row],[Embarked]]="S", 1, ""))</f>
        <v>1</v>
      </c>
      <c r="T73" s="3">
        <f>IF(OR(Table2[[#This Row],[Embarked]]="S", Table2[[#This Row],[Embarked]]="Q"), 0, IF(Table2[[#This Row],[Embarked]]="C", 1, ""))</f>
        <v>0</v>
      </c>
      <c r="U73" s="3">
        <f>IF(Table2[[#This Row],[Sex]]="male", 1, 0)</f>
        <v>1</v>
      </c>
      <c r="V73" s="3">
        <v>1</v>
      </c>
      <c r="AI73">
        <f>SUMPRODUCT(Table2[[#This Row],[SibSp_1]:[Const]],$X$4:$AG$4)</f>
        <v>0.27175904687822305</v>
      </c>
      <c r="AJ73">
        <f>(AI73-Table2[[#This Row],[Survived]])^2</f>
        <v>7.3852979560160237E-2</v>
      </c>
    </row>
    <row r="74" spans="1:36" x14ac:dyDescent="0.25">
      <c r="A74">
        <v>72</v>
      </c>
      <c r="B74">
        <v>0</v>
      </c>
      <c r="C74">
        <v>3</v>
      </c>
      <c r="D74" t="s">
        <v>123</v>
      </c>
      <c r="E74" t="s">
        <v>17</v>
      </c>
      <c r="F74">
        <v>16</v>
      </c>
      <c r="G74">
        <v>5</v>
      </c>
      <c r="H74">
        <v>2</v>
      </c>
      <c r="I74" t="s">
        <v>105</v>
      </c>
      <c r="J74">
        <v>46.9</v>
      </c>
      <c r="L74" t="s">
        <v>15</v>
      </c>
      <c r="M74">
        <f>Table2[[#This Row],[SibSp]]</f>
        <v>5</v>
      </c>
      <c r="N74">
        <f>Table2[[#This Row],[Parch]]</f>
        <v>2</v>
      </c>
      <c r="O74" s="5">
        <f>Table2[[#This Row],[Age]]/80</f>
        <v>0.2</v>
      </c>
      <c r="P74" s="5">
        <f>LOG10(Table2[[#This Row],[Fare]]+1)</f>
        <v>1.6803355134145632</v>
      </c>
      <c r="Q74" s="3">
        <f>IF(OR(Table2[[#This Row],[Pclass]]=2, Table2[[#This Row],[Pclass]]=3), 0, IF(Table2[[#This Row],[Pclass]]=1, 1, ""))</f>
        <v>0</v>
      </c>
      <c r="R74" s="3">
        <f>IF(OR(Table2[[#This Row],[Pclass]]=1, Table2[[#This Row],[Pclass]]=3), 0, IF(Table2[[#This Row],[Pclass]]=2, 1, ""))</f>
        <v>0</v>
      </c>
      <c r="S74" s="3">
        <f>IF(OR(Table2[[#This Row],[Embarked]]="C", Table2[[#This Row],[Embarked]]="Q"), 0, IF(Table2[[#This Row],[Embarked]]="S", 1, ""))</f>
        <v>1</v>
      </c>
      <c r="T74" s="3">
        <f>IF(OR(Table2[[#This Row],[Embarked]]="S", Table2[[#This Row],[Embarked]]="Q"), 0, IF(Table2[[#This Row],[Embarked]]="C", 1, ""))</f>
        <v>0</v>
      </c>
      <c r="U74" s="3">
        <f>IF(Table2[[#This Row],[Sex]]="male", 1, 0)</f>
        <v>0</v>
      </c>
      <c r="V74" s="3">
        <v>1</v>
      </c>
      <c r="AI74">
        <f>SUMPRODUCT(Table2[[#This Row],[SibSp_1]:[Const]],$X$4:$AG$4)</f>
        <v>0.40208456973414169</v>
      </c>
      <c r="AJ74">
        <f>(AI74-Table2[[#This Row],[Survived]])^2</f>
        <v>0.16167200121828987</v>
      </c>
    </row>
    <row r="75" spans="1:36" x14ac:dyDescent="0.25">
      <c r="A75">
        <v>73</v>
      </c>
      <c r="B75">
        <v>0</v>
      </c>
      <c r="C75">
        <v>2</v>
      </c>
      <c r="D75" t="s">
        <v>124</v>
      </c>
      <c r="E75" t="s">
        <v>13</v>
      </c>
      <c r="F75">
        <v>21</v>
      </c>
      <c r="G75">
        <v>0</v>
      </c>
      <c r="H75">
        <v>0</v>
      </c>
      <c r="I75" t="s">
        <v>125</v>
      </c>
      <c r="J75">
        <v>73.5</v>
      </c>
      <c r="L75" t="s">
        <v>15</v>
      </c>
      <c r="M75">
        <f>Table2[[#This Row],[SibSp]]</f>
        <v>0</v>
      </c>
      <c r="N75">
        <f>Table2[[#This Row],[Parch]]</f>
        <v>0</v>
      </c>
      <c r="O75" s="5">
        <f>Table2[[#This Row],[Age]]/80</f>
        <v>0.26250000000000001</v>
      </c>
      <c r="P75" s="5">
        <f>LOG10(Table2[[#This Row],[Fare]]+1)</f>
        <v>1.8721562727482928</v>
      </c>
      <c r="Q75" s="3">
        <f>IF(OR(Table2[[#This Row],[Pclass]]=2, Table2[[#This Row],[Pclass]]=3), 0, IF(Table2[[#This Row],[Pclass]]=1, 1, ""))</f>
        <v>0</v>
      </c>
      <c r="R75" s="3">
        <f>IF(OR(Table2[[#This Row],[Pclass]]=1, Table2[[#This Row],[Pclass]]=3), 0, IF(Table2[[#This Row],[Pclass]]=2, 1, ""))</f>
        <v>1</v>
      </c>
      <c r="S75" s="3">
        <f>IF(OR(Table2[[#This Row],[Embarked]]="C", Table2[[#This Row],[Embarked]]="Q"), 0, IF(Table2[[#This Row],[Embarked]]="S", 1, ""))</f>
        <v>1</v>
      </c>
      <c r="T75" s="3">
        <f>IF(OR(Table2[[#This Row],[Embarked]]="S", Table2[[#This Row],[Embarked]]="Q"), 0, IF(Table2[[#This Row],[Embarked]]="C", 1, ""))</f>
        <v>0</v>
      </c>
      <c r="U75" s="3">
        <f>IF(Table2[[#This Row],[Sex]]="male", 1, 0)</f>
        <v>1</v>
      </c>
      <c r="V75" s="3">
        <v>1</v>
      </c>
      <c r="AI75">
        <f>SUMPRODUCT(Table2[[#This Row],[SibSp_1]:[Const]],$X$4:$AG$4)</f>
        <v>0.38173226348640321</v>
      </c>
      <c r="AJ75">
        <f>(AI75-Table2[[#This Row],[Survived]])^2</f>
        <v>0.14571952098645277</v>
      </c>
    </row>
    <row r="76" spans="1:36" x14ac:dyDescent="0.25">
      <c r="A76">
        <v>74</v>
      </c>
      <c r="B76">
        <v>0</v>
      </c>
      <c r="C76">
        <v>3</v>
      </c>
      <c r="D76" t="s">
        <v>126</v>
      </c>
      <c r="E76" t="s">
        <v>13</v>
      </c>
      <c r="F76">
        <v>26</v>
      </c>
      <c r="G76">
        <v>1</v>
      </c>
      <c r="H76">
        <v>0</v>
      </c>
      <c r="I76">
        <v>2680</v>
      </c>
      <c r="J76">
        <v>14.4542</v>
      </c>
      <c r="L76" t="s">
        <v>20</v>
      </c>
      <c r="M76">
        <f>Table2[[#This Row],[SibSp]]</f>
        <v>1</v>
      </c>
      <c r="N76">
        <f>Table2[[#This Row],[Parch]]</f>
        <v>0</v>
      </c>
      <c r="O76" s="5">
        <f>Table2[[#This Row],[Age]]/80</f>
        <v>0.32500000000000001</v>
      </c>
      <c r="P76" s="5">
        <f>LOG10(Table2[[#This Row],[Fare]]+1)</f>
        <v>1.1890465283525415</v>
      </c>
      <c r="Q76" s="3">
        <f>IF(OR(Table2[[#This Row],[Pclass]]=2, Table2[[#This Row],[Pclass]]=3), 0, IF(Table2[[#This Row],[Pclass]]=1, 1, ""))</f>
        <v>0</v>
      </c>
      <c r="R76" s="3">
        <f>IF(OR(Table2[[#This Row],[Pclass]]=1, Table2[[#This Row],[Pclass]]=3), 0, IF(Table2[[#This Row],[Pclass]]=2, 1, ""))</f>
        <v>0</v>
      </c>
      <c r="S76" s="3">
        <f>IF(OR(Table2[[#This Row],[Embarked]]="C", Table2[[#This Row],[Embarked]]="Q"), 0, IF(Table2[[#This Row],[Embarked]]="S", 1, ""))</f>
        <v>0</v>
      </c>
      <c r="T76" s="3">
        <f>IF(OR(Table2[[#This Row],[Embarked]]="S", Table2[[#This Row],[Embarked]]="Q"), 0, IF(Table2[[#This Row],[Embarked]]="C", 1, ""))</f>
        <v>1</v>
      </c>
      <c r="U76" s="3">
        <f>IF(Table2[[#This Row],[Sex]]="male", 1, 0)</f>
        <v>1</v>
      </c>
      <c r="V76" s="3">
        <v>1</v>
      </c>
      <c r="AI76">
        <f>SUMPRODUCT(Table2[[#This Row],[SibSp_1]:[Const]],$X$4:$AG$4)</f>
        <v>0.14474444205620662</v>
      </c>
      <c r="AJ76">
        <f>(AI76-Table2[[#This Row],[Survived]])^2</f>
        <v>2.0950953506162558E-2</v>
      </c>
    </row>
    <row r="77" spans="1:36" x14ac:dyDescent="0.25">
      <c r="A77">
        <v>75</v>
      </c>
      <c r="B77">
        <v>1</v>
      </c>
      <c r="C77">
        <v>3</v>
      </c>
      <c r="D77" t="s">
        <v>127</v>
      </c>
      <c r="E77" t="s">
        <v>13</v>
      </c>
      <c r="F77">
        <v>32</v>
      </c>
      <c r="G77">
        <v>0</v>
      </c>
      <c r="H77">
        <v>0</v>
      </c>
      <c r="I77">
        <v>1601</v>
      </c>
      <c r="J77">
        <v>56.495800000000003</v>
      </c>
      <c r="L77" t="s">
        <v>15</v>
      </c>
      <c r="M77">
        <f>Table2[[#This Row],[SibSp]]</f>
        <v>0</v>
      </c>
      <c r="N77">
        <f>Table2[[#This Row],[Parch]]</f>
        <v>0</v>
      </c>
      <c r="O77" s="5">
        <f>Table2[[#This Row],[Age]]/80</f>
        <v>0.4</v>
      </c>
      <c r="P77" s="5">
        <f>LOG10(Table2[[#This Row],[Fare]]+1)</f>
        <v>1.7596361211514699</v>
      </c>
      <c r="Q77" s="3">
        <f>IF(OR(Table2[[#This Row],[Pclass]]=2, Table2[[#This Row],[Pclass]]=3), 0, IF(Table2[[#This Row],[Pclass]]=1, 1, ""))</f>
        <v>0</v>
      </c>
      <c r="R77" s="3">
        <f>IF(OR(Table2[[#This Row],[Pclass]]=1, Table2[[#This Row],[Pclass]]=3), 0, IF(Table2[[#This Row],[Pclass]]=2, 1, ""))</f>
        <v>0</v>
      </c>
      <c r="S77" s="3">
        <f>IF(OR(Table2[[#This Row],[Embarked]]="C", Table2[[#This Row],[Embarked]]="Q"), 0, IF(Table2[[#This Row],[Embarked]]="S", 1, ""))</f>
        <v>1</v>
      </c>
      <c r="T77" s="3">
        <f>IF(OR(Table2[[#This Row],[Embarked]]="S", Table2[[#This Row],[Embarked]]="Q"), 0, IF(Table2[[#This Row],[Embarked]]="C", 1, ""))</f>
        <v>0</v>
      </c>
      <c r="U77" s="3">
        <f>IF(Table2[[#This Row],[Sex]]="male", 1, 0)</f>
        <v>1</v>
      </c>
      <c r="V77" s="3">
        <v>1</v>
      </c>
      <c r="AI77">
        <f>SUMPRODUCT(Table2[[#This Row],[SibSp_1]:[Const]],$X$4:$AG$4)</f>
        <v>0.12299176264378842</v>
      </c>
      <c r="AJ77">
        <f>(AI77-Table2[[#This Row],[Survived]])^2</f>
        <v>0.76914344839064919</v>
      </c>
    </row>
    <row r="78" spans="1:36" x14ac:dyDescent="0.25">
      <c r="A78">
        <v>76</v>
      </c>
      <c r="B78">
        <v>0</v>
      </c>
      <c r="C78">
        <v>3</v>
      </c>
      <c r="D78" t="s">
        <v>128</v>
      </c>
      <c r="E78" t="s">
        <v>13</v>
      </c>
      <c r="F78">
        <v>25</v>
      </c>
      <c r="G78">
        <v>0</v>
      </c>
      <c r="H78">
        <v>0</v>
      </c>
      <c r="I78">
        <v>348123</v>
      </c>
      <c r="J78">
        <v>7.65</v>
      </c>
      <c r="K78" t="s">
        <v>129</v>
      </c>
      <c r="L78" t="s">
        <v>15</v>
      </c>
      <c r="M78">
        <f>Table2[[#This Row],[SibSp]]</f>
        <v>0</v>
      </c>
      <c r="N78">
        <f>Table2[[#This Row],[Parch]]</f>
        <v>0</v>
      </c>
      <c r="O78" s="5">
        <f>Table2[[#This Row],[Age]]/80</f>
        <v>0.3125</v>
      </c>
      <c r="P78" s="5">
        <f>LOG10(Table2[[#This Row],[Fare]]+1)</f>
        <v>0.93701610746481423</v>
      </c>
      <c r="Q78" s="3">
        <f>IF(OR(Table2[[#This Row],[Pclass]]=2, Table2[[#This Row],[Pclass]]=3), 0, IF(Table2[[#This Row],[Pclass]]=1, 1, ""))</f>
        <v>0</v>
      </c>
      <c r="R78" s="3">
        <f>IF(OR(Table2[[#This Row],[Pclass]]=1, Table2[[#This Row],[Pclass]]=3), 0, IF(Table2[[#This Row],[Pclass]]=2, 1, ""))</f>
        <v>0</v>
      </c>
      <c r="S78" s="3">
        <f>IF(OR(Table2[[#This Row],[Embarked]]="C", Table2[[#This Row],[Embarked]]="Q"), 0, IF(Table2[[#This Row],[Embarked]]="S", 1, ""))</f>
        <v>1</v>
      </c>
      <c r="T78" s="3">
        <f>IF(OR(Table2[[#This Row],[Embarked]]="S", Table2[[#This Row],[Embarked]]="Q"), 0, IF(Table2[[#This Row],[Embarked]]="C", 1, ""))</f>
        <v>0</v>
      </c>
      <c r="U78" s="3">
        <f>IF(Table2[[#This Row],[Sex]]="male", 1, 0)</f>
        <v>1</v>
      </c>
      <c r="V78" s="3">
        <v>1</v>
      </c>
      <c r="AI78">
        <f>SUMPRODUCT(Table2[[#This Row],[SibSp_1]:[Const]],$X$4:$AG$4)</f>
        <v>0.12770016496252301</v>
      </c>
      <c r="AJ78">
        <f>(AI78-Table2[[#This Row],[Survived]])^2</f>
        <v>1.630733213145559E-2</v>
      </c>
    </row>
    <row r="79" spans="1:36" hidden="1" x14ac:dyDescent="0.25">
      <c r="A79">
        <v>77</v>
      </c>
      <c r="B79">
        <v>0</v>
      </c>
      <c r="C79">
        <v>3</v>
      </c>
      <c r="D79" t="s">
        <v>130</v>
      </c>
      <c r="E79" t="s">
        <v>13</v>
      </c>
      <c r="G79">
        <v>0</v>
      </c>
      <c r="H79">
        <v>0</v>
      </c>
      <c r="I79">
        <v>349208</v>
      </c>
      <c r="J79">
        <v>7.8958000000000004</v>
      </c>
      <c r="L79" t="s">
        <v>15</v>
      </c>
      <c r="M79">
        <f>Table2[[#This Row],[SibSp]]</f>
        <v>0</v>
      </c>
      <c r="N79">
        <f>Table2[[#This Row],[Parch]]</f>
        <v>0</v>
      </c>
      <c r="O79">
        <f>Table2[[#This Row],[Age]]/80</f>
        <v>0</v>
      </c>
      <c r="P79" s="3">
        <f>LOG10(Table2[[#This Row],[Fare]]+1)</f>
        <v>0.94918501031343461</v>
      </c>
      <c r="Q79" s="3">
        <f>IF(OR(Table2[[#This Row],[Pclass]]=2, Table2[[#This Row],[Pclass]]=3), 0, IF(Table2[[#This Row],[Pclass]]=1, 1, ""))</f>
        <v>0</v>
      </c>
      <c r="R79" s="3">
        <f>IF(OR(Table2[[#This Row],[Pclass]]=1, Table2[[#This Row],[Pclass]]=3), 0, IF(Table2[[#This Row],[Pclass]]=2, 1, ""))</f>
        <v>0</v>
      </c>
      <c r="S79" s="3">
        <f>IF(OR(Table2[[#This Row],[Embarked]]="C", Table2[[#This Row],[Embarked]]="Q"), 0, IF(Table2[[#This Row],[Embarked]]="S", 1, ""))</f>
        <v>1</v>
      </c>
      <c r="T79" s="3">
        <f>IF(OR(Table2[[#This Row],[Embarked]]="S", Table2[[#This Row],[Embarked]]="Q"), 0, IF(Table2[[#This Row],[Embarked]]="C", 1, ""))</f>
        <v>0</v>
      </c>
      <c r="U79" s="3">
        <f>IF(Table2[[#This Row],[Sex]]="male", 1, 0)</f>
        <v>1</v>
      </c>
      <c r="V79" s="3"/>
      <c r="AI79">
        <f>SUMPRODUCT(Table2[[#This Row],[SibSp_1]:[Const]],$X$4:$AG$4)</f>
        <v>-0.40606823639693312</v>
      </c>
      <c r="AJ79">
        <f>(AI79-Table2[[#This Row],[Survived]])^2</f>
        <v>0.16489141261051557</v>
      </c>
    </row>
    <row r="80" spans="1:36" hidden="1" x14ac:dyDescent="0.25">
      <c r="A80">
        <v>78</v>
      </c>
      <c r="B80">
        <v>0</v>
      </c>
      <c r="C80">
        <v>3</v>
      </c>
      <c r="D80" t="s">
        <v>131</v>
      </c>
      <c r="E80" t="s">
        <v>13</v>
      </c>
      <c r="G80">
        <v>0</v>
      </c>
      <c r="H80">
        <v>0</v>
      </c>
      <c r="I80">
        <v>374746</v>
      </c>
      <c r="J80">
        <v>8.0500000000000007</v>
      </c>
      <c r="L80" t="s">
        <v>15</v>
      </c>
      <c r="M80">
        <f>Table2[[#This Row],[SibSp]]</f>
        <v>0</v>
      </c>
      <c r="N80">
        <f>Table2[[#This Row],[Parch]]</f>
        <v>0</v>
      </c>
      <c r="O80">
        <f>Table2[[#This Row],[Age]]/80</f>
        <v>0</v>
      </c>
      <c r="P80" s="3">
        <f>LOG10(Table2[[#This Row],[Fare]]+1)</f>
        <v>0.9566485792052033</v>
      </c>
      <c r="Q80" s="3">
        <f>IF(OR(Table2[[#This Row],[Pclass]]=2, Table2[[#This Row],[Pclass]]=3), 0, IF(Table2[[#This Row],[Pclass]]=1, 1, ""))</f>
        <v>0</v>
      </c>
      <c r="R80" s="3">
        <f>IF(OR(Table2[[#This Row],[Pclass]]=1, Table2[[#This Row],[Pclass]]=3), 0, IF(Table2[[#This Row],[Pclass]]=2, 1, ""))</f>
        <v>0</v>
      </c>
      <c r="S80" s="3">
        <f>IF(OR(Table2[[#This Row],[Embarked]]="C", Table2[[#This Row],[Embarked]]="Q"), 0, IF(Table2[[#This Row],[Embarked]]="S", 1, ""))</f>
        <v>1</v>
      </c>
      <c r="T80" s="3">
        <f>IF(OR(Table2[[#This Row],[Embarked]]="S", Table2[[#This Row],[Embarked]]="Q"), 0, IF(Table2[[#This Row],[Embarked]]="C", 1, ""))</f>
        <v>0</v>
      </c>
      <c r="U80" s="3">
        <f>IF(Table2[[#This Row],[Sex]]="male", 1, 0)</f>
        <v>1</v>
      </c>
      <c r="V80" s="3"/>
      <c r="AI80">
        <f>SUMPRODUCT(Table2[[#This Row],[SibSp_1]:[Const]],$X$4:$AG$4)</f>
        <v>-0.40570439758933208</v>
      </c>
      <c r="AJ80">
        <f>(AI80-Table2[[#This Row],[Survived]])^2</f>
        <v>0.16459605822332285</v>
      </c>
    </row>
    <row r="81" spans="1:36" x14ac:dyDescent="0.25">
      <c r="A81">
        <v>79</v>
      </c>
      <c r="B81">
        <v>1</v>
      </c>
      <c r="C81">
        <v>2</v>
      </c>
      <c r="D81" t="s">
        <v>132</v>
      </c>
      <c r="E81" t="s">
        <v>13</v>
      </c>
      <c r="F81">
        <v>0.83</v>
      </c>
      <c r="G81">
        <v>0</v>
      </c>
      <c r="H81">
        <v>2</v>
      </c>
      <c r="I81">
        <v>248738</v>
      </c>
      <c r="J81">
        <v>29</v>
      </c>
      <c r="L81" t="s">
        <v>15</v>
      </c>
      <c r="M81">
        <f>Table2[[#This Row],[SibSp]]</f>
        <v>0</v>
      </c>
      <c r="N81">
        <f>Table2[[#This Row],[Parch]]</f>
        <v>2</v>
      </c>
      <c r="O81" s="5">
        <f>Table2[[#This Row],[Age]]/80</f>
        <v>1.0374999999999999E-2</v>
      </c>
      <c r="P81" s="5">
        <f>LOG10(Table2[[#This Row],[Fare]]+1)</f>
        <v>1.4771212547196624</v>
      </c>
      <c r="Q81" s="3">
        <f>IF(OR(Table2[[#This Row],[Pclass]]=2, Table2[[#This Row],[Pclass]]=3), 0, IF(Table2[[#This Row],[Pclass]]=1, 1, ""))</f>
        <v>0</v>
      </c>
      <c r="R81" s="3">
        <f>IF(OR(Table2[[#This Row],[Pclass]]=1, Table2[[#This Row],[Pclass]]=3), 0, IF(Table2[[#This Row],[Pclass]]=2, 1, ""))</f>
        <v>1</v>
      </c>
      <c r="S81" s="3">
        <f>IF(OR(Table2[[#This Row],[Embarked]]="C", Table2[[#This Row],[Embarked]]="Q"), 0, IF(Table2[[#This Row],[Embarked]]="S", 1, ""))</f>
        <v>1</v>
      </c>
      <c r="T81" s="3">
        <f>IF(OR(Table2[[#This Row],[Embarked]]="S", Table2[[#This Row],[Embarked]]="Q"), 0, IF(Table2[[#This Row],[Embarked]]="C", 1, ""))</f>
        <v>0</v>
      </c>
      <c r="U81" s="3">
        <f>IF(Table2[[#This Row],[Sex]]="male", 1, 0)</f>
        <v>1</v>
      </c>
      <c r="V81" s="3">
        <v>1</v>
      </c>
      <c r="AI81">
        <f>SUMPRODUCT(Table2[[#This Row],[SibSp_1]:[Const]],$X$4:$AG$4)</f>
        <v>0.46373768182964614</v>
      </c>
      <c r="AJ81">
        <f>(AI81-Table2[[#This Row],[Survived]])^2</f>
        <v>0.28757727388944182</v>
      </c>
    </row>
    <row r="82" spans="1:36" x14ac:dyDescent="0.25">
      <c r="A82">
        <v>80</v>
      </c>
      <c r="B82">
        <v>1</v>
      </c>
      <c r="C82">
        <v>3</v>
      </c>
      <c r="D82" t="s">
        <v>133</v>
      </c>
      <c r="E82" t="s">
        <v>17</v>
      </c>
      <c r="F82">
        <v>30</v>
      </c>
      <c r="G82">
        <v>0</v>
      </c>
      <c r="H82">
        <v>0</v>
      </c>
      <c r="I82">
        <v>364516</v>
      </c>
      <c r="J82">
        <v>12.475</v>
      </c>
      <c r="L82" t="s">
        <v>15</v>
      </c>
      <c r="M82">
        <f>Table2[[#This Row],[SibSp]]</f>
        <v>0</v>
      </c>
      <c r="N82">
        <f>Table2[[#This Row],[Parch]]</f>
        <v>0</v>
      </c>
      <c r="O82" s="5">
        <f>Table2[[#This Row],[Age]]/80</f>
        <v>0.375</v>
      </c>
      <c r="P82" s="5">
        <f>LOG10(Table2[[#This Row],[Fare]]+1)</f>
        <v>1.1295287738587763</v>
      </c>
      <c r="Q82" s="3">
        <f>IF(OR(Table2[[#This Row],[Pclass]]=2, Table2[[#This Row],[Pclass]]=3), 0, IF(Table2[[#This Row],[Pclass]]=1, 1, ""))</f>
        <v>0</v>
      </c>
      <c r="R82" s="3">
        <f>IF(OR(Table2[[#This Row],[Pclass]]=1, Table2[[#This Row],[Pclass]]=3), 0, IF(Table2[[#This Row],[Pclass]]=2, 1, ""))</f>
        <v>0</v>
      </c>
      <c r="S82" s="3">
        <f>IF(OR(Table2[[#This Row],[Embarked]]="C", Table2[[#This Row],[Embarked]]="Q"), 0, IF(Table2[[#This Row],[Embarked]]="S", 1, ""))</f>
        <v>1</v>
      </c>
      <c r="T82" s="3">
        <f>IF(OR(Table2[[#This Row],[Embarked]]="S", Table2[[#This Row],[Embarked]]="Q"), 0, IF(Table2[[#This Row],[Embarked]]="C", 1, ""))</f>
        <v>0</v>
      </c>
      <c r="U82" s="3">
        <f>IF(Table2[[#This Row],[Sex]]="male", 1, 0)</f>
        <v>0</v>
      </c>
      <c r="V82" s="3">
        <v>1</v>
      </c>
      <c r="AI82">
        <f>SUMPRODUCT(Table2[[#This Row],[SibSp_1]:[Const]],$X$4:$AG$4)</f>
        <v>0.58814169819382722</v>
      </c>
      <c r="AJ82">
        <f>(AI82-Table2[[#This Row],[Survived]])^2</f>
        <v>0.16962726076666451</v>
      </c>
    </row>
    <row r="83" spans="1:36" x14ac:dyDescent="0.25">
      <c r="A83">
        <v>81</v>
      </c>
      <c r="B83">
        <v>0</v>
      </c>
      <c r="C83">
        <v>3</v>
      </c>
      <c r="D83" t="s">
        <v>134</v>
      </c>
      <c r="E83" t="s">
        <v>13</v>
      </c>
      <c r="F83">
        <v>22</v>
      </c>
      <c r="G83">
        <v>0</v>
      </c>
      <c r="H83">
        <v>0</v>
      </c>
      <c r="I83">
        <v>345767</v>
      </c>
      <c r="J83">
        <v>9</v>
      </c>
      <c r="L83" t="s">
        <v>15</v>
      </c>
      <c r="M83">
        <f>Table2[[#This Row],[SibSp]]</f>
        <v>0</v>
      </c>
      <c r="N83">
        <f>Table2[[#This Row],[Parch]]</f>
        <v>0</v>
      </c>
      <c r="O83" s="5">
        <f>Table2[[#This Row],[Age]]/80</f>
        <v>0.27500000000000002</v>
      </c>
      <c r="P83" s="5">
        <f>LOG10(Table2[[#This Row],[Fare]]+1)</f>
        <v>1</v>
      </c>
      <c r="Q83" s="3">
        <f>IF(OR(Table2[[#This Row],[Pclass]]=2, Table2[[#This Row],[Pclass]]=3), 0, IF(Table2[[#This Row],[Pclass]]=1, 1, ""))</f>
        <v>0</v>
      </c>
      <c r="R83" s="3">
        <f>IF(OR(Table2[[#This Row],[Pclass]]=1, Table2[[#This Row],[Pclass]]=3), 0, IF(Table2[[#This Row],[Pclass]]=2, 1, ""))</f>
        <v>0</v>
      </c>
      <c r="S83" s="3">
        <f>IF(OR(Table2[[#This Row],[Embarked]]="C", Table2[[#This Row],[Embarked]]="Q"), 0, IF(Table2[[#This Row],[Embarked]]="S", 1, ""))</f>
        <v>1</v>
      </c>
      <c r="T83" s="3">
        <f>IF(OR(Table2[[#This Row],[Embarked]]="S", Table2[[#This Row],[Embarked]]="Q"), 0, IF(Table2[[#This Row],[Embarked]]="C", 1, ""))</f>
        <v>0</v>
      </c>
      <c r="U83" s="3">
        <f>IF(Table2[[#This Row],[Sex]]="male", 1, 0)</f>
        <v>1</v>
      </c>
      <c r="V83" s="3">
        <v>1</v>
      </c>
      <c r="AI83">
        <f>SUMPRODUCT(Table2[[#This Row],[SibSp_1]:[Const]],$X$4:$AG$4)</f>
        <v>0.14997483231720155</v>
      </c>
      <c r="AJ83">
        <f>(AI83-Table2[[#This Row],[Survived]])^2</f>
        <v>2.2492450328572722E-2</v>
      </c>
    </row>
    <row r="84" spans="1:36" x14ac:dyDescent="0.25">
      <c r="A84">
        <v>82</v>
      </c>
      <c r="B84">
        <v>1</v>
      </c>
      <c r="C84">
        <v>3</v>
      </c>
      <c r="D84" t="s">
        <v>135</v>
      </c>
      <c r="E84" t="s">
        <v>13</v>
      </c>
      <c r="F84">
        <v>29</v>
      </c>
      <c r="G84">
        <v>0</v>
      </c>
      <c r="H84">
        <v>0</v>
      </c>
      <c r="I84">
        <v>345779</v>
      </c>
      <c r="J84">
        <v>9.5</v>
      </c>
      <c r="L84" t="s">
        <v>15</v>
      </c>
      <c r="M84">
        <f>Table2[[#This Row],[SibSp]]</f>
        <v>0</v>
      </c>
      <c r="N84">
        <f>Table2[[#This Row],[Parch]]</f>
        <v>0</v>
      </c>
      <c r="O84" s="5">
        <f>Table2[[#This Row],[Age]]/80</f>
        <v>0.36249999999999999</v>
      </c>
      <c r="P84" s="5">
        <f>LOG10(Table2[[#This Row],[Fare]]+1)</f>
        <v>1.0211892990699381</v>
      </c>
      <c r="Q84" s="3">
        <f>IF(OR(Table2[[#This Row],[Pclass]]=2, Table2[[#This Row],[Pclass]]=3), 0, IF(Table2[[#This Row],[Pclass]]=1, 1, ""))</f>
        <v>0</v>
      </c>
      <c r="R84" s="3">
        <f>IF(OR(Table2[[#This Row],[Pclass]]=1, Table2[[#This Row],[Pclass]]=3), 0, IF(Table2[[#This Row],[Pclass]]=2, 1, ""))</f>
        <v>0</v>
      </c>
      <c r="S84" s="3">
        <f>IF(OR(Table2[[#This Row],[Embarked]]="C", Table2[[#This Row],[Embarked]]="Q"), 0, IF(Table2[[#This Row],[Embarked]]="S", 1, ""))</f>
        <v>1</v>
      </c>
      <c r="T84" s="3">
        <f>IF(OR(Table2[[#This Row],[Embarked]]="S", Table2[[#This Row],[Embarked]]="Q"), 0, IF(Table2[[#This Row],[Embarked]]="C", 1, ""))</f>
        <v>0</v>
      </c>
      <c r="U84" s="3">
        <f>IF(Table2[[#This Row],[Sex]]="male", 1, 0)</f>
        <v>1</v>
      </c>
      <c r="V84" s="3">
        <v>1</v>
      </c>
      <c r="AI84">
        <f>SUMPRODUCT(Table2[[#This Row],[SibSp_1]:[Const]],$X$4:$AG$4)</f>
        <v>0.10619777533614116</v>
      </c>
      <c r="AJ84">
        <f>(AI84-Table2[[#This Row],[Survived]])^2</f>
        <v>0.79888241681406313</v>
      </c>
    </row>
    <row r="85" spans="1:36" hidden="1" x14ac:dyDescent="0.25">
      <c r="A85">
        <v>83</v>
      </c>
      <c r="B85">
        <v>1</v>
      </c>
      <c r="C85">
        <v>3</v>
      </c>
      <c r="D85" t="s">
        <v>136</v>
      </c>
      <c r="E85" t="s">
        <v>17</v>
      </c>
      <c r="G85">
        <v>0</v>
      </c>
      <c r="H85">
        <v>0</v>
      </c>
      <c r="I85">
        <v>330932</v>
      </c>
      <c r="J85">
        <v>7.7874999999999996</v>
      </c>
      <c r="L85" t="s">
        <v>27</v>
      </c>
      <c r="M85">
        <f>Table2[[#This Row],[SibSp]]</f>
        <v>0</v>
      </c>
      <c r="N85">
        <f>Table2[[#This Row],[Parch]]</f>
        <v>0</v>
      </c>
      <c r="O85">
        <f>Table2[[#This Row],[Age]]/80</f>
        <v>0</v>
      </c>
      <c r="P85" s="3">
        <f>LOG10(Table2[[#This Row],[Fare]]+1)</f>
        <v>0.94386533802788031</v>
      </c>
      <c r="Q85" s="3">
        <f>IF(OR(Table2[[#This Row],[Pclass]]=2, Table2[[#This Row],[Pclass]]=3), 0, IF(Table2[[#This Row],[Pclass]]=1, 1, ""))</f>
        <v>0</v>
      </c>
      <c r="R85" s="3">
        <f>IF(OR(Table2[[#This Row],[Pclass]]=1, Table2[[#This Row],[Pclass]]=3), 0, IF(Table2[[#This Row],[Pclass]]=2, 1, ""))</f>
        <v>0</v>
      </c>
      <c r="S85" s="3">
        <f>IF(OR(Table2[[#This Row],[Embarked]]="C", Table2[[#This Row],[Embarked]]="Q"), 0, IF(Table2[[#This Row],[Embarked]]="S", 1, ""))</f>
        <v>0</v>
      </c>
      <c r="T85" s="3">
        <f>IF(OR(Table2[[#This Row],[Embarked]]="S", Table2[[#This Row],[Embarked]]="Q"), 0, IF(Table2[[#This Row],[Embarked]]="C", 1, ""))</f>
        <v>0</v>
      </c>
      <c r="U85" s="3">
        <f>IF(Table2[[#This Row],[Sex]]="male", 1, 0)</f>
        <v>0</v>
      </c>
      <c r="V85" s="3"/>
      <c r="AI85">
        <f>SUMPRODUCT(Table2[[#This Row],[SibSp_1]:[Const]],$X$4:$AG$4)</f>
        <v>4.601214835743643E-2</v>
      </c>
      <c r="AJ85">
        <f>(AI85-Table2[[#This Row],[Survived]])^2</f>
        <v>0.91009282108159395</v>
      </c>
    </row>
    <row r="86" spans="1:36" x14ac:dyDescent="0.25">
      <c r="A86">
        <v>84</v>
      </c>
      <c r="B86">
        <v>0</v>
      </c>
      <c r="C86">
        <v>1</v>
      </c>
      <c r="D86" t="s">
        <v>137</v>
      </c>
      <c r="E86" t="s">
        <v>13</v>
      </c>
      <c r="F86">
        <v>28</v>
      </c>
      <c r="G86">
        <v>0</v>
      </c>
      <c r="H86">
        <v>0</v>
      </c>
      <c r="I86">
        <v>113059</v>
      </c>
      <c r="J86">
        <v>47.1</v>
      </c>
      <c r="L86" t="s">
        <v>15</v>
      </c>
      <c r="M86">
        <f>Table2[[#This Row],[SibSp]]</f>
        <v>0</v>
      </c>
      <c r="N86">
        <f>Table2[[#This Row],[Parch]]</f>
        <v>0</v>
      </c>
      <c r="O86" s="5">
        <f>Table2[[#This Row],[Age]]/80</f>
        <v>0.35</v>
      </c>
      <c r="P86" s="5">
        <f>LOG10(Table2[[#This Row],[Fare]]+1)</f>
        <v>1.6821450763738317</v>
      </c>
      <c r="Q86" s="3">
        <f>IF(OR(Table2[[#This Row],[Pclass]]=2, Table2[[#This Row],[Pclass]]=3), 0, IF(Table2[[#This Row],[Pclass]]=1, 1, ""))</f>
        <v>1</v>
      </c>
      <c r="R86" s="3">
        <f>IF(OR(Table2[[#This Row],[Pclass]]=1, Table2[[#This Row],[Pclass]]=3), 0, IF(Table2[[#This Row],[Pclass]]=2, 1, ""))</f>
        <v>0</v>
      </c>
      <c r="S86" s="3">
        <f>IF(OR(Table2[[#This Row],[Embarked]]="C", Table2[[#This Row],[Embarked]]="Q"), 0, IF(Table2[[#This Row],[Embarked]]="S", 1, ""))</f>
        <v>1</v>
      </c>
      <c r="T86" s="3">
        <f>IF(OR(Table2[[#This Row],[Embarked]]="S", Table2[[#This Row],[Embarked]]="Q"), 0, IF(Table2[[#This Row],[Embarked]]="C", 1, ""))</f>
        <v>0</v>
      </c>
      <c r="U86" s="3">
        <f>IF(Table2[[#This Row],[Sex]]="male", 1, 0)</f>
        <v>1</v>
      </c>
      <c r="V86" s="3">
        <v>1</v>
      </c>
      <c r="AI86">
        <f>SUMPRODUCT(Table2[[#This Row],[SibSp_1]:[Const]],$X$4:$AG$4)</f>
        <v>0.49742287688201542</v>
      </c>
      <c r="AJ86">
        <f>(AI86-Table2[[#This Row],[Survived]])^2</f>
        <v>0.24742951844558067</v>
      </c>
    </row>
    <row r="87" spans="1:36" x14ac:dyDescent="0.25">
      <c r="A87">
        <v>85</v>
      </c>
      <c r="B87">
        <v>1</v>
      </c>
      <c r="C87">
        <v>2</v>
      </c>
      <c r="D87" t="s">
        <v>138</v>
      </c>
      <c r="E87" t="s">
        <v>17</v>
      </c>
      <c r="F87">
        <v>17</v>
      </c>
      <c r="G87">
        <v>0</v>
      </c>
      <c r="H87">
        <v>0</v>
      </c>
      <c r="I87" t="s">
        <v>139</v>
      </c>
      <c r="J87">
        <v>10.5</v>
      </c>
      <c r="L87" t="s">
        <v>15</v>
      </c>
      <c r="M87">
        <f>Table2[[#This Row],[SibSp]]</f>
        <v>0</v>
      </c>
      <c r="N87">
        <f>Table2[[#This Row],[Parch]]</f>
        <v>0</v>
      </c>
      <c r="O87" s="5">
        <f>Table2[[#This Row],[Age]]/80</f>
        <v>0.21249999999999999</v>
      </c>
      <c r="P87" s="5">
        <f>LOG10(Table2[[#This Row],[Fare]]+1)</f>
        <v>1.0606978403536116</v>
      </c>
      <c r="Q87" s="3">
        <f>IF(OR(Table2[[#This Row],[Pclass]]=2, Table2[[#This Row],[Pclass]]=3), 0, IF(Table2[[#This Row],[Pclass]]=1, 1, ""))</f>
        <v>0</v>
      </c>
      <c r="R87" s="3">
        <f>IF(OR(Table2[[#This Row],[Pclass]]=1, Table2[[#This Row],[Pclass]]=3), 0, IF(Table2[[#This Row],[Pclass]]=2, 1, ""))</f>
        <v>1</v>
      </c>
      <c r="S87" s="3">
        <f>IF(OR(Table2[[#This Row],[Embarked]]="C", Table2[[#This Row],[Embarked]]="Q"), 0, IF(Table2[[#This Row],[Embarked]]="S", 1, ""))</f>
        <v>1</v>
      </c>
      <c r="T87" s="3">
        <f>IF(OR(Table2[[#This Row],[Embarked]]="S", Table2[[#This Row],[Embarked]]="Q"), 0, IF(Table2[[#This Row],[Embarked]]="C", 1, ""))</f>
        <v>0</v>
      </c>
      <c r="U87" s="3">
        <f>IF(Table2[[#This Row],[Sex]]="male", 1, 0)</f>
        <v>0</v>
      </c>
      <c r="V87" s="3">
        <v>1</v>
      </c>
      <c r="AI87">
        <f>SUMPRODUCT(Table2[[#This Row],[SibSp_1]:[Const]],$X$4:$AG$4)</f>
        <v>0.85084443987029046</v>
      </c>
      <c r="AJ87">
        <f>(AI87-Table2[[#This Row],[Survived]])^2</f>
        <v>2.22473811176074E-2</v>
      </c>
    </row>
    <row r="88" spans="1:36" x14ac:dyDescent="0.25">
      <c r="A88">
        <v>86</v>
      </c>
      <c r="B88">
        <v>1</v>
      </c>
      <c r="C88">
        <v>3</v>
      </c>
      <c r="D88" t="s">
        <v>140</v>
      </c>
      <c r="E88" t="s">
        <v>17</v>
      </c>
      <c r="F88">
        <v>33</v>
      </c>
      <c r="G88">
        <v>3</v>
      </c>
      <c r="H88">
        <v>0</v>
      </c>
      <c r="I88">
        <v>3101278</v>
      </c>
      <c r="J88">
        <v>15.85</v>
      </c>
      <c r="L88" t="s">
        <v>15</v>
      </c>
      <c r="M88">
        <f>Table2[[#This Row],[SibSp]]</f>
        <v>3</v>
      </c>
      <c r="N88">
        <f>Table2[[#This Row],[Parch]]</f>
        <v>0</v>
      </c>
      <c r="O88" s="5">
        <f>Table2[[#This Row],[Age]]/80</f>
        <v>0.41249999999999998</v>
      </c>
      <c r="P88" s="5">
        <f>LOG10(Table2[[#This Row],[Fare]]+1)</f>
        <v>1.2265999052073575</v>
      </c>
      <c r="Q88" s="3">
        <f>IF(OR(Table2[[#This Row],[Pclass]]=2, Table2[[#This Row],[Pclass]]=3), 0, IF(Table2[[#This Row],[Pclass]]=1, 1, ""))</f>
        <v>0</v>
      </c>
      <c r="R88" s="3">
        <f>IF(OR(Table2[[#This Row],[Pclass]]=1, Table2[[#This Row],[Pclass]]=3), 0, IF(Table2[[#This Row],[Pclass]]=2, 1, ""))</f>
        <v>0</v>
      </c>
      <c r="S88" s="3">
        <f>IF(OR(Table2[[#This Row],[Embarked]]="C", Table2[[#This Row],[Embarked]]="Q"), 0, IF(Table2[[#This Row],[Embarked]]="S", 1, ""))</f>
        <v>1</v>
      </c>
      <c r="T88" s="3">
        <f>IF(OR(Table2[[#This Row],[Embarked]]="S", Table2[[#This Row],[Embarked]]="Q"), 0, IF(Table2[[#This Row],[Embarked]]="C", 1, ""))</f>
        <v>0</v>
      </c>
      <c r="U88" s="3">
        <f>IF(Table2[[#This Row],[Sex]]="male", 1, 0)</f>
        <v>0</v>
      </c>
      <c r="V88" s="3">
        <v>1</v>
      </c>
      <c r="AI88">
        <f>SUMPRODUCT(Table2[[#This Row],[SibSp_1]:[Const]],$X$4:$AG$4)</f>
        <v>0.40886496124937022</v>
      </c>
      <c r="AJ88">
        <f>(AI88-Table2[[#This Row],[Survived]])^2</f>
        <v>0.34944063403870856</v>
      </c>
    </row>
    <row r="89" spans="1:36" x14ac:dyDescent="0.25">
      <c r="A89">
        <v>87</v>
      </c>
      <c r="B89">
        <v>0</v>
      </c>
      <c r="C89">
        <v>3</v>
      </c>
      <c r="D89" t="s">
        <v>141</v>
      </c>
      <c r="E89" t="s">
        <v>13</v>
      </c>
      <c r="F89">
        <v>16</v>
      </c>
      <c r="G89">
        <v>1</v>
      </c>
      <c r="H89">
        <v>3</v>
      </c>
      <c r="I89" t="s">
        <v>142</v>
      </c>
      <c r="J89">
        <v>34.375</v>
      </c>
      <c r="L89" t="s">
        <v>15</v>
      </c>
      <c r="M89">
        <f>Table2[[#This Row],[SibSp]]</f>
        <v>1</v>
      </c>
      <c r="N89">
        <f>Table2[[#This Row],[Parch]]</f>
        <v>3</v>
      </c>
      <c r="O89" s="5">
        <f>Table2[[#This Row],[Age]]/80</f>
        <v>0.2</v>
      </c>
      <c r="P89" s="5">
        <f>LOG10(Table2[[#This Row],[Fare]]+1)</f>
        <v>1.5486964485323467</v>
      </c>
      <c r="Q89" s="3">
        <f>IF(OR(Table2[[#This Row],[Pclass]]=2, Table2[[#This Row],[Pclass]]=3), 0, IF(Table2[[#This Row],[Pclass]]=1, 1, ""))</f>
        <v>0</v>
      </c>
      <c r="R89" s="3">
        <f>IF(OR(Table2[[#This Row],[Pclass]]=1, Table2[[#This Row],[Pclass]]=3), 0, IF(Table2[[#This Row],[Pclass]]=2, 1, ""))</f>
        <v>0</v>
      </c>
      <c r="S89" s="3">
        <f>IF(OR(Table2[[#This Row],[Embarked]]="C", Table2[[#This Row],[Embarked]]="Q"), 0, IF(Table2[[#This Row],[Embarked]]="S", 1, ""))</f>
        <v>1</v>
      </c>
      <c r="T89" s="3">
        <f>IF(OR(Table2[[#This Row],[Embarked]]="S", Table2[[#This Row],[Embarked]]="Q"), 0, IF(Table2[[#This Row],[Embarked]]="C", 1, ""))</f>
        <v>0</v>
      </c>
      <c r="U89" s="3">
        <f>IF(Table2[[#This Row],[Sex]]="male", 1, 0)</f>
        <v>1</v>
      </c>
      <c r="V89" s="3">
        <v>1</v>
      </c>
      <c r="AI89">
        <f>SUMPRODUCT(Table2[[#This Row],[SibSp_1]:[Const]],$X$4:$AG$4)</f>
        <v>0.11841577456209063</v>
      </c>
      <c r="AJ89">
        <f>(AI89-Table2[[#This Row],[Survived]])^2</f>
        <v>1.4022295665139869E-2</v>
      </c>
    </row>
    <row r="90" spans="1:36" hidden="1" x14ac:dyDescent="0.25">
      <c r="A90">
        <v>88</v>
      </c>
      <c r="B90">
        <v>0</v>
      </c>
      <c r="C90">
        <v>3</v>
      </c>
      <c r="D90" t="s">
        <v>143</v>
      </c>
      <c r="E90" t="s">
        <v>13</v>
      </c>
      <c r="G90">
        <v>0</v>
      </c>
      <c r="H90">
        <v>0</v>
      </c>
      <c r="I90" t="s">
        <v>144</v>
      </c>
      <c r="J90">
        <v>8.0500000000000007</v>
      </c>
      <c r="L90" t="s">
        <v>15</v>
      </c>
      <c r="M90">
        <f>Table2[[#This Row],[SibSp]]</f>
        <v>0</v>
      </c>
      <c r="N90">
        <f>Table2[[#This Row],[Parch]]</f>
        <v>0</v>
      </c>
      <c r="O90">
        <f>Table2[[#This Row],[Age]]/80</f>
        <v>0</v>
      </c>
      <c r="P90" s="3">
        <f>LOG10(Table2[[#This Row],[Fare]]+1)</f>
        <v>0.9566485792052033</v>
      </c>
      <c r="Q90" s="3">
        <f>IF(OR(Table2[[#This Row],[Pclass]]=2, Table2[[#This Row],[Pclass]]=3), 0, IF(Table2[[#This Row],[Pclass]]=1, 1, ""))</f>
        <v>0</v>
      </c>
      <c r="R90" s="3">
        <f>IF(OR(Table2[[#This Row],[Pclass]]=1, Table2[[#This Row],[Pclass]]=3), 0, IF(Table2[[#This Row],[Pclass]]=2, 1, ""))</f>
        <v>0</v>
      </c>
      <c r="S90" s="3">
        <f>IF(OR(Table2[[#This Row],[Embarked]]="C", Table2[[#This Row],[Embarked]]="Q"), 0, IF(Table2[[#This Row],[Embarked]]="S", 1, ""))</f>
        <v>1</v>
      </c>
      <c r="T90" s="3">
        <f>IF(OR(Table2[[#This Row],[Embarked]]="S", Table2[[#This Row],[Embarked]]="Q"), 0, IF(Table2[[#This Row],[Embarked]]="C", 1, ""))</f>
        <v>0</v>
      </c>
      <c r="U90" s="3">
        <f>IF(Table2[[#This Row],[Sex]]="male", 1, 0)</f>
        <v>1</v>
      </c>
      <c r="V90" s="3"/>
      <c r="AI90">
        <f>SUMPRODUCT(Table2[[#This Row],[SibSp_1]:[Const]],$X$4:$AG$4)</f>
        <v>-0.40570439758933208</v>
      </c>
      <c r="AJ90">
        <f>(AI90-Table2[[#This Row],[Survived]])^2</f>
        <v>0.16459605822332285</v>
      </c>
    </row>
    <row r="91" spans="1:36" x14ac:dyDescent="0.25">
      <c r="A91">
        <v>89</v>
      </c>
      <c r="B91">
        <v>1</v>
      </c>
      <c r="C91">
        <v>1</v>
      </c>
      <c r="D91" t="s">
        <v>145</v>
      </c>
      <c r="E91" t="s">
        <v>17</v>
      </c>
      <c r="F91">
        <v>23</v>
      </c>
      <c r="G91">
        <v>3</v>
      </c>
      <c r="H91">
        <v>2</v>
      </c>
      <c r="I91">
        <v>19950</v>
      </c>
      <c r="J91">
        <v>263</v>
      </c>
      <c r="K91" t="s">
        <v>57</v>
      </c>
      <c r="L91" t="s">
        <v>15</v>
      </c>
      <c r="M91">
        <f>Table2[[#This Row],[SibSp]]</f>
        <v>3</v>
      </c>
      <c r="N91">
        <f>Table2[[#This Row],[Parch]]</f>
        <v>2</v>
      </c>
      <c r="O91" s="5">
        <f>Table2[[#This Row],[Age]]/80</f>
        <v>0.28749999999999998</v>
      </c>
      <c r="P91" s="5">
        <f>LOG10(Table2[[#This Row],[Fare]]+1)</f>
        <v>2.4216039268698313</v>
      </c>
      <c r="Q91" s="3">
        <f>IF(OR(Table2[[#This Row],[Pclass]]=2, Table2[[#This Row],[Pclass]]=3), 0, IF(Table2[[#This Row],[Pclass]]=1, 1, ""))</f>
        <v>1</v>
      </c>
      <c r="R91" s="3">
        <f>IF(OR(Table2[[#This Row],[Pclass]]=1, Table2[[#This Row],[Pclass]]=3), 0, IF(Table2[[#This Row],[Pclass]]=2, 1, ""))</f>
        <v>0</v>
      </c>
      <c r="S91" s="3">
        <f>IF(OR(Table2[[#This Row],[Embarked]]="C", Table2[[#This Row],[Embarked]]="Q"), 0, IF(Table2[[#This Row],[Embarked]]="S", 1, ""))</f>
        <v>1</v>
      </c>
      <c r="T91" s="3">
        <f>IF(OR(Table2[[#This Row],[Embarked]]="S", Table2[[#This Row],[Embarked]]="Q"), 0, IF(Table2[[#This Row],[Embarked]]="C", 1, ""))</f>
        <v>0</v>
      </c>
      <c r="U91" s="3">
        <f>IF(Table2[[#This Row],[Sex]]="male", 1, 0)</f>
        <v>0</v>
      </c>
      <c r="V91" s="3">
        <v>1</v>
      </c>
      <c r="AI91">
        <f>SUMPRODUCT(Table2[[#This Row],[SibSp_1]:[Const]],$X$4:$AG$4)</f>
        <v>0.85588305607329751</v>
      </c>
      <c r="AJ91">
        <f>(AI91-Table2[[#This Row],[Survived]])^2</f>
        <v>2.0769693526772309E-2</v>
      </c>
    </row>
    <row r="92" spans="1:36" x14ac:dyDescent="0.25">
      <c r="A92">
        <v>90</v>
      </c>
      <c r="B92">
        <v>0</v>
      </c>
      <c r="C92">
        <v>3</v>
      </c>
      <c r="D92" t="s">
        <v>146</v>
      </c>
      <c r="E92" t="s">
        <v>13</v>
      </c>
      <c r="F92">
        <v>24</v>
      </c>
      <c r="G92">
        <v>0</v>
      </c>
      <c r="H92">
        <v>0</v>
      </c>
      <c r="I92">
        <v>343275</v>
      </c>
      <c r="J92">
        <v>8.0500000000000007</v>
      </c>
      <c r="L92" t="s">
        <v>15</v>
      </c>
      <c r="M92">
        <f>Table2[[#This Row],[SibSp]]</f>
        <v>0</v>
      </c>
      <c r="N92">
        <f>Table2[[#This Row],[Parch]]</f>
        <v>0</v>
      </c>
      <c r="O92" s="5">
        <f>Table2[[#This Row],[Age]]/80</f>
        <v>0.3</v>
      </c>
      <c r="P92" s="5">
        <f>LOG10(Table2[[#This Row],[Fare]]+1)</f>
        <v>0.9566485792052033</v>
      </c>
      <c r="Q92" s="3">
        <f>IF(OR(Table2[[#This Row],[Pclass]]=2, Table2[[#This Row],[Pclass]]=3), 0, IF(Table2[[#This Row],[Pclass]]=1, 1, ""))</f>
        <v>0</v>
      </c>
      <c r="R92" s="3">
        <f>IF(OR(Table2[[#This Row],[Pclass]]=1, Table2[[#This Row],[Pclass]]=3), 0, IF(Table2[[#This Row],[Pclass]]=2, 1, ""))</f>
        <v>0</v>
      </c>
      <c r="S92" s="3">
        <f>IF(OR(Table2[[#This Row],[Embarked]]="C", Table2[[#This Row],[Embarked]]="Q"), 0, IF(Table2[[#This Row],[Embarked]]="S", 1, ""))</f>
        <v>1</v>
      </c>
      <c r="T92" s="3">
        <f>IF(OR(Table2[[#This Row],[Embarked]]="S", Table2[[#This Row],[Embarked]]="Q"), 0, IF(Table2[[#This Row],[Embarked]]="C", 1, ""))</f>
        <v>0</v>
      </c>
      <c r="U92" s="3">
        <f>IF(Table2[[#This Row],[Sex]]="male", 1, 0)</f>
        <v>1</v>
      </c>
      <c r="V92" s="3">
        <v>1</v>
      </c>
      <c r="AI92">
        <f>SUMPRODUCT(Table2[[#This Row],[SibSp_1]:[Const]],$X$4:$AG$4)</f>
        <v>0.13505865068157197</v>
      </c>
      <c r="AJ92">
        <f>(AI92-Table2[[#This Row],[Survived]])^2</f>
        <v>1.8240839123926881E-2</v>
      </c>
    </row>
    <row r="93" spans="1:36" x14ac:dyDescent="0.25">
      <c r="A93">
        <v>91</v>
      </c>
      <c r="B93">
        <v>0</v>
      </c>
      <c r="C93">
        <v>3</v>
      </c>
      <c r="D93" t="s">
        <v>147</v>
      </c>
      <c r="E93" t="s">
        <v>13</v>
      </c>
      <c r="F93">
        <v>29</v>
      </c>
      <c r="G93">
        <v>0</v>
      </c>
      <c r="H93">
        <v>0</v>
      </c>
      <c r="I93">
        <v>343276</v>
      </c>
      <c r="J93">
        <v>8.0500000000000007</v>
      </c>
      <c r="L93" t="s">
        <v>15</v>
      </c>
      <c r="M93">
        <f>Table2[[#This Row],[SibSp]]</f>
        <v>0</v>
      </c>
      <c r="N93">
        <f>Table2[[#This Row],[Parch]]</f>
        <v>0</v>
      </c>
      <c r="O93" s="5">
        <f>Table2[[#This Row],[Age]]/80</f>
        <v>0.36249999999999999</v>
      </c>
      <c r="P93" s="5">
        <f>LOG10(Table2[[#This Row],[Fare]]+1)</f>
        <v>0.9566485792052033</v>
      </c>
      <c r="Q93" s="3">
        <f>IF(OR(Table2[[#This Row],[Pclass]]=2, Table2[[#This Row],[Pclass]]=3), 0, IF(Table2[[#This Row],[Pclass]]=1, 1, ""))</f>
        <v>0</v>
      </c>
      <c r="R93" s="3">
        <f>IF(OR(Table2[[#This Row],[Pclass]]=1, Table2[[#This Row],[Pclass]]=3), 0, IF(Table2[[#This Row],[Pclass]]=2, 1, ""))</f>
        <v>0</v>
      </c>
      <c r="S93" s="3">
        <f>IF(OR(Table2[[#This Row],[Embarked]]="C", Table2[[#This Row],[Embarked]]="Q"), 0, IF(Table2[[#This Row],[Embarked]]="S", 1, ""))</f>
        <v>1</v>
      </c>
      <c r="T93" s="3">
        <f>IF(OR(Table2[[#This Row],[Embarked]]="S", Table2[[#This Row],[Embarked]]="Q"), 0, IF(Table2[[#This Row],[Embarked]]="C", 1, ""))</f>
        <v>0</v>
      </c>
      <c r="U93" s="3">
        <f>IF(Table2[[#This Row],[Sex]]="male", 1, 0)</f>
        <v>1</v>
      </c>
      <c r="V93" s="3">
        <v>1</v>
      </c>
      <c r="AI93">
        <f>SUMPRODUCT(Table2[[#This Row],[SibSp_1]:[Const]],$X$4:$AG$4)</f>
        <v>0.10305150323792345</v>
      </c>
      <c r="AJ93">
        <f>(AI93-Table2[[#This Row],[Survived]])^2</f>
        <v>1.0619612319595746E-2</v>
      </c>
    </row>
    <row r="94" spans="1:36" x14ac:dyDescent="0.25">
      <c r="A94">
        <v>92</v>
      </c>
      <c r="B94">
        <v>0</v>
      </c>
      <c r="C94">
        <v>3</v>
      </c>
      <c r="D94" t="s">
        <v>148</v>
      </c>
      <c r="E94" t="s">
        <v>13</v>
      </c>
      <c r="F94">
        <v>20</v>
      </c>
      <c r="G94">
        <v>0</v>
      </c>
      <c r="H94">
        <v>0</v>
      </c>
      <c r="I94">
        <v>347466</v>
      </c>
      <c r="J94">
        <v>7.8541999999999996</v>
      </c>
      <c r="L94" t="s">
        <v>15</v>
      </c>
      <c r="M94">
        <f>Table2[[#This Row],[SibSp]]</f>
        <v>0</v>
      </c>
      <c r="N94">
        <f>Table2[[#This Row],[Parch]]</f>
        <v>0</v>
      </c>
      <c r="O94" s="5">
        <f>Table2[[#This Row],[Age]]/80</f>
        <v>0.25</v>
      </c>
      <c r="P94" s="5">
        <f>LOG10(Table2[[#This Row],[Fare]]+1)</f>
        <v>0.94714932766263737</v>
      </c>
      <c r="Q94" s="3">
        <f>IF(OR(Table2[[#This Row],[Pclass]]=2, Table2[[#This Row],[Pclass]]=3), 0, IF(Table2[[#This Row],[Pclass]]=1, 1, ""))</f>
        <v>0</v>
      </c>
      <c r="R94" s="3">
        <f>IF(OR(Table2[[#This Row],[Pclass]]=1, Table2[[#This Row],[Pclass]]=3), 0, IF(Table2[[#This Row],[Pclass]]=2, 1, ""))</f>
        <v>0</v>
      </c>
      <c r="S94" s="3">
        <f>IF(OR(Table2[[#This Row],[Embarked]]="C", Table2[[#This Row],[Embarked]]="Q"), 0, IF(Table2[[#This Row],[Embarked]]="S", 1, ""))</f>
        <v>1</v>
      </c>
      <c r="T94" s="3">
        <f>IF(OR(Table2[[#This Row],[Embarked]]="S", Table2[[#This Row],[Embarked]]="Q"), 0, IF(Table2[[#This Row],[Embarked]]="C", 1, ""))</f>
        <v>0</v>
      </c>
      <c r="U94" s="3">
        <f>IF(Table2[[#This Row],[Sex]]="male", 1, 0)</f>
        <v>1</v>
      </c>
      <c r="V94" s="3">
        <v>1</v>
      </c>
      <c r="AI94">
        <f>SUMPRODUCT(Table2[[#This Row],[SibSp_1]:[Const]],$X$4:$AG$4)</f>
        <v>0.16020129307512465</v>
      </c>
      <c r="AJ94">
        <f>(AI94-Table2[[#This Row],[Survived]])^2</f>
        <v>2.566445430294198E-2</v>
      </c>
    </row>
    <row r="95" spans="1:36" x14ac:dyDescent="0.25">
      <c r="A95">
        <v>93</v>
      </c>
      <c r="B95">
        <v>0</v>
      </c>
      <c r="C95">
        <v>1</v>
      </c>
      <c r="D95" t="s">
        <v>149</v>
      </c>
      <c r="E95" t="s">
        <v>13</v>
      </c>
      <c r="F95">
        <v>46</v>
      </c>
      <c r="G95">
        <v>1</v>
      </c>
      <c r="H95">
        <v>0</v>
      </c>
      <c r="I95" t="s">
        <v>150</v>
      </c>
      <c r="J95">
        <v>61.174999999999997</v>
      </c>
      <c r="K95" t="s">
        <v>151</v>
      </c>
      <c r="L95" t="s">
        <v>15</v>
      </c>
      <c r="M95">
        <f>Table2[[#This Row],[SibSp]]</f>
        <v>1</v>
      </c>
      <c r="N95">
        <f>Table2[[#This Row],[Parch]]</f>
        <v>0</v>
      </c>
      <c r="O95" s="5">
        <f>Table2[[#This Row],[Age]]/80</f>
        <v>0.57499999999999996</v>
      </c>
      <c r="P95" s="5">
        <f>LOG10(Table2[[#This Row],[Fare]]+1)</f>
        <v>1.7936157939419737</v>
      </c>
      <c r="Q95" s="3">
        <f>IF(OR(Table2[[#This Row],[Pclass]]=2, Table2[[#This Row],[Pclass]]=3), 0, IF(Table2[[#This Row],[Pclass]]=1, 1, ""))</f>
        <v>1</v>
      </c>
      <c r="R95" s="3">
        <f>IF(OR(Table2[[#This Row],[Pclass]]=1, Table2[[#This Row],[Pclass]]=3), 0, IF(Table2[[#This Row],[Pclass]]=2, 1, ""))</f>
        <v>0</v>
      </c>
      <c r="S95" s="3">
        <f>IF(OR(Table2[[#This Row],[Embarked]]="C", Table2[[#This Row],[Embarked]]="Q"), 0, IF(Table2[[#This Row],[Embarked]]="S", 1, ""))</f>
        <v>1</v>
      </c>
      <c r="T95" s="3">
        <f>IF(OR(Table2[[#This Row],[Embarked]]="S", Table2[[#This Row],[Embarked]]="Q"), 0, IF(Table2[[#This Row],[Embarked]]="C", 1, ""))</f>
        <v>0</v>
      </c>
      <c r="U95" s="3">
        <f>IF(Table2[[#This Row],[Sex]]="male", 1, 0)</f>
        <v>1</v>
      </c>
      <c r="V95" s="3">
        <v>1</v>
      </c>
      <c r="AI95">
        <f>SUMPRODUCT(Table2[[#This Row],[SibSp_1]:[Const]],$X$4:$AG$4)</f>
        <v>0.33269634699178707</v>
      </c>
      <c r="AJ95">
        <f>(AI95-Table2[[#This Row],[Survived]])^2</f>
        <v>0.11068685930167958</v>
      </c>
    </row>
    <row r="96" spans="1:36" x14ac:dyDescent="0.25">
      <c r="A96">
        <v>94</v>
      </c>
      <c r="B96">
        <v>0</v>
      </c>
      <c r="C96">
        <v>3</v>
      </c>
      <c r="D96" t="s">
        <v>152</v>
      </c>
      <c r="E96" t="s">
        <v>13</v>
      </c>
      <c r="F96">
        <v>26</v>
      </c>
      <c r="G96">
        <v>1</v>
      </c>
      <c r="H96">
        <v>2</v>
      </c>
      <c r="I96" t="s">
        <v>153</v>
      </c>
      <c r="J96">
        <v>20.574999999999999</v>
      </c>
      <c r="L96" t="s">
        <v>15</v>
      </c>
      <c r="M96">
        <f>Table2[[#This Row],[SibSp]]</f>
        <v>1</v>
      </c>
      <c r="N96">
        <f>Table2[[#This Row],[Parch]]</f>
        <v>2</v>
      </c>
      <c r="O96" s="5">
        <f>Table2[[#This Row],[Age]]/80</f>
        <v>0.32500000000000001</v>
      </c>
      <c r="P96" s="5">
        <f>LOG10(Table2[[#This Row],[Fare]]+1)</f>
        <v>1.3339508043872472</v>
      </c>
      <c r="Q96" s="3">
        <f>IF(OR(Table2[[#This Row],[Pclass]]=2, Table2[[#This Row],[Pclass]]=3), 0, IF(Table2[[#This Row],[Pclass]]=1, 1, ""))</f>
        <v>0</v>
      </c>
      <c r="R96" s="3">
        <f>IF(OR(Table2[[#This Row],[Pclass]]=1, Table2[[#This Row],[Pclass]]=3), 0, IF(Table2[[#This Row],[Pclass]]=2, 1, ""))</f>
        <v>0</v>
      </c>
      <c r="S96" s="3">
        <f>IF(OR(Table2[[#This Row],[Embarked]]="C", Table2[[#This Row],[Embarked]]="Q"), 0, IF(Table2[[#This Row],[Embarked]]="S", 1, ""))</f>
        <v>1</v>
      </c>
      <c r="T96" s="3">
        <f>IF(OR(Table2[[#This Row],[Embarked]]="S", Table2[[#This Row],[Embarked]]="Q"), 0, IF(Table2[[#This Row],[Embarked]]="C", 1, ""))</f>
        <v>0</v>
      </c>
      <c r="U96" s="3">
        <f>IF(Table2[[#This Row],[Sex]]="male", 1, 0)</f>
        <v>1</v>
      </c>
      <c r="V96" s="3">
        <v>1</v>
      </c>
      <c r="AI96">
        <f>SUMPRODUCT(Table2[[#This Row],[SibSp_1]:[Const]],$X$4:$AG$4)</f>
        <v>5.7859920262440467E-2</v>
      </c>
      <c r="AJ96">
        <f>(AI96-Table2[[#This Row],[Survived]])^2</f>
        <v>3.3477703727759689E-3</v>
      </c>
    </row>
    <row r="97" spans="1:36" x14ac:dyDescent="0.25">
      <c r="A97">
        <v>95</v>
      </c>
      <c r="B97">
        <v>0</v>
      </c>
      <c r="C97">
        <v>3</v>
      </c>
      <c r="D97" t="s">
        <v>154</v>
      </c>
      <c r="E97" t="s">
        <v>13</v>
      </c>
      <c r="F97">
        <v>59</v>
      </c>
      <c r="G97">
        <v>0</v>
      </c>
      <c r="H97">
        <v>0</v>
      </c>
      <c r="I97">
        <v>364500</v>
      </c>
      <c r="J97">
        <v>7.25</v>
      </c>
      <c r="L97" t="s">
        <v>15</v>
      </c>
      <c r="M97">
        <f>Table2[[#This Row],[SibSp]]</f>
        <v>0</v>
      </c>
      <c r="N97">
        <f>Table2[[#This Row],[Parch]]</f>
        <v>0</v>
      </c>
      <c r="O97" s="5">
        <f>Table2[[#This Row],[Age]]/80</f>
        <v>0.73750000000000004</v>
      </c>
      <c r="P97" s="5">
        <f>LOG10(Table2[[#This Row],[Fare]]+1)</f>
        <v>0.91645394854992512</v>
      </c>
      <c r="Q97" s="3">
        <f>IF(OR(Table2[[#This Row],[Pclass]]=2, Table2[[#This Row],[Pclass]]=3), 0, IF(Table2[[#This Row],[Pclass]]=1, 1, ""))</f>
        <v>0</v>
      </c>
      <c r="R97" s="3">
        <f>IF(OR(Table2[[#This Row],[Pclass]]=1, Table2[[#This Row],[Pclass]]=3), 0, IF(Table2[[#This Row],[Pclass]]=2, 1, ""))</f>
        <v>0</v>
      </c>
      <c r="S97" s="3">
        <f>IF(OR(Table2[[#This Row],[Embarked]]="C", Table2[[#This Row],[Embarked]]="Q"), 0, IF(Table2[[#This Row],[Embarked]]="S", 1, ""))</f>
        <v>1</v>
      </c>
      <c r="T97" s="3">
        <f>IF(OR(Table2[[#This Row],[Embarked]]="S", Table2[[#This Row],[Embarked]]="Q"), 0, IF(Table2[[#This Row],[Embarked]]="C", 1, ""))</f>
        <v>0</v>
      </c>
      <c r="U97" s="3">
        <f>IF(Table2[[#This Row],[Sex]]="male", 1, 0)</f>
        <v>1</v>
      </c>
      <c r="V97" s="3">
        <v>1</v>
      </c>
      <c r="AI97">
        <f>SUMPRODUCT(Table2[[#This Row],[SibSp_1]:[Const]],$X$4:$AG$4)</f>
        <v>-9.0950814866821772E-2</v>
      </c>
      <c r="AJ97">
        <f>(AI97-Table2[[#This Row],[Survived]])^2</f>
        <v>8.272050724938888E-3</v>
      </c>
    </row>
    <row r="98" spans="1:36" hidden="1" x14ac:dyDescent="0.25">
      <c r="A98">
        <v>96</v>
      </c>
      <c r="B98">
        <v>0</v>
      </c>
      <c r="C98">
        <v>3</v>
      </c>
      <c r="D98" t="s">
        <v>155</v>
      </c>
      <c r="E98" t="s">
        <v>13</v>
      </c>
      <c r="G98">
        <v>0</v>
      </c>
      <c r="H98">
        <v>0</v>
      </c>
      <c r="I98">
        <v>374910</v>
      </c>
      <c r="J98">
        <v>8.0500000000000007</v>
      </c>
      <c r="L98" t="s">
        <v>15</v>
      </c>
      <c r="M98">
        <f>Table2[[#This Row],[SibSp]]</f>
        <v>0</v>
      </c>
      <c r="N98">
        <f>Table2[[#This Row],[Parch]]</f>
        <v>0</v>
      </c>
      <c r="O98">
        <f>Table2[[#This Row],[Age]]/80</f>
        <v>0</v>
      </c>
      <c r="P98" s="3">
        <f>LOG10(Table2[[#This Row],[Fare]]+1)</f>
        <v>0.9566485792052033</v>
      </c>
      <c r="Q98" s="3">
        <f>IF(OR(Table2[[#This Row],[Pclass]]=2, Table2[[#This Row],[Pclass]]=3), 0, IF(Table2[[#This Row],[Pclass]]=1, 1, ""))</f>
        <v>0</v>
      </c>
      <c r="R98" s="3">
        <f>IF(OR(Table2[[#This Row],[Pclass]]=1, Table2[[#This Row],[Pclass]]=3), 0, IF(Table2[[#This Row],[Pclass]]=2, 1, ""))</f>
        <v>0</v>
      </c>
      <c r="S98" s="3">
        <f>IF(OR(Table2[[#This Row],[Embarked]]="C", Table2[[#This Row],[Embarked]]="Q"), 0, IF(Table2[[#This Row],[Embarked]]="S", 1, ""))</f>
        <v>1</v>
      </c>
      <c r="T98" s="3">
        <f>IF(OR(Table2[[#This Row],[Embarked]]="S", Table2[[#This Row],[Embarked]]="Q"), 0, IF(Table2[[#This Row],[Embarked]]="C", 1, ""))</f>
        <v>0</v>
      </c>
      <c r="U98" s="3">
        <f>IF(Table2[[#This Row],[Sex]]="male", 1, 0)</f>
        <v>1</v>
      </c>
      <c r="V98" s="3"/>
      <c r="AI98">
        <f>SUMPRODUCT(Table2[[#This Row],[SibSp_1]:[Const]],$X$4:$AG$4)</f>
        <v>-0.40570439758933208</v>
      </c>
      <c r="AJ98">
        <f>(AI98-Table2[[#This Row],[Survived]])^2</f>
        <v>0.16459605822332285</v>
      </c>
    </row>
    <row r="99" spans="1:36" x14ac:dyDescent="0.25">
      <c r="A99">
        <v>97</v>
      </c>
      <c r="B99">
        <v>0</v>
      </c>
      <c r="C99">
        <v>1</v>
      </c>
      <c r="D99" t="s">
        <v>156</v>
      </c>
      <c r="E99" t="s">
        <v>13</v>
      </c>
      <c r="F99">
        <v>71</v>
      </c>
      <c r="G99">
        <v>0</v>
      </c>
      <c r="H99">
        <v>0</v>
      </c>
      <c r="I99" t="s">
        <v>157</v>
      </c>
      <c r="J99">
        <v>34.654200000000003</v>
      </c>
      <c r="K99" t="s">
        <v>158</v>
      </c>
      <c r="L99" t="s">
        <v>20</v>
      </c>
      <c r="M99">
        <f>Table2[[#This Row],[SibSp]]</f>
        <v>0</v>
      </c>
      <c r="N99">
        <f>Table2[[#This Row],[Parch]]</f>
        <v>0</v>
      </c>
      <c r="O99" s="5">
        <f>Table2[[#This Row],[Age]]/80</f>
        <v>0.88749999999999996</v>
      </c>
      <c r="P99" s="5">
        <f>LOG10(Table2[[#This Row],[Fare]]+1)</f>
        <v>1.5521106963024893</v>
      </c>
      <c r="Q99" s="3">
        <f>IF(OR(Table2[[#This Row],[Pclass]]=2, Table2[[#This Row],[Pclass]]=3), 0, IF(Table2[[#This Row],[Pclass]]=1, 1, ""))</f>
        <v>1</v>
      </c>
      <c r="R99" s="3">
        <f>IF(OR(Table2[[#This Row],[Pclass]]=1, Table2[[#This Row],[Pclass]]=3), 0, IF(Table2[[#This Row],[Pclass]]=2, 1, ""))</f>
        <v>0</v>
      </c>
      <c r="S99" s="3">
        <f>IF(OR(Table2[[#This Row],[Embarked]]="C", Table2[[#This Row],[Embarked]]="Q"), 0, IF(Table2[[#This Row],[Embarked]]="S", 1, ""))</f>
        <v>0</v>
      </c>
      <c r="T99" s="3">
        <f>IF(OR(Table2[[#This Row],[Embarked]]="S", Table2[[#This Row],[Embarked]]="Q"), 0, IF(Table2[[#This Row],[Embarked]]="C", 1, ""))</f>
        <v>1</v>
      </c>
      <c r="U99" s="3">
        <f>IF(Table2[[#This Row],[Sex]]="male", 1, 0)</f>
        <v>1</v>
      </c>
      <c r="V99" s="3">
        <v>1</v>
      </c>
      <c r="AI99">
        <f>SUMPRODUCT(Table2[[#This Row],[SibSp_1]:[Const]],$X$4:$AG$4)</f>
        <v>0.28191682190636602</v>
      </c>
      <c r="AJ99">
        <f>(AI99-Table2[[#This Row],[Survived]])^2</f>
        <v>7.9477094473785703E-2</v>
      </c>
    </row>
    <row r="100" spans="1:36" x14ac:dyDescent="0.25">
      <c r="A100">
        <v>98</v>
      </c>
      <c r="B100">
        <v>1</v>
      </c>
      <c r="C100">
        <v>1</v>
      </c>
      <c r="D100" t="s">
        <v>159</v>
      </c>
      <c r="E100" t="s">
        <v>13</v>
      </c>
      <c r="F100">
        <v>23</v>
      </c>
      <c r="G100">
        <v>0</v>
      </c>
      <c r="H100">
        <v>1</v>
      </c>
      <c r="I100" t="s">
        <v>160</v>
      </c>
      <c r="J100">
        <v>63.3583</v>
      </c>
      <c r="K100" t="s">
        <v>161</v>
      </c>
      <c r="L100" t="s">
        <v>20</v>
      </c>
      <c r="M100">
        <f>Table2[[#This Row],[SibSp]]</f>
        <v>0</v>
      </c>
      <c r="N100">
        <f>Table2[[#This Row],[Parch]]</f>
        <v>1</v>
      </c>
      <c r="O100" s="5">
        <f>Table2[[#This Row],[Age]]/80</f>
        <v>0.28749999999999998</v>
      </c>
      <c r="P100" s="5">
        <f>LOG10(Table2[[#This Row],[Fare]]+1)</f>
        <v>1.808604563855051</v>
      </c>
      <c r="Q100" s="3">
        <f>IF(OR(Table2[[#This Row],[Pclass]]=2, Table2[[#This Row],[Pclass]]=3), 0, IF(Table2[[#This Row],[Pclass]]=1, 1, ""))</f>
        <v>1</v>
      </c>
      <c r="R100" s="3">
        <f>IF(OR(Table2[[#This Row],[Pclass]]=1, Table2[[#This Row],[Pclass]]=3), 0, IF(Table2[[#This Row],[Pclass]]=2, 1, ""))</f>
        <v>0</v>
      </c>
      <c r="S100" s="3">
        <f>IF(OR(Table2[[#This Row],[Embarked]]="C", Table2[[#This Row],[Embarked]]="Q"), 0, IF(Table2[[#This Row],[Embarked]]="S", 1, ""))</f>
        <v>0</v>
      </c>
      <c r="T100" s="3">
        <f>IF(OR(Table2[[#This Row],[Embarked]]="S", Table2[[#This Row],[Embarked]]="Q"), 0, IF(Table2[[#This Row],[Embarked]]="C", 1, ""))</f>
        <v>1</v>
      </c>
      <c r="U100" s="3">
        <f>IF(Table2[[#This Row],[Sex]]="male", 1, 0)</f>
        <v>1</v>
      </c>
      <c r="V100" s="3">
        <v>1</v>
      </c>
      <c r="AI100">
        <f>SUMPRODUCT(Table2[[#This Row],[SibSp_1]:[Const]],$X$4:$AG$4)</f>
        <v>0.58776216574909057</v>
      </c>
      <c r="AJ100">
        <f>(AI100-Table2[[#This Row],[Survived]])^2</f>
        <v>0.16994003198788027</v>
      </c>
    </row>
    <row r="101" spans="1:36" x14ac:dyDescent="0.25">
      <c r="A101">
        <v>99</v>
      </c>
      <c r="B101">
        <v>1</v>
      </c>
      <c r="C101">
        <v>2</v>
      </c>
      <c r="D101" t="s">
        <v>162</v>
      </c>
      <c r="E101" t="s">
        <v>17</v>
      </c>
      <c r="F101">
        <v>34</v>
      </c>
      <c r="G101">
        <v>0</v>
      </c>
      <c r="H101">
        <v>1</v>
      </c>
      <c r="I101">
        <v>231919</v>
      </c>
      <c r="J101">
        <v>23</v>
      </c>
      <c r="L101" t="s">
        <v>15</v>
      </c>
      <c r="M101">
        <f>Table2[[#This Row],[SibSp]]</f>
        <v>0</v>
      </c>
      <c r="N101">
        <f>Table2[[#This Row],[Parch]]</f>
        <v>1</v>
      </c>
      <c r="O101" s="5">
        <f>Table2[[#This Row],[Age]]/80</f>
        <v>0.42499999999999999</v>
      </c>
      <c r="P101" s="5">
        <f>LOG10(Table2[[#This Row],[Fare]]+1)</f>
        <v>1.3802112417116059</v>
      </c>
      <c r="Q101" s="3">
        <f>IF(OR(Table2[[#This Row],[Pclass]]=2, Table2[[#This Row],[Pclass]]=3), 0, IF(Table2[[#This Row],[Pclass]]=1, 1, ""))</f>
        <v>0</v>
      </c>
      <c r="R101" s="3">
        <f>IF(OR(Table2[[#This Row],[Pclass]]=1, Table2[[#This Row],[Pclass]]=3), 0, IF(Table2[[#This Row],[Pclass]]=2, 1, ""))</f>
        <v>1</v>
      </c>
      <c r="S101" s="3">
        <f>IF(OR(Table2[[#This Row],[Embarked]]="C", Table2[[#This Row],[Embarked]]="Q"), 0, IF(Table2[[#This Row],[Embarked]]="S", 1, ""))</f>
        <v>1</v>
      </c>
      <c r="T101" s="3">
        <f>IF(OR(Table2[[#This Row],[Embarked]]="S", Table2[[#This Row],[Embarked]]="Q"), 0, IF(Table2[[#This Row],[Embarked]]="C", 1, ""))</f>
        <v>0</v>
      </c>
      <c r="U101" s="3">
        <f>IF(Table2[[#This Row],[Sex]]="male", 1, 0)</f>
        <v>0</v>
      </c>
      <c r="V101" s="3">
        <v>1</v>
      </c>
      <c r="AI101">
        <f>SUMPRODUCT(Table2[[#This Row],[SibSp_1]:[Const]],$X$4:$AG$4)</f>
        <v>0.74366898329740572</v>
      </c>
      <c r="AJ101">
        <f>(AI101-Table2[[#This Row],[Survived]])^2</f>
        <v>6.570559012378567E-2</v>
      </c>
    </row>
    <row r="102" spans="1:36" x14ac:dyDescent="0.25">
      <c r="A102">
        <v>100</v>
      </c>
      <c r="B102">
        <v>0</v>
      </c>
      <c r="C102">
        <v>2</v>
      </c>
      <c r="D102" t="s">
        <v>163</v>
      </c>
      <c r="E102" t="s">
        <v>13</v>
      </c>
      <c r="F102">
        <v>34</v>
      </c>
      <c r="G102">
        <v>1</v>
      </c>
      <c r="H102">
        <v>0</v>
      </c>
      <c r="I102">
        <v>244367</v>
      </c>
      <c r="J102">
        <v>26</v>
      </c>
      <c r="L102" t="s">
        <v>15</v>
      </c>
      <c r="M102">
        <f>Table2[[#This Row],[SibSp]]</f>
        <v>1</v>
      </c>
      <c r="N102">
        <f>Table2[[#This Row],[Parch]]</f>
        <v>0</v>
      </c>
      <c r="O102" s="5">
        <f>Table2[[#This Row],[Age]]/80</f>
        <v>0.42499999999999999</v>
      </c>
      <c r="P102" s="5">
        <f>LOG10(Table2[[#This Row],[Fare]]+1)</f>
        <v>1.4313637641589874</v>
      </c>
      <c r="Q102" s="3">
        <f>IF(OR(Table2[[#This Row],[Pclass]]=2, Table2[[#This Row],[Pclass]]=3), 0, IF(Table2[[#This Row],[Pclass]]=1, 1, ""))</f>
        <v>0</v>
      </c>
      <c r="R102" s="3">
        <f>IF(OR(Table2[[#This Row],[Pclass]]=1, Table2[[#This Row],[Pclass]]=3), 0, IF(Table2[[#This Row],[Pclass]]=2, 1, ""))</f>
        <v>1</v>
      </c>
      <c r="S102" s="3">
        <f>IF(OR(Table2[[#This Row],[Embarked]]="C", Table2[[#This Row],[Embarked]]="Q"), 0, IF(Table2[[#This Row],[Embarked]]="S", 1, ""))</f>
        <v>1</v>
      </c>
      <c r="T102" s="3">
        <f>IF(OR(Table2[[#This Row],[Embarked]]="S", Table2[[#This Row],[Embarked]]="Q"), 0, IF(Table2[[#This Row],[Embarked]]="C", 1, ""))</f>
        <v>0</v>
      </c>
      <c r="U102" s="3">
        <f>IF(Table2[[#This Row],[Sex]]="male", 1, 0)</f>
        <v>1</v>
      </c>
      <c r="V102" s="3">
        <v>1</v>
      </c>
      <c r="AI102">
        <f>SUMPRODUCT(Table2[[#This Row],[SibSp_1]:[Const]],$X$4:$AG$4)</f>
        <v>0.22209080172350193</v>
      </c>
      <c r="AJ102">
        <f>(AI102-Table2[[#This Row],[Survived]])^2</f>
        <v>4.9324324210187849E-2</v>
      </c>
    </row>
    <row r="103" spans="1:36" x14ac:dyDescent="0.25">
      <c r="A103">
        <v>101</v>
      </c>
      <c r="B103">
        <v>0</v>
      </c>
      <c r="C103">
        <v>3</v>
      </c>
      <c r="D103" t="s">
        <v>164</v>
      </c>
      <c r="E103" t="s">
        <v>17</v>
      </c>
      <c r="F103">
        <v>28</v>
      </c>
      <c r="G103">
        <v>0</v>
      </c>
      <c r="H103">
        <v>0</v>
      </c>
      <c r="I103">
        <v>349245</v>
      </c>
      <c r="J103">
        <v>7.8958000000000004</v>
      </c>
      <c r="L103" t="s">
        <v>15</v>
      </c>
      <c r="M103">
        <f>Table2[[#This Row],[SibSp]]</f>
        <v>0</v>
      </c>
      <c r="N103">
        <f>Table2[[#This Row],[Parch]]</f>
        <v>0</v>
      </c>
      <c r="O103" s="5">
        <f>Table2[[#This Row],[Age]]/80</f>
        <v>0.35</v>
      </c>
      <c r="P103" s="5">
        <f>LOG10(Table2[[#This Row],[Fare]]+1)</f>
        <v>0.94918501031343461</v>
      </c>
      <c r="Q103" s="3">
        <f>IF(OR(Table2[[#This Row],[Pclass]]=2, Table2[[#This Row],[Pclass]]=3), 0, IF(Table2[[#This Row],[Pclass]]=1, 1, ""))</f>
        <v>0</v>
      </c>
      <c r="R103" s="3">
        <f>IF(OR(Table2[[#This Row],[Pclass]]=1, Table2[[#This Row],[Pclass]]=3), 0, IF(Table2[[#This Row],[Pclass]]=2, 1, ""))</f>
        <v>0</v>
      </c>
      <c r="S103" s="3">
        <f>IF(OR(Table2[[#This Row],[Embarked]]="C", Table2[[#This Row],[Embarked]]="Q"), 0, IF(Table2[[#This Row],[Embarked]]="S", 1, ""))</f>
        <v>1</v>
      </c>
      <c r="T103" s="3">
        <f>IF(OR(Table2[[#This Row],[Embarked]]="S", Table2[[#This Row],[Embarked]]="Q"), 0, IF(Table2[[#This Row],[Embarked]]="C", 1, ""))</f>
        <v>0</v>
      </c>
      <c r="U103" s="3">
        <f>IF(Table2[[#This Row],[Sex]]="male", 1, 0)</f>
        <v>0</v>
      </c>
      <c r="V103" s="3">
        <v>1</v>
      </c>
      <c r="AI103">
        <f>SUMPRODUCT(Table2[[#This Row],[SibSp_1]:[Const]],$X$4:$AG$4)</f>
        <v>0.59215304458017415</v>
      </c>
      <c r="AJ103">
        <f>(AI103-Table2[[#This Row],[Survived]])^2</f>
        <v>0.3506452282055697</v>
      </c>
    </row>
    <row r="104" spans="1:36" hidden="1" x14ac:dyDescent="0.25">
      <c r="A104">
        <v>102</v>
      </c>
      <c r="B104">
        <v>0</v>
      </c>
      <c r="C104">
        <v>3</v>
      </c>
      <c r="D104" t="s">
        <v>165</v>
      </c>
      <c r="E104" t="s">
        <v>13</v>
      </c>
      <c r="G104">
        <v>0</v>
      </c>
      <c r="H104">
        <v>0</v>
      </c>
      <c r="I104">
        <v>349215</v>
      </c>
      <c r="J104">
        <v>7.8958000000000004</v>
      </c>
      <c r="L104" t="s">
        <v>15</v>
      </c>
      <c r="M104">
        <f>Table2[[#This Row],[SibSp]]</f>
        <v>0</v>
      </c>
      <c r="N104">
        <f>Table2[[#This Row],[Parch]]</f>
        <v>0</v>
      </c>
      <c r="O104">
        <f>Table2[[#This Row],[Age]]/80</f>
        <v>0</v>
      </c>
      <c r="P104" s="3">
        <f>LOG10(Table2[[#This Row],[Fare]]+1)</f>
        <v>0.94918501031343461</v>
      </c>
      <c r="Q104" s="3">
        <f>IF(OR(Table2[[#This Row],[Pclass]]=2, Table2[[#This Row],[Pclass]]=3), 0, IF(Table2[[#This Row],[Pclass]]=1, 1, ""))</f>
        <v>0</v>
      </c>
      <c r="R104" s="3">
        <f>IF(OR(Table2[[#This Row],[Pclass]]=1, Table2[[#This Row],[Pclass]]=3), 0, IF(Table2[[#This Row],[Pclass]]=2, 1, ""))</f>
        <v>0</v>
      </c>
      <c r="S104" s="3">
        <f>IF(OR(Table2[[#This Row],[Embarked]]="C", Table2[[#This Row],[Embarked]]="Q"), 0, IF(Table2[[#This Row],[Embarked]]="S", 1, ""))</f>
        <v>1</v>
      </c>
      <c r="T104" s="3">
        <f>IF(OR(Table2[[#This Row],[Embarked]]="S", Table2[[#This Row],[Embarked]]="Q"), 0, IF(Table2[[#This Row],[Embarked]]="C", 1, ""))</f>
        <v>0</v>
      </c>
      <c r="U104" s="3">
        <f>IF(Table2[[#This Row],[Sex]]="male", 1, 0)</f>
        <v>1</v>
      </c>
      <c r="V104" s="3"/>
      <c r="AI104">
        <f>SUMPRODUCT(Table2[[#This Row],[SibSp_1]:[Const]],$X$4:$AG$4)</f>
        <v>-0.40606823639693312</v>
      </c>
      <c r="AJ104">
        <f>(AI104-Table2[[#This Row],[Survived]])^2</f>
        <v>0.16489141261051557</v>
      </c>
    </row>
    <row r="105" spans="1:36" x14ac:dyDescent="0.25">
      <c r="A105">
        <v>103</v>
      </c>
      <c r="B105">
        <v>0</v>
      </c>
      <c r="C105">
        <v>1</v>
      </c>
      <c r="D105" t="s">
        <v>166</v>
      </c>
      <c r="E105" t="s">
        <v>13</v>
      </c>
      <c r="F105">
        <v>21</v>
      </c>
      <c r="G105">
        <v>0</v>
      </c>
      <c r="H105">
        <v>1</v>
      </c>
      <c r="I105">
        <v>35281</v>
      </c>
      <c r="J105">
        <v>77.287499999999994</v>
      </c>
      <c r="K105" t="s">
        <v>167</v>
      </c>
      <c r="L105" t="s">
        <v>15</v>
      </c>
      <c r="M105">
        <f>Table2[[#This Row],[SibSp]]</f>
        <v>0</v>
      </c>
      <c r="N105">
        <f>Table2[[#This Row],[Parch]]</f>
        <v>1</v>
      </c>
      <c r="O105" s="5">
        <f>Table2[[#This Row],[Age]]/80</f>
        <v>0.26250000000000001</v>
      </c>
      <c r="P105" s="5">
        <f>LOG10(Table2[[#This Row],[Fare]]+1)</f>
        <v>1.8936924247093643</v>
      </c>
      <c r="Q105" s="3">
        <f>IF(OR(Table2[[#This Row],[Pclass]]=2, Table2[[#This Row],[Pclass]]=3), 0, IF(Table2[[#This Row],[Pclass]]=1, 1, ""))</f>
        <v>1</v>
      </c>
      <c r="R105" s="3">
        <f>IF(OR(Table2[[#This Row],[Pclass]]=1, Table2[[#This Row],[Pclass]]=3), 0, IF(Table2[[#This Row],[Pclass]]=2, 1, ""))</f>
        <v>0</v>
      </c>
      <c r="S105" s="3">
        <f>IF(OR(Table2[[#This Row],[Embarked]]="C", Table2[[#This Row],[Embarked]]="Q"), 0, IF(Table2[[#This Row],[Embarked]]="S", 1, ""))</f>
        <v>1</v>
      </c>
      <c r="T105" s="3">
        <f>IF(OR(Table2[[#This Row],[Embarked]]="S", Table2[[#This Row],[Embarked]]="Q"), 0, IF(Table2[[#This Row],[Embarked]]="C", 1, ""))</f>
        <v>0</v>
      </c>
      <c r="U105" s="3">
        <f>IF(Table2[[#This Row],[Sex]]="male", 1, 0)</f>
        <v>1</v>
      </c>
      <c r="V105" s="3">
        <v>1</v>
      </c>
      <c r="AI105">
        <f>SUMPRODUCT(Table2[[#This Row],[SibSp_1]:[Const]],$X$4:$AG$4)</f>
        <v>0.53861853015533501</v>
      </c>
      <c r="AJ105">
        <f>(AI105-Table2[[#This Row],[Survived]])^2</f>
        <v>0.29010992102669353</v>
      </c>
    </row>
    <row r="106" spans="1:36" x14ac:dyDescent="0.25">
      <c r="A106">
        <v>104</v>
      </c>
      <c r="B106">
        <v>0</v>
      </c>
      <c r="C106">
        <v>3</v>
      </c>
      <c r="D106" t="s">
        <v>168</v>
      </c>
      <c r="E106" t="s">
        <v>13</v>
      </c>
      <c r="F106">
        <v>33</v>
      </c>
      <c r="G106">
        <v>0</v>
      </c>
      <c r="H106">
        <v>0</v>
      </c>
      <c r="I106">
        <v>7540</v>
      </c>
      <c r="J106">
        <v>8.6541999999999994</v>
      </c>
      <c r="L106" t="s">
        <v>15</v>
      </c>
      <c r="M106">
        <f>Table2[[#This Row],[SibSp]]</f>
        <v>0</v>
      </c>
      <c r="N106">
        <f>Table2[[#This Row],[Parch]]</f>
        <v>0</v>
      </c>
      <c r="O106" s="5">
        <f>Table2[[#This Row],[Age]]/80</f>
        <v>0.41249999999999998</v>
      </c>
      <c r="P106" s="5">
        <f>LOG10(Table2[[#This Row],[Fare]]+1)</f>
        <v>0.98471629158197649</v>
      </c>
      <c r="Q106" s="3">
        <f>IF(OR(Table2[[#This Row],[Pclass]]=2, Table2[[#This Row],[Pclass]]=3), 0, IF(Table2[[#This Row],[Pclass]]=1, 1, ""))</f>
        <v>0</v>
      </c>
      <c r="R106" s="3">
        <f>IF(OR(Table2[[#This Row],[Pclass]]=1, Table2[[#This Row],[Pclass]]=3), 0, IF(Table2[[#This Row],[Pclass]]=2, 1, ""))</f>
        <v>0</v>
      </c>
      <c r="S106" s="3">
        <f>IF(OR(Table2[[#This Row],[Embarked]]="C", Table2[[#This Row],[Embarked]]="Q"), 0, IF(Table2[[#This Row],[Embarked]]="S", 1, ""))</f>
        <v>1</v>
      </c>
      <c r="T106" s="3">
        <f>IF(OR(Table2[[#This Row],[Embarked]]="S", Table2[[#This Row],[Embarked]]="Q"), 0, IF(Table2[[#This Row],[Embarked]]="C", 1, ""))</f>
        <v>0</v>
      </c>
      <c r="U106" s="3">
        <f>IF(Table2[[#This Row],[Sex]]="male", 1, 0)</f>
        <v>1</v>
      </c>
      <c r="V106" s="3">
        <v>1</v>
      </c>
      <c r="AI106">
        <f>SUMPRODUCT(Table2[[#This Row],[SibSp_1]:[Const]],$X$4:$AG$4)</f>
        <v>7.8814047993692182E-2</v>
      </c>
      <c r="AJ106">
        <f>(AI106-Table2[[#This Row],[Survived]])^2</f>
        <v>6.211654161152015E-3</v>
      </c>
    </row>
    <row r="107" spans="1:36" x14ac:dyDescent="0.25">
      <c r="A107">
        <v>105</v>
      </c>
      <c r="B107">
        <v>0</v>
      </c>
      <c r="C107">
        <v>3</v>
      </c>
      <c r="D107" t="s">
        <v>169</v>
      </c>
      <c r="E107" t="s">
        <v>13</v>
      </c>
      <c r="F107">
        <v>37</v>
      </c>
      <c r="G107">
        <v>2</v>
      </c>
      <c r="H107">
        <v>0</v>
      </c>
      <c r="I107">
        <v>3101276</v>
      </c>
      <c r="J107">
        <v>7.9249999999999998</v>
      </c>
      <c r="L107" t="s">
        <v>15</v>
      </c>
      <c r="M107">
        <f>Table2[[#This Row],[SibSp]]</f>
        <v>2</v>
      </c>
      <c r="N107">
        <f>Table2[[#This Row],[Parch]]</f>
        <v>0</v>
      </c>
      <c r="O107" s="5">
        <f>Table2[[#This Row],[Age]]/80</f>
        <v>0.46250000000000002</v>
      </c>
      <c r="P107" s="5">
        <f>LOG10(Table2[[#This Row],[Fare]]+1)</f>
        <v>0.95060822478423079</v>
      </c>
      <c r="Q107" s="3">
        <f>IF(OR(Table2[[#This Row],[Pclass]]=2, Table2[[#This Row],[Pclass]]=3), 0, IF(Table2[[#This Row],[Pclass]]=1, 1, ""))</f>
        <v>0</v>
      </c>
      <c r="R107" s="3">
        <f>IF(OR(Table2[[#This Row],[Pclass]]=1, Table2[[#This Row],[Pclass]]=3), 0, IF(Table2[[#This Row],[Pclass]]=2, 1, ""))</f>
        <v>0</v>
      </c>
      <c r="S107" s="3">
        <f>IF(OR(Table2[[#This Row],[Embarked]]="C", Table2[[#This Row],[Embarked]]="Q"), 0, IF(Table2[[#This Row],[Embarked]]="S", 1, ""))</f>
        <v>1</v>
      </c>
      <c r="T107" s="3">
        <f>IF(OR(Table2[[#This Row],[Embarked]]="S", Table2[[#This Row],[Embarked]]="Q"), 0, IF(Table2[[#This Row],[Embarked]]="C", 1, ""))</f>
        <v>0</v>
      </c>
      <c r="U107" s="3">
        <f>IF(Table2[[#This Row],[Sex]]="male", 1, 0)</f>
        <v>1</v>
      </c>
      <c r="V107" s="3">
        <v>1</v>
      </c>
      <c r="AI107">
        <f>SUMPRODUCT(Table2[[#This Row],[SibSp_1]:[Const]],$X$4:$AG$4)</f>
        <v>-5.8324080903931486E-2</v>
      </c>
      <c r="AJ107">
        <f>(AI107-Table2[[#This Row],[Survived]])^2</f>
        <v>3.4016984132883453E-3</v>
      </c>
    </row>
    <row r="108" spans="1:36" x14ac:dyDescent="0.25">
      <c r="A108">
        <v>106</v>
      </c>
      <c r="B108">
        <v>0</v>
      </c>
      <c r="C108">
        <v>3</v>
      </c>
      <c r="D108" t="s">
        <v>170</v>
      </c>
      <c r="E108" t="s">
        <v>13</v>
      </c>
      <c r="F108">
        <v>28</v>
      </c>
      <c r="G108">
        <v>0</v>
      </c>
      <c r="H108">
        <v>0</v>
      </c>
      <c r="I108">
        <v>349207</v>
      </c>
      <c r="J108">
        <v>7.8958000000000004</v>
      </c>
      <c r="L108" t="s">
        <v>15</v>
      </c>
      <c r="M108">
        <f>Table2[[#This Row],[SibSp]]</f>
        <v>0</v>
      </c>
      <c r="N108">
        <f>Table2[[#This Row],[Parch]]</f>
        <v>0</v>
      </c>
      <c r="O108" s="5">
        <f>Table2[[#This Row],[Age]]/80</f>
        <v>0.35</v>
      </c>
      <c r="P108" s="5">
        <f>LOG10(Table2[[#This Row],[Fare]]+1)</f>
        <v>0.94918501031343461</v>
      </c>
      <c r="Q108" s="3">
        <f>IF(OR(Table2[[#This Row],[Pclass]]=2, Table2[[#This Row],[Pclass]]=3), 0, IF(Table2[[#This Row],[Pclass]]=1, 1, ""))</f>
        <v>0</v>
      </c>
      <c r="R108" s="3">
        <f>IF(OR(Table2[[#This Row],[Pclass]]=1, Table2[[#This Row],[Pclass]]=3), 0, IF(Table2[[#This Row],[Pclass]]=2, 1, ""))</f>
        <v>0</v>
      </c>
      <c r="S108" s="3">
        <f>IF(OR(Table2[[#This Row],[Embarked]]="C", Table2[[#This Row],[Embarked]]="Q"), 0, IF(Table2[[#This Row],[Embarked]]="S", 1, ""))</f>
        <v>1</v>
      </c>
      <c r="T108" s="3">
        <f>IF(OR(Table2[[#This Row],[Embarked]]="S", Table2[[#This Row],[Embarked]]="Q"), 0, IF(Table2[[#This Row],[Embarked]]="C", 1, ""))</f>
        <v>0</v>
      </c>
      <c r="U108" s="3">
        <f>IF(Table2[[#This Row],[Sex]]="male", 1, 0)</f>
        <v>1</v>
      </c>
      <c r="V108" s="3">
        <v>1</v>
      </c>
      <c r="AI108">
        <f>SUMPRODUCT(Table2[[#This Row],[SibSp_1]:[Const]],$X$4:$AG$4)</f>
        <v>0.10908909391905208</v>
      </c>
      <c r="AJ108">
        <f>(AI108-Table2[[#This Row],[Survived]])^2</f>
        <v>1.1900430412079766E-2</v>
      </c>
    </row>
    <row r="109" spans="1:36" x14ac:dyDescent="0.25">
      <c r="A109">
        <v>107</v>
      </c>
      <c r="B109">
        <v>1</v>
      </c>
      <c r="C109">
        <v>3</v>
      </c>
      <c r="D109" t="s">
        <v>171</v>
      </c>
      <c r="E109" t="s">
        <v>17</v>
      </c>
      <c r="F109">
        <v>21</v>
      </c>
      <c r="G109">
        <v>0</v>
      </c>
      <c r="H109">
        <v>0</v>
      </c>
      <c r="I109">
        <v>343120</v>
      </c>
      <c r="J109">
        <v>7.65</v>
      </c>
      <c r="L109" t="s">
        <v>15</v>
      </c>
      <c r="M109">
        <f>Table2[[#This Row],[SibSp]]</f>
        <v>0</v>
      </c>
      <c r="N109">
        <f>Table2[[#This Row],[Parch]]</f>
        <v>0</v>
      </c>
      <c r="O109" s="5">
        <f>Table2[[#This Row],[Age]]/80</f>
        <v>0.26250000000000001</v>
      </c>
      <c r="P109" s="5">
        <f>LOG10(Table2[[#This Row],[Fare]]+1)</f>
        <v>0.93701610746481423</v>
      </c>
      <c r="Q109" s="3">
        <f>IF(OR(Table2[[#This Row],[Pclass]]=2, Table2[[#This Row],[Pclass]]=3), 0, IF(Table2[[#This Row],[Pclass]]=1, 1, ""))</f>
        <v>0</v>
      </c>
      <c r="R109" s="3">
        <f>IF(OR(Table2[[#This Row],[Pclass]]=1, Table2[[#This Row],[Pclass]]=3), 0, IF(Table2[[#This Row],[Pclass]]=2, 1, ""))</f>
        <v>0</v>
      </c>
      <c r="S109" s="3">
        <f>IF(OR(Table2[[#This Row],[Embarked]]="C", Table2[[#This Row],[Embarked]]="Q"), 0, IF(Table2[[#This Row],[Embarked]]="S", 1, ""))</f>
        <v>1</v>
      </c>
      <c r="T109" s="3">
        <f>IF(OR(Table2[[#This Row],[Embarked]]="S", Table2[[#This Row],[Embarked]]="Q"), 0, IF(Table2[[#This Row],[Embarked]]="C", 1, ""))</f>
        <v>0</v>
      </c>
      <c r="U109" s="3">
        <f>IF(Table2[[#This Row],[Sex]]="male", 1, 0)</f>
        <v>0</v>
      </c>
      <c r="V109" s="3">
        <v>1</v>
      </c>
      <c r="AI109">
        <f>SUMPRODUCT(Table2[[#This Row],[SibSp_1]:[Const]],$X$4:$AG$4)</f>
        <v>0.6363698335785638</v>
      </c>
      <c r="AJ109">
        <f>(AI109-Table2[[#This Row],[Survived]])^2</f>
        <v>0.13222689793168138</v>
      </c>
    </row>
    <row r="110" spans="1:36" hidden="1" x14ac:dyDescent="0.25">
      <c r="A110">
        <v>108</v>
      </c>
      <c r="B110">
        <v>1</v>
      </c>
      <c r="C110">
        <v>3</v>
      </c>
      <c r="D110" t="s">
        <v>172</v>
      </c>
      <c r="E110" t="s">
        <v>13</v>
      </c>
      <c r="G110">
        <v>0</v>
      </c>
      <c r="H110">
        <v>0</v>
      </c>
      <c r="I110">
        <v>312991</v>
      </c>
      <c r="J110">
        <v>7.7750000000000004</v>
      </c>
      <c r="L110" t="s">
        <v>15</v>
      </c>
      <c r="M110">
        <f>Table2[[#This Row],[SibSp]]</f>
        <v>0</v>
      </c>
      <c r="N110">
        <f>Table2[[#This Row],[Parch]]</f>
        <v>0</v>
      </c>
      <c r="O110">
        <f>Table2[[#This Row],[Age]]/80</f>
        <v>0</v>
      </c>
      <c r="P110" s="3">
        <f>LOG10(Table2[[#This Row],[Fare]]+1)</f>
        <v>0.94324712513786169</v>
      </c>
      <c r="Q110" s="3">
        <f>IF(OR(Table2[[#This Row],[Pclass]]=2, Table2[[#This Row],[Pclass]]=3), 0, IF(Table2[[#This Row],[Pclass]]=1, 1, ""))</f>
        <v>0</v>
      </c>
      <c r="R110" s="3">
        <f>IF(OR(Table2[[#This Row],[Pclass]]=1, Table2[[#This Row],[Pclass]]=3), 0, IF(Table2[[#This Row],[Pclass]]=2, 1, ""))</f>
        <v>0</v>
      </c>
      <c r="S110" s="3">
        <f>IF(OR(Table2[[#This Row],[Embarked]]="C", Table2[[#This Row],[Embarked]]="Q"), 0, IF(Table2[[#This Row],[Embarked]]="S", 1, ""))</f>
        <v>1</v>
      </c>
      <c r="T110" s="3">
        <f>IF(OR(Table2[[#This Row],[Embarked]]="S", Table2[[#This Row],[Embarked]]="Q"), 0, IF(Table2[[#This Row],[Embarked]]="C", 1, ""))</f>
        <v>0</v>
      </c>
      <c r="U110" s="3">
        <f>IF(Table2[[#This Row],[Sex]]="male", 1, 0)</f>
        <v>1</v>
      </c>
      <c r="V110" s="3"/>
      <c r="AI110">
        <f>SUMPRODUCT(Table2[[#This Row],[SibSp_1]:[Const]],$X$4:$AG$4)</f>
        <v>-0.40635770020349554</v>
      </c>
      <c r="AJ110">
        <f>(AI110-Table2[[#This Row],[Survived]])^2</f>
        <v>1.977841980921665</v>
      </c>
    </row>
    <row r="111" spans="1:36" x14ac:dyDescent="0.25">
      <c r="A111">
        <v>109</v>
      </c>
      <c r="B111">
        <v>0</v>
      </c>
      <c r="C111">
        <v>3</v>
      </c>
      <c r="D111" t="s">
        <v>173</v>
      </c>
      <c r="E111" t="s">
        <v>13</v>
      </c>
      <c r="F111">
        <v>38</v>
      </c>
      <c r="G111">
        <v>0</v>
      </c>
      <c r="H111">
        <v>0</v>
      </c>
      <c r="I111">
        <v>349249</v>
      </c>
      <c r="J111">
        <v>7.8958000000000004</v>
      </c>
      <c r="L111" t="s">
        <v>15</v>
      </c>
      <c r="M111">
        <f>Table2[[#This Row],[SibSp]]</f>
        <v>0</v>
      </c>
      <c r="N111">
        <f>Table2[[#This Row],[Parch]]</f>
        <v>0</v>
      </c>
      <c r="O111" s="5">
        <f>Table2[[#This Row],[Age]]/80</f>
        <v>0.47499999999999998</v>
      </c>
      <c r="P111" s="5">
        <f>LOG10(Table2[[#This Row],[Fare]]+1)</f>
        <v>0.94918501031343461</v>
      </c>
      <c r="Q111" s="3">
        <f>IF(OR(Table2[[#This Row],[Pclass]]=2, Table2[[#This Row],[Pclass]]=3), 0, IF(Table2[[#This Row],[Pclass]]=1, 1, ""))</f>
        <v>0</v>
      </c>
      <c r="R111" s="3">
        <f>IF(OR(Table2[[#This Row],[Pclass]]=1, Table2[[#This Row],[Pclass]]=3), 0, IF(Table2[[#This Row],[Pclass]]=2, 1, ""))</f>
        <v>0</v>
      </c>
      <c r="S111" s="3">
        <f>IF(OR(Table2[[#This Row],[Embarked]]="C", Table2[[#This Row],[Embarked]]="Q"), 0, IF(Table2[[#This Row],[Embarked]]="S", 1, ""))</f>
        <v>1</v>
      </c>
      <c r="T111" s="3">
        <f>IF(OR(Table2[[#This Row],[Embarked]]="S", Table2[[#This Row],[Embarked]]="Q"), 0, IF(Table2[[#This Row],[Embarked]]="C", 1, ""))</f>
        <v>0</v>
      </c>
      <c r="U111" s="3">
        <f>IF(Table2[[#This Row],[Sex]]="male", 1, 0)</f>
        <v>1</v>
      </c>
      <c r="V111" s="3">
        <v>1</v>
      </c>
      <c r="AI111">
        <f>SUMPRODUCT(Table2[[#This Row],[SibSp_1]:[Const]],$X$4:$AG$4)</f>
        <v>4.5074799031755264E-2</v>
      </c>
      <c r="AJ111">
        <f>(AI111-Table2[[#This Row],[Survived]])^2</f>
        <v>2.0317375077531252E-3</v>
      </c>
    </row>
    <row r="112" spans="1:36" hidden="1" x14ac:dyDescent="0.25">
      <c r="A112">
        <v>110</v>
      </c>
      <c r="B112">
        <v>1</v>
      </c>
      <c r="C112">
        <v>3</v>
      </c>
      <c r="D112" t="s">
        <v>174</v>
      </c>
      <c r="E112" t="s">
        <v>17</v>
      </c>
      <c r="G112">
        <v>1</v>
      </c>
      <c r="H112">
        <v>0</v>
      </c>
      <c r="I112">
        <v>371110</v>
      </c>
      <c r="J112">
        <v>24.15</v>
      </c>
      <c r="L112" t="s">
        <v>27</v>
      </c>
      <c r="M112">
        <f>Table2[[#This Row],[SibSp]]</f>
        <v>1</v>
      </c>
      <c r="N112">
        <f>Table2[[#This Row],[Parch]]</f>
        <v>0</v>
      </c>
      <c r="O112">
        <f>Table2[[#This Row],[Age]]/80</f>
        <v>0</v>
      </c>
      <c r="P112" s="3">
        <f>LOG10(Table2[[#This Row],[Fare]]+1)</f>
        <v>1.4005379893919461</v>
      </c>
      <c r="Q112" s="3">
        <f>IF(OR(Table2[[#This Row],[Pclass]]=2, Table2[[#This Row],[Pclass]]=3), 0, IF(Table2[[#This Row],[Pclass]]=1, 1, ""))</f>
        <v>0</v>
      </c>
      <c r="R112" s="3">
        <f>IF(OR(Table2[[#This Row],[Pclass]]=1, Table2[[#This Row],[Pclass]]=3), 0, IF(Table2[[#This Row],[Pclass]]=2, 1, ""))</f>
        <v>0</v>
      </c>
      <c r="S112" s="3">
        <f>IF(OR(Table2[[#This Row],[Embarked]]="C", Table2[[#This Row],[Embarked]]="Q"), 0, IF(Table2[[#This Row],[Embarked]]="S", 1, ""))</f>
        <v>0</v>
      </c>
      <c r="T112" s="3">
        <f>IF(OR(Table2[[#This Row],[Embarked]]="S", Table2[[#This Row],[Embarked]]="Q"), 0, IF(Table2[[#This Row],[Embarked]]="C", 1, ""))</f>
        <v>0</v>
      </c>
      <c r="U112" s="3">
        <f>IF(Table2[[#This Row],[Sex]]="male", 1, 0)</f>
        <v>0</v>
      </c>
      <c r="V112" s="3"/>
      <c r="AI112">
        <f>SUMPRODUCT(Table2[[#This Row],[SibSp_1]:[Const]],$X$4:$AG$4)</f>
        <v>1.3339472886594539E-2</v>
      </c>
      <c r="AJ112">
        <f>(AI112-Table2[[#This Row],[Survived]])^2</f>
        <v>0.97349899576370313</v>
      </c>
    </row>
    <row r="113" spans="1:36" x14ac:dyDescent="0.25">
      <c r="A113">
        <v>111</v>
      </c>
      <c r="B113">
        <v>0</v>
      </c>
      <c r="C113">
        <v>1</v>
      </c>
      <c r="D113" t="s">
        <v>175</v>
      </c>
      <c r="E113" t="s">
        <v>13</v>
      </c>
      <c r="F113">
        <v>47</v>
      </c>
      <c r="G113">
        <v>0</v>
      </c>
      <c r="H113">
        <v>0</v>
      </c>
      <c r="I113">
        <v>110465</v>
      </c>
      <c r="J113">
        <v>52</v>
      </c>
      <c r="K113" t="s">
        <v>176</v>
      </c>
      <c r="L113" t="s">
        <v>15</v>
      </c>
      <c r="M113">
        <f>Table2[[#This Row],[SibSp]]</f>
        <v>0</v>
      </c>
      <c r="N113">
        <f>Table2[[#This Row],[Parch]]</f>
        <v>0</v>
      </c>
      <c r="O113" s="5">
        <f>Table2[[#This Row],[Age]]/80</f>
        <v>0.58750000000000002</v>
      </c>
      <c r="P113" s="5">
        <f>LOG10(Table2[[#This Row],[Fare]]+1)</f>
        <v>1.7242758696007889</v>
      </c>
      <c r="Q113" s="3">
        <f>IF(OR(Table2[[#This Row],[Pclass]]=2, Table2[[#This Row],[Pclass]]=3), 0, IF(Table2[[#This Row],[Pclass]]=1, 1, ""))</f>
        <v>1</v>
      </c>
      <c r="R113" s="3">
        <f>IF(OR(Table2[[#This Row],[Pclass]]=1, Table2[[#This Row],[Pclass]]=3), 0, IF(Table2[[#This Row],[Pclass]]=2, 1, ""))</f>
        <v>0</v>
      </c>
      <c r="S113" s="3">
        <f>IF(OR(Table2[[#This Row],[Embarked]]="C", Table2[[#This Row],[Embarked]]="Q"), 0, IF(Table2[[#This Row],[Embarked]]="S", 1, ""))</f>
        <v>1</v>
      </c>
      <c r="T113" s="3">
        <f>IF(OR(Table2[[#This Row],[Embarked]]="S", Table2[[#This Row],[Embarked]]="Q"), 0, IF(Table2[[#This Row],[Embarked]]="C", 1, ""))</f>
        <v>0</v>
      </c>
      <c r="U113" s="3">
        <f>IF(Table2[[#This Row],[Sex]]="male", 1, 0)</f>
        <v>1</v>
      </c>
      <c r="V113" s="3">
        <v>1</v>
      </c>
      <c r="AI113">
        <f>SUMPRODUCT(Table2[[#This Row],[SibSp_1]:[Const]],$X$4:$AG$4)</f>
        <v>0.37784953532460008</v>
      </c>
      <c r="AJ113">
        <f>(AI113-Table2[[#This Row],[Survived]])^2</f>
        <v>0.14277027134501621</v>
      </c>
    </row>
    <row r="114" spans="1:36" x14ac:dyDescent="0.25">
      <c r="A114">
        <v>112</v>
      </c>
      <c r="B114">
        <v>0</v>
      </c>
      <c r="C114">
        <v>3</v>
      </c>
      <c r="D114" t="s">
        <v>177</v>
      </c>
      <c r="E114" t="s">
        <v>17</v>
      </c>
      <c r="F114">
        <v>14.5</v>
      </c>
      <c r="G114">
        <v>1</v>
      </c>
      <c r="H114">
        <v>0</v>
      </c>
      <c r="I114">
        <v>2665</v>
      </c>
      <c r="J114">
        <v>14.4542</v>
      </c>
      <c r="L114" t="s">
        <v>20</v>
      </c>
      <c r="M114">
        <f>Table2[[#This Row],[SibSp]]</f>
        <v>1</v>
      </c>
      <c r="N114">
        <f>Table2[[#This Row],[Parch]]</f>
        <v>0</v>
      </c>
      <c r="O114" s="5">
        <f>Table2[[#This Row],[Age]]/80</f>
        <v>0.18124999999999999</v>
      </c>
      <c r="P114" s="5">
        <f>LOG10(Table2[[#This Row],[Fare]]+1)</f>
        <v>1.1890465283525415</v>
      </c>
      <c r="Q114" s="3">
        <f>IF(OR(Table2[[#This Row],[Pclass]]=2, Table2[[#This Row],[Pclass]]=3), 0, IF(Table2[[#This Row],[Pclass]]=1, 1, ""))</f>
        <v>0</v>
      </c>
      <c r="R114" s="3">
        <f>IF(OR(Table2[[#This Row],[Pclass]]=1, Table2[[#This Row],[Pclass]]=3), 0, IF(Table2[[#This Row],[Pclass]]=2, 1, ""))</f>
        <v>0</v>
      </c>
      <c r="S114" s="3">
        <f>IF(OR(Table2[[#This Row],[Embarked]]="C", Table2[[#This Row],[Embarked]]="Q"), 0, IF(Table2[[#This Row],[Embarked]]="S", 1, ""))</f>
        <v>0</v>
      </c>
      <c r="T114" s="3">
        <f>IF(OR(Table2[[#This Row],[Embarked]]="S", Table2[[#This Row],[Embarked]]="Q"), 0, IF(Table2[[#This Row],[Embarked]]="C", 1, ""))</f>
        <v>1</v>
      </c>
      <c r="U114" s="3">
        <f>IF(Table2[[#This Row],[Sex]]="male", 1, 0)</f>
        <v>0</v>
      </c>
      <c r="V114" s="3">
        <v>1</v>
      </c>
      <c r="AI114">
        <f>SUMPRODUCT(Table2[[#This Row],[SibSp_1]:[Const]],$X$4:$AG$4)</f>
        <v>0.7014248318377202</v>
      </c>
      <c r="AJ114">
        <f>(AI114-Table2[[#This Row],[Survived]])^2</f>
        <v>0.49199679471857405</v>
      </c>
    </row>
    <row r="115" spans="1:36" x14ac:dyDescent="0.25">
      <c r="A115">
        <v>113</v>
      </c>
      <c r="B115">
        <v>0</v>
      </c>
      <c r="C115">
        <v>3</v>
      </c>
      <c r="D115" t="s">
        <v>178</v>
      </c>
      <c r="E115" t="s">
        <v>13</v>
      </c>
      <c r="F115">
        <v>22</v>
      </c>
      <c r="G115">
        <v>0</v>
      </c>
      <c r="H115">
        <v>0</v>
      </c>
      <c r="I115">
        <v>324669</v>
      </c>
      <c r="J115">
        <v>8.0500000000000007</v>
      </c>
      <c r="L115" t="s">
        <v>15</v>
      </c>
      <c r="M115">
        <f>Table2[[#This Row],[SibSp]]</f>
        <v>0</v>
      </c>
      <c r="N115">
        <f>Table2[[#This Row],[Parch]]</f>
        <v>0</v>
      </c>
      <c r="O115" s="5">
        <f>Table2[[#This Row],[Age]]/80</f>
        <v>0.27500000000000002</v>
      </c>
      <c r="P115" s="5">
        <f>LOG10(Table2[[#This Row],[Fare]]+1)</f>
        <v>0.9566485792052033</v>
      </c>
      <c r="Q115" s="3">
        <f>IF(OR(Table2[[#This Row],[Pclass]]=2, Table2[[#This Row],[Pclass]]=3), 0, IF(Table2[[#This Row],[Pclass]]=1, 1, ""))</f>
        <v>0</v>
      </c>
      <c r="R115" s="3">
        <f>IF(OR(Table2[[#This Row],[Pclass]]=1, Table2[[#This Row],[Pclass]]=3), 0, IF(Table2[[#This Row],[Pclass]]=2, 1, ""))</f>
        <v>0</v>
      </c>
      <c r="S115" s="3">
        <f>IF(OR(Table2[[#This Row],[Embarked]]="C", Table2[[#This Row],[Embarked]]="Q"), 0, IF(Table2[[#This Row],[Embarked]]="S", 1, ""))</f>
        <v>1</v>
      </c>
      <c r="T115" s="3">
        <f>IF(OR(Table2[[#This Row],[Embarked]]="S", Table2[[#This Row],[Embarked]]="Q"), 0, IF(Table2[[#This Row],[Embarked]]="C", 1, ""))</f>
        <v>0</v>
      </c>
      <c r="U115" s="3">
        <f>IF(Table2[[#This Row],[Sex]]="male", 1, 0)</f>
        <v>1</v>
      </c>
      <c r="V115" s="3">
        <v>1</v>
      </c>
      <c r="AI115">
        <f>SUMPRODUCT(Table2[[#This Row],[SibSp_1]:[Const]],$X$4:$AG$4)</f>
        <v>0.14786150965903133</v>
      </c>
      <c r="AJ115">
        <f>(AI115-Table2[[#This Row],[Survived]])^2</f>
        <v>2.1863026038647815E-2</v>
      </c>
    </row>
    <row r="116" spans="1:36" x14ac:dyDescent="0.25">
      <c r="A116">
        <v>114</v>
      </c>
      <c r="B116">
        <v>0</v>
      </c>
      <c r="C116">
        <v>3</v>
      </c>
      <c r="D116" t="s">
        <v>179</v>
      </c>
      <c r="E116" t="s">
        <v>17</v>
      </c>
      <c r="F116">
        <v>20</v>
      </c>
      <c r="G116">
        <v>1</v>
      </c>
      <c r="H116">
        <v>0</v>
      </c>
      <c r="I116">
        <v>4136</v>
      </c>
      <c r="J116">
        <v>9.8249999999999993</v>
      </c>
      <c r="L116" t="s">
        <v>15</v>
      </c>
      <c r="M116">
        <f>Table2[[#This Row],[SibSp]]</f>
        <v>1</v>
      </c>
      <c r="N116">
        <f>Table2[[#This Row],[Parch]]</f>
        <v>0</v>
      </c>
      <c r="O116" s="5">
        <f>Table2[[#This Row],[Age]]/80</f>
        <v>0.25</v>
      </c>
      <c r="P116" s="5">
        <f>LOG10(Table2[[#This Row],[Fare]]+1)</f>
        <v>1.034427905025403</v>
      </c>
      <c r="Q116" s="3">
        <f>IF(OR(Table2[[#This Row],[Pclass]]=2, Table2[[#This Row],[Pclass]]=3), 0, IF(Table2[[#This Row],[Pclass]]=1, 1, ""))</f>
        <v>0</v>
      </c>
      <c r="R116" s="3">
        <f>IF(OR(Table2[[#This Row],[Pclass]]=1, Table2[[#This Row],[Pclass]]=3), 0, IF(Table2[[#This Row],[Pclass]]=2, 1, ""))</f>
        <v>0</v>
      </c>
      <c r="S116" s="3">
        <f>IF(OR(Table2[[#This Row],[Embarked]]="C", Table2[[#This Row],[Embarked]]="Q"), 0, IF(Table2[[#This Row],[Embarked]]="S", 1, ""))</f>
        <v>1</v>
      </c>
      <c r="T116" s="3">
        <f>IF(OR(Table2[[#This Row],[Embarked]]="S", Table2[[#This Row],[Embarked]]="Q"), 0, IF(Table2[[#This Row],[Embarked]]="C", 1, ""))</f>
        <v>0</v>
      </c>
      <c r="U116" s="3">
        <f>IF(Table2[[#This Row],[Sex]]="male", 1, 0)</f>
        <v>0</v>
      </c>
      <c r="V116" s="3">
        <v>1</v>
      </c>
      <c r="AI116">
        <f>SUMPRODUCT(Table2[[#This Row],[SibSp_1]:[Const]],$X$4:$AG$4)</f>
        <v>0.59258511079184351</v>
      </c>
      <c r="AJ116">
        <f>(AI116-Table2[[#This Row],[Survived]])^2</f>
        <v>0.35115711353218143</v>
      </c>
    </row>
    <row r="117" spans="1:36" x14ac:dyDescent="0.25">
      <c r="A117">
        <v>115</v>
      </c>
      <c r="B117">
        <v>0</v>
      </c>
      <c r="C117">
        <v>3</v>
      </c>
      <c r="D117" t="s">
        <v>180</v>
      </c>
      <c r="E117" t="s">
        <v>17</v>
      </c>
      <c r="F117">
        <v>17</v>
      </c>
      <c r="G117">
        <v>0</v>
      </c>
      <c r="H117">
        <v>0</v>
      </c>
      <c r="I117">
        <v>2627</v>
      </c>
      <c r="J117">
        <v>14.458299999999999</v>
      </c>
      <c r="L117" t="s">
        <v>20</v>
      </c>
      <c r="M117">
        <f>Table2[[#This Row],[SibSp]]</f>
        <v>0</v>
      </c>
      <c r="N117">
        <f>Table2[[#This Row],[Parch]]</f>
        <v>0</v>
      </c>
      <c r="O117" s="5">
        <f>Table2[[#This Row],[Age]]/80</f>
        <v>0.21249999999999999</v>
      </c>
      <c r="P117" s="5">
        <f>LOG10(Table2[[#This Row],[Fare]]+1)</f>
        <v>1.1891617314183722</v>
      </c>
      <c r="Q117" s="3">
        <f>IF(OR(Table2[[#This Row],[Pclass]]=2, Table2[[#This Row],[Pclass]]=3), 0, IF(Table2[[#This Row],[Pclass]]=1, 1, ""))</f>
        <v>0</v>
      </c>
      <c r="R117" s="3">
        <f>IF(OR(Table2[[#This Row],[Pclass]]=1, Table2[[#This Row],[Pclass]]=3), 0, IF(Table2[[#This Row],[Pclass]]=2, 1, ""))</f>
        <v>0</v>
      </c>
      <c r="S117" s="3">
        <f>IF(OR(Table2[[#This Row],[Embarked]]="C", Table2[[#This Row],[Embarked]]="Q"), 0, IF(Table2[[#This Row],[Embarked]]="S", 1, ""))</f>
        <v>0</v>
      </c>
      <c r="T117" s="3">
        <f>IF(OR(Table2[[#This Row],[Embarked]]="S", Table2[[#This Row],[Embarked]]="Q"), 0, IF(Table2[[#This Row],[Embarked]]="C", 1, ""))</f>
        <v>1</v>
      </c>
      <c r="U117" s="3">
        <f>IF(Table2[[#This Row],[Sex]]="male", 1, 0)</f>
        <v>0</v>
      </c>
      <c r="V117" s="3">
        <v>1</v>
      </c>
      <c r="AI117">
        <f>SUMPRODUCT(Table2[[#This Row],[SibSp_1]:[Const]],$X$4:$AG$4)</f>
        <v>0.74036171870301115</v>
      </c>
      <c r="AJ117">
        <f>(AI117-Table2[[#This Row],[Survived]])^2</f>
        <v>0.54813547452087663</v>
      </c>
    </row>
    <row r="118" spans="1:36" x14ac:dyDescent="0.25">
      <c r="A118">
        <v>116</v>
      </c>
      <c r="B118">
        <v>0</v>
      </c>
      <c r="C118">
        <v>3</v>
      </c>
      <c r="D118" t="s">
        <v>181</v>
      </c>
      <c r="E118" t="s">
        <v>13</v>
      </c>
      <c r="F118">
        <v>21</v>
      </c>
      <c r="G118">
        <v>0</v>
      </c>
      <c r="H118">
        <v>0</v>
      </c>
      <c r="I118" t="s">
        <v>182</v>
      </c>
      <c r="J118">
        <v>7.9249999999999998</v>
      </c>
      <c r="L118" t="s">
        <v>15</v>
      </c>
      <c r="M118">
        <f>Table2[[#This Row],[SibSp]]</f>
        <v>0</v>
      </c>
      <c r="N118">
        <f>Table2[[#This Row],[Parch]]</f>
        <v>0</v>
      </c>
      <c r="O118" s="5">
        <f>Table2[[#This Row],[Age]]/80</f>
        <v>0.26250000000000001</v>
      </c>
      <c r="P118" s="5">
        <f>LOG10(Table2[[#This Row],[Fare]]+1)</f>
        <v>0.95060822478423079</v>
      </c>
      <c r="Q118" s="3">
        <f>IF(OR(Table2[[#This Row],[Pclass]]=2, Table2[[#This Row],[Pclass]]=3), 0, IF(Table2[[#This Row],[Pclass]]=1, 1, ""))</f>
        <v>0</v>
      </c>
      <c r="R118" s="3">
        <f>IF(OR(Table2[[#This Row],[Pclass]]=1, Table2[[#This Row],[Pclass]]=3), 0, IF(Table2[[#This Row],[Pclass]]=2, 1, ""))</f>
        <v>0</v>
      </c>
      <c r="S118" s="3">
        <f>IF(OR(Table2[[#This Row],[Embarked]]="C", Table2[[#This Row],[Embarked]]="Q"), 0, IF(Table2[[#This Row],[Embarked]]="S", 1, ""))</f>
        <v>1</v>
      </c>
      <c r="T118" s="3">
        <f>IF(OR(Table2[[#This Row],[Embarked]]="S", Table2[[#This Row],[Embarked]]="Q"), 0, IF(Table2[[#This Row],[Embarked]]="C", 1, ""))</f>
        <v>0</v>
      </c>
      <c r="U118" s="3">
        <f>IF(Table2[[#This Row],[Sex]]="male", 1, 0)</f>
        <v>1</v>
      </c>
      <c r="V118" s="3">
        <v>1</v>
      </c>
      <c r="AI118">
        <f>SUMPRODUCT(Table2[[#This Row],[SibSp_1]:[Const]],$X$4:$AG$4)</f>
        <v>0.15396848010519248</v>
      </c>
      <c r="AJ118">
        <f>(AI118-Table2[[#This Row],[Survived]])^2</f>
        <v>2.3706292865903054E-2</v>
      </c>
    </row>
    <row r="119" spans="1:36" x14ac:dyDescent="0.25">
      <c r="A119">
        <v>117</v>
      </c>
      <c r="B119">
        <v>0</v>
      </c>
      <c r="C119">
        <v>3</v>
      </c>
      <c r="D119" t="s">
        <v>183</v>
      </c>
      <c r="E119" t="s">
        <v>13</v>
      </c>
      <c r="F119">
        <v>70.5</v>
      </c>
      <c r="G119">
        <v>0</v>
      </c>
      <c r="H119">
        <v>0</v>
      </c>
      <c r="I119">
        <v>370369</v>
      </c>
      <c r="J119">
        <v>7.75</v>
      </c>
      <c r="L119" t="s">
        <v>27</v>
      </c>
      <c r="M119">
        <f>Table2[[#This Row],[SibSp]]</f>
        <v>0</v>
      </c>
      <c r="N119">
        <f>Table2[[#This Row],[Parch]]</f>
        <v>0</v>
      </c>
      <c r="O119" s="5">
        <f>Table2[[#This Row],[Age]]/80</f>
        <v>0.88124999999999998</v>
      </c>
      <c r="P119" s="5">
        <f>LOG10(Table2[[#This Row],[Fare]]+1)</f>
        <v>0.94200805302231327</v>
      </c>
      <c r="Q119" s="3">
        <f>IF(OR(Table2[[#This Row],[Pclass]]=2, Table2[[#This Row],[Pclass]]=3), 0, IF(Table2[[#This Row],[Pclass]]=1, 1, ""))</f>
        <v>0</v>
      </c>
      <c r="R119" s="3">
        <f>IF(OR(Table2[[#This Row],[Pclass]]=1, Table2[[#This Row],[Pclass]]=3), 0, IF(Table2[[#This Row],[Pclass]]=2, 1, ""))</f>
        <v>0</v>
      </c>
      <c r="S119" s="3">
        <f>IF(OR(Table2[[#This Row],[Embarked]]="C", Table2[[#This Row],[Embarked]]="Q"), 0, IF(Table2[[#This Row],[Embarked]]="S", 1, ""))</f>
        <v>0</v>
      </c>
      <c r="T119" s="3">
        <f>IF(OR(Table2[[#This Row],[Embarked]]="S", Table2[[#This Row],[Embarked]]="Q"), 0, IF(Table2[[#This Row],[Embarked]]="C", 1, ""))</f>
        <v>0</v>
      </c>
      <c r="U119" s="3">
        <f>IF(Table2[[#This Row],[Sex]]="male", 1, 0)</f>
        <v>1</v>
      </c>
      <c r="V119" s="3">
        <v>1</v>
      </c>
      <c r="AI119">
        <f>SUMPRODUCT(Table2[[#This Row],[SibSp_1]:[Const]],$X$4:$AG$4)</f>
        <v>-0.19404576537050056</v>
      </c>
      <c r="AJ119">
        <f>(AI119-Table2[[#This Row],[Survived]])^2</f>
        <v>3.7653759058223352E-2</v>
      </c>
    </row>
    <row r="120" spans="1:36" x14ac:dyDescent="0.25">
      <c r="A120">
        <v>118</v>
      </c>
      <c r="B120">
        <v>0</v>
      </c>
      <c r="C120">
        <v>2</v>
      </c>
      <c r="D120" t="s">
        <v>184</v>
      </c>
      <c r="E120" t="s">
        <v>13</v>
      </c>
      <c r="F120">
        <v>29</v>
      </c>
      <c r="G120">
        <v>1</v>
      </c>
      <c r="H120">
        <v>0</v>
      </c>
      <c r="I120">
        <v>11668</v>
      </c>
      <c r="J120">
        <v>21</v>
      </c>
      <c r="L120" t="s">
        <v>15</v>
      </c>
      <c r="M120">
        <f>Table2[[#This Row],[SibSp]]</f>
        <v>1</v>
      </c>
      <c r="N120">
        <f>Table2[[#This Row],[Parch]]</f>
        <v>0</v>
      </c>
      <c r="O120" s="5">
        <f>Table2[[#This Row],[Age]]/80</f>
        <v>0.36249999999999999</v>
      </c>
      <c r="P120" s="5">
        <f>LOG10(Table2[[#This Row],[Fare]]+1)</f>
        <v>1.3424226808222062</v>
      </c>
      <c r="Q120" s="3">
        <f>IF(OR(Table2[[#This Row],[Pclass]]=2, Table2[[#This Row],[Pclass]]=3), 0, IF(Table2[[#This Row],[Pclass]]=1, 1, ""))</f>
        <v>0</v>
      </c>
      <c r="R120" s="3">
        <f>IF(OR(Table2[[#This Row],[Pclass]]=1, Table2[[#This Row],[Pclass]]=3), 0, IF(Table2[[#This Row],[Pclass]]=2, 1, ""))</f>
        <v>1</v>
      </c>
      <c r="S120" s="3">
        <f>IF(OR(Table2[[#This Row],[Embarked]]="C", Table2[[#This Row],[Embarked]]="Q"), 0, IF(Table2[[#This Row],[Embarked]]="S", 1, ""))</f>
        <v>1</v>
      </c>
      <c r="T120" s="3">
        <f>IF(OR(Table2[[#This Row],[Embarked]]="S", Table2[[#This Row],[Embarked]]="Q"), 0, IF(Table2[[#This Row],[Embarked]]="C", 1, ""))</f>
        <v>0</v>
      </c>
      <c r="U120" s="3">
        <f>IF(Table2[[#This Row],[Sex]]="male", 1, 0)</f>
        <v>1</v>
      </c>
      <c r="V120" s="3">
        <v>1</v>
      </c>
      <c r="AI120">
        <f>SUMPRODUCT(Table2[[#This Row],[SibSp_1]:[Const]],$X$4:$AG$4)</f>
        <v>0.24976219261726618</v>
      </c>
      <c r="AJ120">
        <f>(AI120-Table2[[#This Row],[Survived]])^2</f>
        <v>6.2381152860984369E-2</v>
      </c>
    </row>
    <row r="121" spans="1:36" x14ac:dyDescent="0.25">
      <c r="A121">
        <v>119</v>
      </c>
      <c r="B121">
        <v>0</v>
      </c>
      <c r="C121">
        <v>1</v>
      </c>
      <c r="D121" t="s">
        <v>185</v>
      </c>
      <c r="E121" t="s">
        <v>13</v>
      </c>
      <c r="F121">
        <v>24</v>
      </c>
      <c r="G121">
        <v>0</v>
      </c>
      <c r="H121">
        <v>1</v>
      </c>
      <c r="I121" t="s">
        <v>186</v>
      </c>
      <c r="J121">
        <v>247.52080000000001</v>
      </c>
      <c r="K121" t="s">
        <v>187</v>
      </c>
      <c r="L121" t="s">
        <v>20</v>
      </c>
      <c r="M121">
        <f>Table2[[#This Row],[SibSp]]</f>
        <v>0</v>
      </c>
      <c r="N121">
        <f>Table2[[#This Row],[Parch]]</f>
        <v>1</v>
      </c>
      <c r="O121" s="5">
        <f>Table2[[#This Row],[Age]]/80</f>
        <v>0.3</v>
      </c>
      <c r="P121" s="5">
        <f>LOG10(Table2[[#This Row],[Fare]]+1)</f>
        <v>2.3953627429574396</v>
      </c>
      <c r="Q121" s="3">
        <f>IF(OR(Table2[[#This Row],[Pclass]]=2, Table2[[#This Row],[Pclass]]=3), 0, IF(Table2[[#This Row],[Pclass]]=1, 1, ""))</f>
        <v>1</v>
      </c>
      <c r="R121" s="3">
        <f>IF(OR(Table2[[#This Row],[Pclass]]=1, Table2[[#This Row],[Pclass]]=3), 0, IF(Table2[[#This Row],[Pclass]]=2, 1, ""))</f>
        <v>0</v>
      </c>
      <c r="S121" s="3">
        <f>IF(OR(Table2[[#This Row],[Embarked]]="C", Table2[[#This Row],[Embarked]]="Q"), 0, IF(Table2[[#This Row],[Embarked]]="S", 1, ""))</f>
        <v>0</v>
      </c>
      <c r="T121" s="3">
        <f>IF(OR(Table2[[#This Row],[Embarked]]="S", Table2[[#This Row],[Embarked]]="Q"), 0, IF(Table2[[#This Row],[Embarked]]="C", 1, ""))</f>
        <v>1</v>
      </c>
      <c r="U121" s="3">
        <f>IF(Table2[[#This Row],[Sex]]="male", 1, 0)</f>
        <v>1</v>
      </c>
      <c r="V121" s="3">
        <v>1</v>
      </c>
      <c r="AI121">
        <f>SUMPRODUCT(Table2[[#This Row],[SibSp_1]:[Const]],$X$4:$AG$4)</f>
        <v>0.60996439750213094</v>
      </c>
      <c r="AJ121">
        <f>(AI121-Table2[[#This Row],[Survived]])^2</f>
        <v>0.37205656622013761</v>
      </c>
    </row>
    <row r="122" spans="1:36" x14ac:dyDescent="0.25">
      <c r="A122">
        <v>120</v>
      </c>
      <c r="B122">
        <v>0</v>
      </c>
      <c r="C122">
        <v>3</v>
      </c>
      <c r="D122" t="s">
        <v>188</v>
      </c>
      <c r="E122" t="s">
        <v>17</v>
      </c>
      <c r="F122">
        <v>2</v>
      </c>
      <c r="G122">
        <v>4</v>
      </c>
      <c r="H122">
        <v>2</v>
      </c>
      <c r="I122">
        <v>347082</v>
      </c>
      <c r="J122">
        <v>31.274999999999999</v>
      </c>
      <c r="L122" t="s">
        <v>15</v>
      </c>
      <c r="M122">
        <f>Table2[[#This Row],[SibSp]]</f>
        <v>4</v>
      </c>
      <c r="N122">
        <f>Table2[[#This Row],[Parch]]</f>
        <v>2</v>
      </c>
      <c r="O122" s="5">
        <f>Table2[[#This Row],[Age]]/80</f>
        <v>2.5000000000000001E-2</v>
      </c>
      <c r="P122" s="5">
        <f>LOG10(Table2[[#This Row],[Fare]]+1)</f>
        <v>1.5088662509384578</v>
      </c>
      <c r="Q122" s="3">
        <f>IF(OR(Table2[[#This Row],[Pclass]]=2, Table2[[#This Row],[Pclass]]=3), 0, IF(Table2[[#This Row],[Pclass]]=1, 1, ""))</f>
        <v>0</v>
      </c>
      <c r="R122" s="3">
        <f>IF(OR(Table2[[#This Row],[Pclass]]=1, Table2[[#This Row],[Pclass]]=3), 0, IF(Table2[[#This Row],[Pclass]]=2, 1, ""))</f>
        <v>0</v>
      </c>
      <c r="S122" s="3">
        <f>IF(OR(Table2[[#This Row],[Embarked]]="C", Table2[[#This Row],[Embarked]]="Q"), 0, IF(Table2[[#This Row],[Embarked]]="S", 1, ""))</f>
        <v>1</v>
      </c>
      <c r="T122" s="3">
        <f>IF(OR(Table2[[#This Row],[Embarked]]="S", Table2[[#This Row],[Embarked]]="Q"), 0, IF(Table2[[#This Row],[Embarked]]="C", 1, ""))</f>
        <v>0</v>
      </c>
      <c r="U122" s="3">
        <f>IF(Table2[[#This Row],[Sex]]="male", 1, 0)</f>
        <v>0</v>
      </c>
      <c r="V122" s="3">
        <v>1</v>
      </c>
      <c r="AI122">
        <f>SUMPRODUCT(Table2[[#This Row],[SibSp_1]:[Const]],$X$4:$AG$4)</f>
        <v>0.53828053440754897</v>
      </c>
      <c r="AJ122">
        <f>(AI122-Table2[[#This Row],[Survived]])^2</f>
        <v>0.28974593372207652</v>
      </c>
    </row>
    <row r="123" spans="1:36" x14ac:dyDescent="0.25">
      <c r="A123">
        <v>121</v>
      </c>
      <c r="B123">
        <v>0</v>
      </c>
      <c r="C123">
        <v>2</v>
      </c>
      <c r="D123" t="s">
        <v>189</v>
      </c>
      <c r="E123" t="s">
        <v>13</v>
      </c>
      <c r="F123">
        <v>21</v>
      </c>
      <c r="G123">
        <v>2</v>
      </c>
      <c r="H123">
        <v>0</v>
      </c>
      <c r="I123" t="s">
        <v>125</v>
      </c>
      <c r="J123">
        <v>73.5</v>
      </c>
      <c r="L123" t="s">
        <v>15</v>
      </c>
      <c r="M123">
        <f>Table2[[#This Row],[SibSp]]</f>
        <v>2</v>
      </c>
      <c r="N123">
        <f>Table2[[#This Row],[Parch]]</f>
        <v>0</v>
      </c>
      <c r="O123" s="5">
        <f>Table2[[#This Row],[Age]]/80</f>
        <v>0.26250000000000001</v>
      </c>
      <c r="P123" s="5">
        <f>LOG10(Table2[[#This Row],[Fare]]+1)</f>
        <v>1.8721562727482928</v>
      </c>
      <c r="Q123" s="3">
        <f>IF(OR(Table2[[#This Row],[Pclass]]=2, Table2[[#This Row],[Pclass]]=3), 0, IF(Table2[[#This Row],[Pclass]]=1, 1, ""))</f>
        <v>0</v>
      </c>
      <c r="R123" s="3">
        <f>IF(OR(Table2[[#This Row],[Pclass]]=1, Table2[[#This Row],[Pclass]]=3), 0, IF(Table2[[#This Row],[Pclass]]=2, 1, ""))</f>
        <v>1</v>
      </c>
      <c r="S123" s="3">
        <f>IF(OR(Table2[[#This Row],[Embarked]]="C", Table2[[#This Row],[Embarked]]="Q"), 0, IF(Table2[[#This Row],[Embarked]]="S", 1, ""))</f>
        <v>1</v>
      </c>
      <c r="T123" s="3">
        <f>IF(OR(Table2[[#This Row],[Embarked]]="S", Table2[[#This Row],[Embarked]]="Q"), 0, IF(Table2[[#This Row],[Embarked]]="C", 1, ""))</f>
        <v>0</v>
      </c>
      <c r="U123" s="3">
        <f>IF(Table2[[#This Row],[Sex]]="male", 1, 0)</f>
        <v>1</v>
      </c>
      <c r="V123" s="3">
        <v>1</v>
      </c>
      <c r="AI123">
        <f>SUMPRODUCT(Table2[[#This Row],[SibSp_1]:[Const]],$X$4:$AG$4)</f>
        <v>0.27186257429695432</v>
      </c>
      <c r="AJ123">
        <f>(AI123-Table2[[#This Row],[Survived]])^2</f>
        <v>7.3909259303367003E-2</v>
      </c>
    </row>
    <row r="124" spans="1:36" hidden="1" x14ac:dyDescent="0.25">
      <c r="A124">
        <v>122</v>
      </c>
      <c r="B124">
        <v>0</v>
      </c>
      <c r="C124">
        <v>3</v>
      </c>
      <c r="D124" t="s">
        <v>190</v>
      </c>
      <c r="E124" t="s">
        <v>13</v>
      </c>
      <c r="G124">
        <v>0</v>
      </c>
      <c r="H124">
        <v>0</v>
      </c>
      <c r="I124" t="s">
        <v>191</v>
      </c>
      <c r="J124">
        <v>8.0500000000000007</v>
      </c>
      <c r="L124" t="s">
        <v>15</v>
      </c>
      <c r="M124">
        <f>Table2[[#This Row],[SibSp]]</f>
        <v>0</v>
      </c>
      <c r="N124">
        <f>Table2[[#This Row],[Parch]]</f>
        <v>0</v>
      </c>
      <c r="O124">
        <f>Table2[[#This Row],[Age]]/80</f>
        <v>0</v>
      </c>
      <c r="P124" s="3">
        <f>LOG10(Table2[[#This Row],[Fare]]+1)</f>
        <v>0.9566485792052033</v>
      </c>
      <c r="Q124" s="3">
        <f>IF(OR(Table2[[#This Row],[Pclass]]=2, Table2[[#This Row],[Pclass]]=3), 0, IF(Table2[[#This Row],[Pclass]]=1, 1, ""))</f>
        <v>0</v>
      </c>
      <c r="R124" s="3">
        <f>IF(OR(Table2[[#This Row],[Pclass]]=1, Table2[[#This Row],[Pclass]]=3), 0, IF(Table2[[#This Row],[Pclass]]=2, 1, ""))</f>
        <v>0</v>
      </c>
      <c r="S124" s="3">
        <f>IF(OR(Table2[[#This Row],[Embarked]]="C", Table2[[#This Row],[Embarked]]="Q"), 0, IF(Table2[[#This Row],[Embarked]]="S", 1, ""))</f>
        <v>1</v>
      </c>
      <c r="T124" s="3">
        <f>IF(OR(Table2[[#This Row],[Embarked]]="S", Table2[[#This Row],[Embarked]]="Q"), 0, IF(Table2[[#This Row],[Embarked]]="C", 1, ""))</f>
        <v>0</v>
      </c>
      <c r="U124" s="3">
        <f>IF(Table2[[#This Row],[Sex]]="male", 1, 0)</f>
        <v>1</v>
      </c>
      <c r="V124" s="3"/>
      <c r="AI124">
        <f>SUMPRODUCT(Table2[[#This Row],[SibSp_1]:[Const]],$X$4:$AG$4)</f>
        <v>-0.40570439758933208</v>
      </c>
      <c r="AJ124">
        <f>(AI124-Table2[[#This Row],[Survived]])^2</f>
        <v>0.16459605822332285</v>
      </c>
    </row>
    <row r="125" spans="1:36" x14ac:dyDescent="0.25">
      <c r="A125">
        <v>123</v>
      </c>
      <c r="B125">
        <v>0</v>
      </c>
      <c r="C125">
        <v>2</v>
      </c>
      <c r="D125" t="s">
        <v>192</v>
      </c>
      <c r="E125" t="s">
        <v>13</v>
      </c>
      <c r="F125">
        <v>32.5</v>
      </c>
      <c r="G125">
        <v>1</v>
      </c>
      <c r="H125">
        <v>0</v>
      </c>
      <c r="I125">
        <v>237736</v>
      </c>
      <c r="J125">
        <v>30.070799999999998</v>
      </c>
      <c r="L125" t="s">
        <v>20</v>
      </c>
      <c r="M125">
        <f>Table2[[#This Row],[SibSp]]</f>
        <v>1</v>
      </c>
      <c r="N125">
        <f>Table2[[#This Row],[Parch]]</f>
        <v>0</v>
      </c>
      <c r="O125" s="5">
        <f>Table2[[#This Row],[Age]]/80</f>
        <v>0.40625</v>
      </c>
      <c r="P125" s="5">
        <f>LOG10(Table2[[#This Row],[Fare]]+1)</f>
        <v>1.492352435460081</v>
      </c>
      <c r="Q125" s="3">
        <f>IF(OR(Table2[[#This Row],[Pclass]]=2, Table2[[#This Row],[Pclass]]=3), 0, IF(Table2[[#This Row],[Pclass]]=1, 1, ""))</f>
        <v>0</v>
      </c>
      <c r="R125" s="3">
        <f>IF(OR(Table2[[#This Row],[Pclass]]=1, Table2[[#This Row],[Pclass]]=3), 0, IF(Table2[[#This Row],[Pclass]]=2, 1, ""))</f>
        <v>1</v>
      </c>
      <c r="S125" s="3">
        <f>IF(OR(Table2[[#This Row],[Embarked]]="C", Table2[[#This Row],[Embarked]]="Q"), 0, IF(Table2[[#This Row],[Embarked]]="S", 1, ""))</f>
        <v>0</v>
      </c>
      <c r="T125" s="3">
        <f>IF(OR(Table2[[#This Row],[Embarked]]="S", Table2[[#This Row],[Embarked]]="Q"), 0, IF(Table2[[#This Row],[Embarked]]="C", 1, ""))</f>
        <v>1</v>
      </c>
      <c r="U125" s="3">
        <f>IF(Table2[[#This Row],[Sex]]="male", 1, 0)</f>
        <v>1</v>
      </c>
      <c r="V125" s="3">
        <v>1</v>
      </c>
      <c r="AI125">
        <f>SUMPRODUCT(Table2[[#This Row],[SibSp_1]:[Const]],$X$4:$AG$4)</f>
        <v>0.30076047230880448</v>
      </c>
      <c r="AJ125">
        <f>(AI125-Table2[[#This Row],[Survived]])^2</f>
        <v>9.0456861703415145E-2</v>
      </c>
    </row>
    <row r="126" spans="1:36" x14ac:dyDescent="0.25">
      <c r="A126">
        <v>124</v>
      </c>
      <c r="B126">
        <v>1</v>
      </c>
      <c r="C126">
        <v>2</v>
      </c>
      <c r="D126" t="s">
        <v>193</v>
      </c>
      <c r="E126" t="s">
        <v>17</v>
      </c>
      <c r="F126">
        <v>32.5</v>
      </c>
      <c r="G126">
        <v>0</v>
      </c>
      <c r="H126">
        <v>0</v>
      </c>
      <c r="I126">
        <v>27267</v>
      </c>
      <c r="J126">
        <v>13</v>
      </c>
      <c r="K126" t="s">
        <v>194</v>
      </c>
      <c r="L126" t="s">
        <v>15</v>
      </c>
      <c r="M126">
        <f>Table2[[#This Row],[SibSp]]</f>
        <v>0</v>
      </c>
      <c r="N126">
        <f>Table2[[#This Row],[Parch]]</f>
        <v>0</v>
      </c>
      <c r="O126" s="5">
        <f>Table2[[#This Row],[Age]]/80</f>
        <v>0.40625</v>
      </c>
      <c r="P126" s="5">
        <f>LOG10(Table2[[#This Row],[Fare]]+1)</f>
        <v>1.146128035678238</v>
      </c>
      <c r="Q126" s="3">
        <f>IF(OR(Table2[[#This Row],[Pclass]]=2, Table2[[#This Row],[Pclass]]=3), 0, IF(Table2[[#This Row],[Pclass]]=1, 1, ""))</f>
        <v>0</v>
      </c>
      <c r="R126" s="3">
        <f>IF(OR(Table2[[#This Row],[Pclass]]=1, Table2[[#This Row],[Pclass]]=3), 0, IF(Table2[[#This Row],[Pclass]]=2, 1, ""))</f>
        <v>1</v>
      </c>
      <c r="S126" s="3">
        <f>IF(OR(Table2[[#This Row],[Embarked]]="C", Table2[[#This Row],[Embarked]]="Q"), 0, IF(Table2[[#This Row],[Embarked]]="S", 1, ""))</f>
        <v>1</v>
      </c>
      <c r="T126" s="3">
        <f>IF(OR(Table2[[#This Row],[Embarked]]="S", Table2[[#This Row],[Embarked]]="Q"), 0, IF(Table2[[#This Row],[Embarked]]="C", 1, ""))</f>
        <v>0</v>
      </c>
      <c r="U126" s="3">
        <f>IF(Table2[[#This Row],[Sex]]="male", 1, 0)</f>
        <v>0</v>
      </c>
      <c r="V126" s="3">
        <v>1</v>
      </c>
      <c r="AI126">
        <f>SUMPRODUCT(Table2[[#This Row],[SibSp_1]:[Const]],$X$4:$AG$4)</f>
        <v>0.7557868883410368</v>
      </c>
      <c r="AJ126">
        <f>(AI126-Table2[[#This Row],[Survived]])^2</f>
        <v>5.9640043906153226E-2</v>
      </c>
    </row>
    <row r="127" spans="1:36" x14ac:dyDescent="0.25">
      <c r="A127">
        <v>125</v>
      </c>
      <c r="B127">
        <v>0</v>
      </c>
      <c r="C127">
        <v>1</v>
      </c>
      <c r="D127" t="s">
        <v>195</v>
      </c>
      <c r="E127" t="s">
        <v>13</v>
      </c>
      <c r="F127">
        <v>54</v>
      </c>
      <c r="G127">
        <v>0</v>
      </c>
      <c r="H127">
        <v>1</v>
      </c>
      <c r="I127">
        <v>35281</v>
      </c>
      <c r="J127">
        <v>77.287499999999994</v>
      </c>
      <c r="K127" t="s">
        <v>167</v>
      </c>
      <c r="L127" t="s">
        <v>15</v>
      </c>
      <c r="M127">
        <f>Table2[[#This Row],[SibSp]]</f>
        <v>0</v>
      </c>
      <c r="N127">
        <f>Table2[[#This Row],[Parch]]</f>
        <v>1</v>
      </c>
      <c r="O127" s="5">
        <f>Table2[[#This Row],[Age]]/80</f>
        <v>0.67500000000000004</v>
      </c>
      <c r="P127" s="5">
        <f>LOG10(Table2[[#This Row],[Fare]]+1)</f>
        <v>1.8936924247093643</v>
      </c>
      <c r="Q127" s="3">
        <f>IF(OR(Table2[[#This Row],[Pclass]]=2, Table2[[#This Row],[Pclass]]=3), 0, IF(Table2[[#This Row],[Pclass]]=1, 1, ""))</f>
        <v>1</v>
      </c>
      <c r="R127" s="3">
        <f>IF(OR(Table2[[#This Row],[Pclass]]=1, Table2[[#This Row],[Pclass]]=3), 0, IF(Table2[[#This Row],[Pclass]]=2, 1, ""))</f>
        <v>0</v>
      </c>
      <c r="S127" s="3">
        <f>IF(OR(Table2[[#This Row],[Embarked]]="C", Table2[[#This Row],[Embarked]]="Q"), 0, IF(Table2[[#This Row],[Embarked]]="S", 1, ""))</f>
        <v>1</v>
      </c>
      <c r="T127" s="3">
        <f>IF(OR(Table2[[#This Row],[Embarked]]="S", Table2[[#This Row],[Embarked]]="Q"), 0, IF(Table2[[#This Row],[Embarked]]="C", 1, ""))</f>
        <v>0</v>
      </c>
      <c r="U127" s="3">
        <f>IF(Table2[[#This Row],[Sex]]="male", 1, 0)</f>
        <v>1</v>
      </c>
      <c r="V127" s="3">
        <v>1</v>
      </c>
      <c r="AI127">
        <f>SUMPRODUCT(Table2[[#This Row],[SibSp_1]:[Const]],$X$4:$AG$4)</f>
        <v>0.32737135702725528</v>
      </c>
      <c r="AJ127">
        <f>(AI127-Table2[[#This Row],[Survived]])^2</f>
        <v>0.10717200540186665</v>
      </c>
    </row>
    <row r="128" spans="1:36" x14ac:dyDescent="0.25">
      <c r="A128">
        <v>126</v>
      </c>
      <c r="B128">
        <v>1</v>
      </c>
      <c r="C128">
        <v>3</v>
      </c>
      <c r="D128" t="s">
        <v>196</v>
      </c>
      <c r="E128" t="s">
        <v>13</v>
      </c>
      <c r="F128">
        <v>12</v>
      </c>
      <c r="G128">
        <v>1</v>
      </c>
      <c r="H128">
        <v>0</v>
      </c>
      <c r="I128">
        <v>2651</v>
      </c>
      <c r="J128">
        <v>11.2417</v>
      </c>
      <c r="L128" t="s">
        <v>20</v>
      </c>
      <c r="M128">
        <f>Table2[[#This Row],[SibSp]]</f>
        <v>1</v>
      </c>
      <c r="N128">
        <f>Table2[[#This Row],[Parch]]</f>
        <v>0</v>
      </c>
      <c r="O128" s="5">
        <f>Table2[[#This Row],[Age]]/80</f>
        <v>0.15</v>
      </c>
      <c r="P128" s="5">
        <f>LOG10(Table2[[#This Row],[Fare]]+1)</f>
        <v>1.0878417322991751</v>
      </c>
      <c r="Q128" s="3">
        <f>IF(OR(Table2[[#This Row],[Pclass]]=2, Table2[[#This Row],[Pclass]]=3), 0, IF(Table2[[#This Row],[Pclass]]=1, 1, ""))</f>
        <v>0</v>
      </c>
      <c r="R128" s="3">
        <f>IF(OR(Table2[[#This Row],[Pclass]]=1, Table2[[#This Row],[Pclass]]=3), 0, IF(Table2[[#This Row],[Pclass]]=2, 1, ""))</f>
        <v>0</v>
      </c>
      <c r="S128" s="3">
        <f>IF(OR(Table2[[#This Row],[Embarked]]="C", Table2[[#This Row],[Embarked]]="Q"), 0, IF(Table2[[#This Row],[Embarked]]="S", 1, ""))</f>
        <v>0</v>
      </c>
      <c r="T128" s="3">
        <f>IF(OR(Table2[[#This Row],[Embarked]]="S", Table2[[#This Row],[Embarked]]="Q"), 0, IF(Table2[[#This Row],[Embarked]]="C", 1, ""))</f>
        <v>1</v>
      </c>
      <c r="U128" s="3">
        <f>IF(Table2[[#This Row],[Sex]]="male", 1, 0)</f>
        <v>1</v>
      </c>
      <c r="V128" s="3">
        <v>1</v>
      </c>
      <c r="AI128">
        <f>SUMPRODUCT(Table2[[#This Row],[SibSp_1]:[Const]],$X$4:$AG$4)</f>
        <v>0.22943085907402089</v>
      </c>
      <c r="AJ128">
        <f>(AI128-Table2[[#This Row],[Survived]])^2</f>
        <v>0.5937768009474016</v>
      </c>
    </row>
    <row r="129" spans="1:36" hidden="1" x14ac:dyDescent="0.25">
      <c r="A129">
        <v>127</v>
      </c>
      <c r="B129">
        <v>0</v>
      </c>
      <c r="C129">
        <v>3</v>
      </c>
      <c r="D129" t="s">
        <v>197</v>
      </c>
      <c r="E129" t="s">
        <v>13</v>
      </c>
      <c r="G129">
        <v>0</v>
      </c>
      <c r="H129">
        <v>0</v>
      </c>
      <c r="I129">
        <v>370372</v>
      </c>
      <c r="J129">
        <v>7.75</v>
      </c>
      <c r="L129" t="s">
        <v>27</v>
      </c>
      <c r="M129">
        <f>Table2[[#This Row],[SibSp]]</f>
        <v>0</v>
      </c>
      <c r="N129">
        <f>Table2[[#This Row],[Parch]]</f>
        <v>0</v>
      </c>
      <c r="O129">
        <f>Table2[[#This Row],[Age]]/80</f>
        <v>0</v>
      </c>
      <c r="P129" s="3">
        <f>LOG10(Table2[[#This Row],[Fare]]+1)</f>
        <v>0.94200805302231327</v>
      </c>
      <c r="Q129" s="3">
        <f>IF(OR(Table2[[#This Row],[Pclass]]=2, Table2[[#This Row],[Pclass]]=3), 0, IF(Table2[[#This Row],[Pclass]]=1, 1, ""))</f>
        <v>0</v>
      </c>
      <c r="R129" s="3">
        <f>IF(OR(Table2[[#This Row],[Pclass]]=1, Table2[[#This Row],[Pclass]]=3), 0, IF(Table2[[#This Row],[Pclass]]=2, 1, ""))</f>
        <v>0</v>
      </c>
      <c r="S129" s="3">
        <f>IF(OR(Table2[[#This Row],[Embarked]]="C", Table2[[#This Row],[Embarked]]="Q"), 0, IF(Table2[[#This Row],[Embarked]]="S", 1, ""))</f>
        <v>0</v>
      </c>
      <c r="T129" s="3">
        <f>IF(OR(Table2[[#This Row],[Embarked]]="S", Table2[[#This Row],[Embarked]]="Q"), 0, IF(Table2[[#This Row],[Embarked]]="C", 1, ""))</f>
        <v>0</v>
      </c>
      <c r="U129" s="3">
        <f>IF(Table2[[#This Row],[Sex]]="male", 1, 0)</f>
        <v>1</v>
      </c>
      <c r="V129" s="3"/>
      <c r="AI129">
        <f>SUMPRODUCT(Table2[[#This Row],[SibSp_1]:[Const]],$X$4:$AG$4)</f>
        <v>-0.43714234241547401</v>
      </c>
      <c r="AJ129">
        <f>(AI129-Table2[[#This Row],[Survived]])^2</f>
        <v>0.19109342753248754</v>
      </c>
    </row>
    <row r="130" spans="1:36" x14ac:dyDescent="0.25">
      <c r="A130">
        <v>128</v>
      </c>
      <c r="B130">
        <v>1</v>
      </c>
      <c r="C130">
        <v>3</v>
      </c>
      <c r="D130" t="s">
        <v>198</v>
      </c>
      <c r="E130" t="s">
        <v>13</v>
      </c>
      <c r="F130">
        <v>24</v>
      </c>
      <c r="G130">
        <v>0</v>
      </c>
      <c r="H130">
        <v>0</v>
      </c>
      <c r="I130" t="s">
        <v>199</v>
      </c>
      <c r="J130">
        <v>7.1417000000000002</v>
      </c>
      <c r="L130" t="s">
        <v>15</v>
      </c>
      <c r="M130">
        <f>Table2[[#This Row],[SibSp]]</f>
        <v>0</v>
      </c>
      <c r="N130">
        <f>Table2[[#This Row],[Parch]]</f>
        <v>0</v>
      </c>
      <c r="O130" s="5">
        <f>Table2[[#This Row],[Age]]/80</f>
        <v>0.3</v>
      </c>
      <c r="P130" s="5">
        <f>LOG10(Table2[[#This Row],[Fare]]+1)</f>
        <v>0.9107150957411293</v>
      </c>
      <c r="Q130" s="3">
        <f>IF(OR(Table2[[#This Row],[Pclass]]=2, Table2[[#This Row],[Pclass]]=3), 0, IF(Table2[[#This Row],[Pclass]]=1, 1, ""))</f>
        <v>0</v>
      </c>
      <c r="R130" s="3">
        <f>IF(OR(Table2[[#This Row],[Pclass]]=1, Table2[[#This Row],[Pclass]]=3), 0, IF(Table2[[#This Row],[Pclass]]=2, 1, ""))</f>
        <v>0</v>
      </c>
      <c r="S130" s="3">
        <f>IF(OR(Table2[[#This Row],[Embarked]]="C", Table2[[#This Row],[Embarked]]="Q"), 0, IF(Table2[[#This Row],[Embarked]]="S", 1, ""))</f>
        <v>1</v>
      </c>
      <c r="T130" s="3">
        <f>IF(OR(Table2[[#This Row],[Embarked]]="S", Table2[[#This Row],[Embarked]]="Q"), 0, IF(Table2[[#This Row],[Embarked]]="C", 1, ""))</f>
        <v>0</v>
      </c>
      <c r="U130" s="3">
        <f>IF(Table2[[#This Row],[Sex]]="male", 1, 0)</f>
        <v>1</v>
      </c>
      <c r="V130" s="3">
        <v>1</v>
      </c>
      <c r="AI130">
        <f>SUMPRODUCT(Table2[[#This Row],[SibSp_1]:[Const]],$X$4:$AG$4)</f>
        <v>0.1328194559886734</v>
      </c>
      <c r="AJ130">
        <f>(AI130-Table2[[#This Row],[Survived]])^2</f>
        <v>0.75200209591178035</v>
      </c>
    </row>
    <row r="131" spans="1:36" hidden="1" x14ac:dyDescent="0.25">
      <c r="A131">
        <v>129</v>
      </c>
      <c r="B131">
        <v>1</v>
      </c>
      <c r="C131">
        <v>3</v>
      </c>
      <c r="D131" t="s">
        <v>200</v>
      </c>
      <c r="E131" t="s">
        <v>17</v>
      </c>
      <c r="G131">
        <v>1</v>
      </c>
      <c r="H131">
        <v>1</v>
      </c>
      <c r="I131">
        <v>2668</v>
      </c>
      <c r="J131">
        <v>22.3583</v>
      </c>
      <c r="K131" t="s">
        <v>201</v>
      </c>
      <c r="L131" t="s">
        <v>20</v>
      </c>
      <c r="M131">
        <f>Table2[[#This Row],[SibSp]]</f>
        <v>1</v>
      </c>
      <c r="N131">
        <f>Table2[[#This Row],[Parch]]</f>
        <v>1</v>
      </c>
      <c r="O131">
        <f>Table2[[#This Row],[Age]]/80</f>
        <v>0</v>
      </c>
      <c r="P131" s="3">
        <f>LOG10(Table2[[#This Row],[Fare]]+1)</f>
        <v>1.3684412319555557</v>
      </c>
      <c r="Q131" s="3">
        <f>IF(OR(Table2[[#This Row],[Pclass]]=2, Table2[[#This Row],[Pclass]]=3), 0, IF(Table2[[#This Row],[Pclass]]=1, 1, ""))</f>
        <v>0</v>
      </c>
      <c r="R131" s="3">
        <f>IF(OR(Table2[[#This Row],[Pclass]]=1, Table2[[#This Row],[Pclass]]=3), 0, IF(Table2[[#This Row],[Pclass]]=2, 1, ""))</f>
        <v>0</v>
      </c>
      <c r="S131" s="3">
        <f>IF(OR(Table2[[#This Row],[Embarked]]="C", Table2[[#This Row],[Embarked]]="Q"), 0, IF(Table2[[#This Row],[Embarked]]="S", 1, ""))</f>
        <v>0</v>
      </c>
      <c r="T131" s="3">
        <f>IF(OR(Table2[[#This Row],[Embarked]]="S", Table2[[#This Row],[Embarked]]="Q"), 0, IF(Table2[[#This Row],[Embarked]]="C", 1, ""))</f>
        <v>1</v>
      </c>
      <c r="U131" s="3">
        <f>IF(Table2[[#This Row],[Sex]]="male", 1, 0)</f>
        <v>0</v>
      </c>
      <c r="V131" s="3"/>
      <c r="AI131">
        <f>SUMPRODUCT(Table2[[#This Row],[SibSp_1]:[Const]],$X$4:$AG$4)</f>
        <v>9.4666452682486107E-2</v>
      </c>
      <c r="AJ131">
        <f>(AI131-Table2[[#This Row],[Survived]])^2</f>
        <v>0.81962883189851321</v>
      </c>
    </row>
    <row r="132" spans="1:36" x14ac:dyDescent="0.25">
      <c r="A132">
        <v>130</v>
      </c>
      <c r="B132">
        <v>0</v>
      </c>
      <c r="C132">
        <v>3</v>
      </c>
      <c r="D132" t="s">
        <v>202</v>
      </c>
      <c r="E132" t="s">
        <v>13</v>
      </c>
      <c r="F132">
        <v>45</v>
      </c>
      <c r="G132">
        <v>0</v>
      </c>
      <c r="H132">
        <v>0</v>
      </c>
      <c r="I132">
        <v>347061</v>
      </c>
      <c r="J132">
        <v>6.9749999999999996</v>
      </c>
      <c r="L132" t="s">
        <v>15</v>
      </c>
      <c r="M132">
        <f>Table2[[#This Row],[SibSp]]</f>
        <v>0</v>
      </c>
      <c r="N132">
        <f>Table2[[#This Row],[Parch]]</f>
        <v>0</v>
      </c>
      <c r="O132" s="5">
        <f>Table2[[#This Row],[Age]]/80</f>
        <v>0.5625</v>
      </c>
      <c r="P132" s="5">
        <f>LOG10(Table2[[#This Row],[Fare]]+1)</f>
        <v>0.90173069172921871</v>
      </c>
      <c r="Q132" s="3">
        <f>IF(OR(Table2[[#This Row],[Pclass]]=2, Table2[[#This Row],[Pclass]]=3), 0, IF(Table2[[#This Row],[Pclass]]=1, 1, ""))</f>
        <v>0</v>
      </c>
      <c r="R132" s="3">
        <f>IF(OR(Table2[[#This Row],[Pclass]]=1, Table2[[#This Row],[Pclass]]=3), 0, IF(Table2[[#This Row],[Pclass]]=2, 1, ""))</f>
        <v>0</v>
      </c>
      <c r="S132" s="3">
        <f>IF(OR(Table2[[#This Row],[Embarked]]="C", Table2[[#This Row],[Embarked]]="Q"), 0, IF(Table2[[#This Row],[Embarked]]="S", 1, ""))</f>
        <v>1</v>
      </c>
      <c r="T132" s="3">
        <f>IF(OR(Table2[[#This Row],[Embarked]]="S", Table2[[#This Row],[Embarked]]="Q"), 0, IF(Table2[[#This Row],[Embarked]]="C", 1, ""))</f>
        <v>0</v>
      </c>
      <c r="U132" s="3">
        <f>IF(Table2[[#This Row],[Sex]]="male", 1, 0)</f>
        <v>1</v>
      </c>
      <c r="V132" s="3">
        <v>1</v>
      </c>
      <c r="AI132">
        <f>SUMPRODUCT(Table2[[#This Row],[SibSp_1]:[Const]],$X$4:$AG$4)</f>
        <v>-2.0485407208427064E-3</v>
      </c>
      <c r="AJ132">
        <f>(AI132-Table2[[#This Row],[Survived]])^2</f>
        <v>4.1965190849507553E-6</v>
      </c>
    </row>
    <row r="133" spans="1:36" x14ac:dyDescent="0.25">
      <c r="A133">
        <v>131</v>
      </c>
      <c r="B133">
        <v>0</v>
      </c>
      <c r="C133">
        <v>3</v>
      </c>
      <c r="D133" t="s">
        <v>203</v>
      </c>
      <c r="E133" t="s">
        <v>13</v>
      </c>
      <c r="F133">
        <v>33</v>
      </c>
      <c r="G133">
        <v>0</v>
      </c>
      <c r="H133">
        <v>0</v>
      </c>
      <c r="I133">
        <v>349241</v>
      </c>
      <c r="J133">
        <v>7.8958000000000004</v>
      </c>
      <c r="L133" t="s">
        <v>20</v>
      </c>
      <c r="M133">
        <f>Table2[[#This Row],[SibSp]]</f>
        <v>0</v>
      </c>
      <c r="N133">
        <f>Table2[[#This Row],[Parch]]</f>
        <v>0</v>
      </c>
      <c r="O133" s="5">
        <f>Table2[[#This Row],[Age]]/80</f>
        <v>0.41249999999999998</v>
      </c>
      <c r="P133" s="5">
        <f>LOG10(Table2[[#This Row],[Fare]]+1)</f>
        <v>0.94918501031343461</v>
      </c>
      <c r="Q133" s="3">
        <f>IF(OR(Table2[[#This Row],[Pclass]]=2, Table2[[#This Row],[Pclass]]=3), 0, IF(Table2[[#This Row],[Pclass]]=1, 1, ""))</f>
        <v>0</v>
      </c>
      <c r="R133" s="3">
        <f>IF(OR(Table2[[#This Row],[Pclass]]=1, Table2[[#This Row],[Pclass]]=3), 0, IF(Table2[[#This Row],[Pclass]]=2, 1, ""))</f>
        <v>0</v>
      </c>
      <c r="S133" s="3">
        <f>IF(OR(Table2[[#This Row],[Embarked]]="C", Table2[[#This Row],[Embarked]]="Q"), 0, IF(Table2[[#This Row],[Embarked]]="S", 1, ""))</f>
        <v>0</v>
      </c>
      <c r="T133" s="3">
        <f>IF(OR(Table2[[#This Row],[Embarked]]="S", Table2[[#This Row],[Embarked]]="Q"), 0, IF(Table2[[#This Row],[Embarked]]="C", 1, ""))</f>
        <v>1</v>
      </c>
      <c r="U133" s="3">
        <f>IF(Table2[[#This Row],[Sex]]="male", 1, 0)</f>
        <v>1</v>
      </c>
      <c r="V133" s="3">
        <v>1</v>
      </c>
      <c r="AI133">
        <f>SUMPRODUCT(Table2[[#This Row],[SibSp_1]:[Const]],$X$4:$AG$4)</f>
        <v>0.14317635825398811</v>
      </c>
      <c r="AJ133">
        <f>(AI133-Table2[[#This Row],[Survived]])^2</f>
        <v>2.0499469562874351E-2</v>
      </c>
    </row>
    <row r="134" spans="1:36" x14ac:dyDescent="0.25">
      <c r="A134">
        <v>132</v>
      </c>
      <c r="B134">
        <v>0</v>
      </c>
      <c r="C134">
        <v>3</v>
      </c>
      <c r="D134" t="s">
        <v>204</v>
      </c>
      <c r="E134" t="s">
        <v>13</v>
      </c>
      <c r="F134">
        <v>20</v>
      </c>
      <c r="G134">
        <v>0</v>
      </c>
      <c r="H134">
        <v>0</v>
      </c>
      <c r="I134" t="s">
        <v>205</v>
      </c>
      <c r="J134">
        <v>7.05</v>
      </c>
      <c r="L134" t="s">
        <v>15</v>
      </c>
      <c r="M134">
        <f>Table2[[#This Row],[SibSp]]</f>
        <v>0</v>
      </c>
      <c r="N134">
        <f>Table2[[#This Row],[Parch]]</f>
        <v>0</v>
      </c>
      <c r="O134" s="5">
        <f>Table2[[#This Row],[Age]]/80</f>
        <v>0.25</v>
      </c>
      <c r="P134" s="5">
        <f>LOG10(Table2[[#This Row],[Fare]]+1)</f>
        <v>0.90579588036786851</v>
      </c>
      <c r="Q134" s="3">
        <f>IF(OR(Table2[[#This Row],[Pclass]]=2, Table2[[#This Row],[Pclass]]=3), 0, IF(Table2[[#This Row],[Pclass]]=1, 1, ""))</f>
        <v>0</v>
      </c>
      <c r="R134" s="3">
        <f>IF(OR(Table2[[#This Row],[Pclass]]=1, Table2[[#This Row],[Pclass]]=3), 0, IF(Table2[[#This Row],[Pclass]]=2, 1, ""))</f>
        <v>0</v>
      </c>
      <c r="S134" s="3">
        <f>IF(OR(Table2[[#This Row],[Embarked]]="C", Table2[[#This Row],[Embarked]]="Q"), 0, IF(Table2[[#This Row],[Embarked]]="S", 1, ""))</f>
        <v>1</v>
      </c>
      <c r="T134" s="3">
        <f>IF(OR(Table2[[#This Row],[Embarked]]="S", Table2[[#This Row],[Embarked]]="Q"), 0, IF(Table2[[#This Row],[Embarked]]="C", 1, ""))</f>
        <v>0</v>
      </c>
      <c r="U134" s="3">
        <f>IF(Table2[[#This Row],[Sex]]="male", 1, 0)</f>
        <v>1</v>
      </c>
      <c r="V134" s="3">
        <v>1</v>
      </c>
      <c r="AI134">
        <f>SUMPRODUCT(Table2[[#This Row],[SibSp_1]:[Const]],$X$4:$AG$4)</f>
        <v>0.1581853689010323</v>
      </c>
      <c r="AJ134">
        <f>(AI134-Table2[[#This Row],[Survived]])^2</f>
        <v>2.5022610934355677E-2</v>
      </c>
    </row>
    <row r="135" spans="1:36" x14ac:dyDescent="0.25">
      <c r="A135">
        <v>133</v>
      </c>
      <c r="B135">
        <v>0</v>
      </c>
      <c r="C135">
        <v>3</v>
      </c>
      <c r="D135" t="s">
        <v>206</v>
      </c>
      <c r="E135" t="s">
        <v>17</v>
      </c>
      <c r="F135">
        <v>47</v>
      </c>
      <c r="G135">
        <v>1</v>
      </c>
      <c r="H135">
        <v>0</v>
      </c>
      <c r="I135" t="s">
        <v>207</v>
      </c>
      <c r="J135">
        <v>14.5</v>
      </c>
      <c r="L135" t="s">
        <v>15</v>
      </c>
      <c r="M135">
        <f>Table2[[#This Row],[SibSp]]</f>
        <v>1</v>
      </c>
      <c r="N135">
        <f>Table2[[#This Row],[Parch]]</f>
        <v>0</v>
      </c>
      <c r="O135" s="5">
        <f>Table2[[#This Row],[Age]]/80</f>
        <v>0.58750000000000002</v>
      </c>
      <c r="P135" s="5">
        <f>LOG10(Table2[[#This Row],[Fare]]+1)</f>
        <v>1.1903316981702914</v>
      </c>
      <c r="Q135" s="3">
        <f>IF(OR(Table2[[#This Row],[Pclass]]=2, Table2[[#This Row],[Pclass]]=3), 0, IF(Table2[[#This Row],[Pclass]]=1, 1, ""))</f>
        <v>0</v>
      </c>
      <c r="R135" s="3">
        <f>IF(OR(Table2[[#This Row],[Pclass]]=1, Table2[[#This Row],[Pclass]]=3), 0, IF(Table2[[#This Row],[Pclass]]=2, 1, ""))</f>
        <v>0</v>
      </c>
      <c r="S135" s="3">
        <f>IF(OR(Table2[[#This Row],[Embarked]]="C", Table2[[#This Row],[Embarked]]="Q"), 0, IF(Table2[[#This Row],[Embarked]]="S", 1, ""))</f>
        <v>1</v>
      </c>
      <c r="T135" s="3">
        <f>IF(OR(Table2[[#This Row],[Embarked]]="S", Table2[[#This Row],[Embarked]]="Q"), 0, IF(Table2[[#This Row],[Embarked]]="C", 1, ""))</f>
        <v>0</v>
      </c>
      <c r="U135" s="3">
        <f>IF(Table2[[#This Row],[Sex]]="male", 1, 0)</f>
        <v>0</v>
      </c>
      <c r="V135" s="3">
        <v>1</v>
      </c>
      <c r="AI135">
        <f>SUMPRODUCT(Table2[[#This Row],[SibSp_1]:[Const]],$X$4:$AG$4)</f>
        <v>0.42734661195182827</v>
      </c>
      <c r="AJ135">
        <f>(AI135-Table2[[#This Row],[Survived]])^2</f>
        <v>0.1826251267467065</v>
      </c>
    </row>
    <row r="136" spans="1:36" x14ac:dyDescent="0.25">
      <c r="A136">
        <v>134</v>
      </c>
      <c r="B136">
        <v>1</v>
      </c>
      <c r="C136">
        <v>2</v>
      </c>
      <c r="D136" t="s">
        <v>208</v>
      </c>
      <c r="E136" t="s">
        <v>17</v>
      </c>
      <c r="F136">
        <v>29</v>
      </c>
      <c r="G136">
        <v>1</v>
      </c>
      <c r="H136">
        <v>0</v>
      </c>
      <c r="I136">
        <v>228414</v>
      </c>
      <c r="J136">
        <v>26</v>
      </c>
      <c r="L136" t="s">
        <v>15</v>
      </c>
      <c r="M136">
        <f>Table2[[#This Row],[SibSp]]</f>
        <v>1</v>
      </c>
      <c r="N136">
        <f>Table2[[#This Row],[Parch]]</f>
        <v>0</v>
      </c>
      <c r="O136" s="5">
        <f>Table2[[#This Row],[Age]]/80</f>
        <v>0.36249999999999999</v>
      </c>
      <c r="P136" s="5">
        <f>LOG10(Table2[[#This Row],[Fare]]+1)</f>
        <v>1.4313637641589874</v>
      </c>
      <c r="Q136" s="3">
        <f>IF(OR(Table2[[#This Row],[Pclass]]=2, Table2[[#This Row],[Pclass]]=3), 0, IF(Table2[[#This Row],[Pclass]]=1, 1, ""))</f>
        <v>0</v>
      </c>
      <c r="R136" s="3">
        <f>IF(OR(Table2[[#This Row],[Pclass]]=1, Table2[[#This Row],[Pclass]]=3), 0, IF(Table2[[#This Row],[Pclass]]=2, 1, ""))</f>
        <v>1</v>
      </c>
      <c r="S136" s="3">
        <f>IF(OR(Table2[[#This Row],[Embarked]]="C", Table2[[#This Row],[Embarked]]="Q"), 0, IF(Table2[[#This Row],[Embarked]]="S", 1, ""))</f>
        <v>1</v>
      </c>
      <c r="T136" s="3">
        <f>IF(OR(Table2[[#This Row],[Embarked]]="S", Table2[[#This Row],[Embarked]]="Q"), 0, IF(Table2[[#This Row],[Embarked]]="C", 1, ""))</f>
        <v>0</v>
      </c>
      <c r="U136" s="3">
        <f>IF(Table2[[#This Row],[Sex]]="male", 1, 0)</f>
        <v>0</v>
      </c>
      <c r="V136" s="3">
        <v>1</v>
      </c>
      <c r="AI136">
        <f>SUMPRODUCT(Table2[[#This Row],[SibSp_1]:[Const]],$X$4:$AG$4)</f>
        <v>0.7371618998282724</v>
      </c>
      <c r="AJ136">
        <f>(AI136-Table2[[#This Row],[Survived]])^2</f>
        <v>6.9083866901883104E-2</v>
      </c>
    </row>
    <row r="137" spans="1:36" x14ac:dyDescent="0.25">
      <c r="A137">
        <v>135</v>
      </c>
      <c r="B137">
        <v>0</v>
      </c>
      <c r="C137">
        <v>2</v>
      </c>
      <c r="D137" t="s">
        <v>209</v>
      </c>
      <c r="E137" t="s">
        <v>13</v>
      </c>
      <c r="F137">
        <v>25</v>
      </c>
      <c r="G137">
        <v>0</v>
      </c>
      <c r="H137">
        <v>0</v>
      </c>
      <c r="I137" t="s">
        <v>210</v>
      </c>
      <c r="J137">
        <v>13</v>
      </c>
      <c r="L137" t="s">
        <v>15</v>
      </c>
      <c r="M137">
        <f>Table2[[#This Row],[SibSp]]</f>
        <v>0</v>
      </c>
      <c r="N137">
        <f>Table2[[#This Row],[Parch]]</f>
        <v>0</v>
      </c>
      <c r="O137" s="5">
        <f>Table2[[#This Row],[Age]]/80</f>
        <v>0.3125</v>
      </c>
      <c r="P137" s="5">
        <f>LOG10(Table2[[#This Row],[Fare]]+1)</f>
        <v>1.146128035678238</v>
      </c>
      <c r="Q137" s="3">
        <f>IF(OR(Table2[[#This Row],[Pclass]]=2, Table2[[#This Row],[Pclass]]=3), 0, IF(Table2[[#This Row],[Pclass]]=1, 1, ""))</f>
        <v>0</v>
      </c>
      <c r="R137" s="3">
        <f>IF(OR(Table2[[#This Row],[Pclass]]=1, Table2[[#This Row],[Pclass]]=3), 0, IF(Table2[[#This Row],[Pclass]]=2, 1, ""))</f>
        <v>1</v>
      </c>
      <c r="S137" s="3">
        <f>IF(OR(Table2[[#This Row],[Embarked]]="C", Table2[[#This Row],[Embarked]]="Q"), 0, IF(Table2[[#This Row],[Embarked]]="S", 1, ""))</f>
        <v>1</v>
      </c>
      <c r="T137" s="3">
        <f>IF(OR(Table2[[#This Row],[Embarked]]="S", Table2[[#This Row],[Embarked]]="Q"), 0, IF(Table2[[#This Row],[Embarked]]="C", 1, ""))</f>
        <v>0</v>
      </c>
      <c r="U137" s="3">
        <f>IF(Table2[[#This Row],[Sex]]="male", 1, 0)</f>
        <v>1</v>
      </c>
      <c r="V137" s="3">
        <v>1</v>
      </c>
      <c r="AI137">
        <f>SUMPRODUCT(Table2[[#This Row],[SibSp_1]:[Const]],$X$4:$AG$4)</f>
        <v>0.32073365884538746</v>
      </c>
      <c r="AJ137">
        <f>(AI137-Table2[[#This Row],[Survived]])^2</f>
        <v>0.10287007991634939</v>
      </c>
    </row>
    <row r="138" spans="1:36" x14ac:dyDescent="0.25">
      <c r="A138">
        <v>136</v>
      </c>
      <c r="B138">
        <v>0</v>
      </c>
      <c r="C138">
        <v>2</v>
      </c>
      <c r="D138" t="s">
        <v>211</v>
      </c>
      <c r="E138" t="s">
        <v>13</v>
      </c>
      <c r="F138">
        <v>23</v>
      </c>
      <c r="G138">
        <v>0</v>
      </c>
      <c r="H138">
        <v>0</v>
      </c>
      <c r="I138" t="s">
        <v>212</v>
      </c>
      <c r="J138">
        <v>15.0458</v>
      </c>
      <c r="L138" t="s">
        <v>20</v>
      </c>
      <c r="M138">
        <f>Table2[[#This Row],[SibSp]]</f>
        <v>0</v>
      </c>
      <c r="N138">
        <f>Table2[[#This Row],[Parch]]</f>
        <v>0</v>
      </c>
      <c r="O138" s="5">
        <f>Table2[[#This Row],[Age]]/80</f>
        <v>0.28749999999999998</v>
      </c>
      <c r="P138" s="5">
        <f>LOG10(Table2[[#This Row],[Fare]]+1)</f>
        <v>1.2053613747144323</v>
      </c>
      <c r="Q138" s="3">
        <f>IF(OR(Table2[[#This Row],[Pclass]]=2, Table2[[#This Row],[Pclass]]=3), 0, IF(Table2[[#This Row],[Pclass]]=1, 1, ""))</f>
        <v>0</v>
      </c>
      <c r="R138" s="3">
        <f>IF(OR(Table2[[#This Row],[Pclass]]=1, Table2[[#This Row],[Pclass]]=3), 0, IF(Table2[[#This Row],[Pclass]]=2, 1, ""))</f>
        <v>1</v>
      </c>
      <c r="S138" s="3">
        <f>IF(OR(Table2[[#This Row],[Embarked]]="C", Table2[[#This Row],[Embarked]]="Q"), 0, IF(Table2[[#This Row],[Embarked]]="S", 1, ""))</f>
        <v>0</v>
      </c>
      <c r="T138" s="3">
        <f>IF(OR(Table2[[#This Row],[Embarked]]="S", Table2[[#This Row],[Embarked]]="Q"), 0, IF(Table2[[#This Row],[Embarked]]="C", 1, ""))</f>
        <v>1</v>
      </c>
      <c r="U138" s="3">
        <f>IF(Table2[[#This Row],[Sex]]="male", 1, 0)</f>
        <v>1</v>
      </c>
      <c r="V138" s="3">
        <v>1</v>
      </c>
      <c r="AI138">
        <f>SUMPRODUCT(Table2[[#This Row],[SibSp_1]:[Const]],$X$4:$AG$4)</f>
        <v>0.40251847412037112</v>
      </c>
      <c r="AJ138">
        <f>(AI138-Table2[[#This Row],[Survived]])^2</f>
        <v>0.16202112200819188</v>
      </c>
    </row>
    <row r="139" spans="1:36" x14ac:dyDescent="0.25">
      <c r="A139">
        <v>137</v>
      </c>
      <c r="B139">
        <v>1</v>
      </c>
      <c r="C139">
        <v>1</v>
      </c>
      <c r="D139" t="s">
        <v>213</v>
      </c>
      <c r="E139" t="s">
        <v>17</v>
      </c>
      <c r="F139">
        <v>19</v>
      </c>
      <c r="G139">
        <v>0</v>
      </c>
      <c r="H139">
        <v>2</v>
      </c>
      <c r="I139">
        <v>11752</v>
      </c>
      <c r="J139">
        <v>26.283300000000001</v>
      </c>
      <c r="K139" t="s">
        <v>214</v>
      </c>
      <c r="L139" t="s">
        <v>15</v>
      </c>
      <c r="M139">
        <f>Table2[[#This Row],[SibSp]]</f>
        <v>0</v>
      </c>
      <c r="N139">
        <f>Table2[[#This Row],[Parch]]</f>
        <v>2</v>
      </c>
      <c r="O139" s="5">
        <f>Table2[[#This Row],[Age]]/80</f>
        <v>0.23749999999999999</v>
      </c>
      <c r="P139" s="5">
        <f>LOG10(Table2[[#This Row],[Fare]]+1)</f>
        <v>1.4358968984299505</v>
      </c>
      <c r="Q139" s="3">
        <f>IF(OR(Table2[[#This Row],[Pclass]]=2, Table2[[#This Row],[Pclass]]=3), 0, IF(Table2[[#This Row],[Pclass]]=1, 1, ""))</f>
        <v>1</v>
      </c>
      <c r="R139" s="3">
        <f>IF(OR(Table2[[#This Row],[Pclass]]=1, Table2[[#This Row],[Pclass]]=3), 0, IF(Table2[[#This Row],[Pclass]]=2, 1, ""))</f>
        <v>0</v>
      </c>
      <c r="S139" s="3">
        <f>IF(OR(Table2[[#This Row],[Embarked]]="C", Table2[[#This Row],[Embarked]]="Q"), 0, IF(Table2[[#This Row],[Embarked]]="S", 1, ""))</f>
        <v>1</v>
      </c>
      <c r="T139" s="3">
        <f>IF(OR(Table2[[#This Row],[Embarked]]="S", Table2[[#This Row],[Embarked]]="Q"), 0, IF(Table2[[#This Row],[Embarked]]="C", 1, ""))</f>
        <v>0</v>
      </c>
      <c r="U139" s="3">
        <f>IF(Table2[[#This Row],[Sex]]="male", 1, 0)</f>
        <v>0</v>
      </c>
      <c r="V139" s="3">
        <v>1</v>
      </c>
      <c r="AI139">
        <f>SUMPRODUCT(Table2[[#This Row],[SibSp_1]:[Const]],$X$4:$AG$4)</f>
        <v>0.99824143409456911</v>
      </c>
      <c r="AJ139">
        <f>(AI139-Table2[[#This Row],[Survived]])^2</f>
        <v>3.0925540437439542E-6</v>
      </c>
    </row>
    <row r="140" spans="1:36" x14ac:dyDescent="0.25">
      <c r="A140">
        <v>138</v>
      </c>
      <c r="B140">
        <v>0</v>
      </c>
      <c r="C140">
        <v>1</v>
      </c>
      <c r="D140" t="s">
        <v>215</v>
      </c>
      <c r="E140" t="s">
        <v>13</v>
      </c>
      <c r="F140">
        <v>37</v>
      </c>
      <c r="G140">
        <v>1</v>
      </c>
      <c r="H140">
        <v>0</v>
      </c>
      <c r="I140">
        <v>113803</v>
      </c>
      <c r="J140">
        <v>53.1</v>
      </c>
      <c r="K140" t="s">
        <v>24</v>
      </c>
      <c r="L140" t="s">
        <v>15</v>
      </c>
      <c r="M140">
        <f>Table2[[#This Row],[SibSp]]</f>
        <v>1</v>
      </c>
      <c r="N140">
        <f>Table2[[#This Row],[Parch]]</f>
        <v>0</v>
      </c>
      <c r="O140" s="5">
        <f>Table2[[#This Row],[Age]]/80</f>
        <v>0.46250000000000002</v>
      </c>
      <c r="P140" s="5">
        <f>LOG10(Table2[[#This Row],[Fare]]+1)</f>
        <v>1.7331972651065695</v>
      </c>
      <c r="Q140" s="3">
        <f>IF(OR(Table2[[#This Row],[Pclass]]=2, Table2[[#This Row],[Pclass]]=3), 0, IF(Table2[[#This Row],[Pclass]]=1, 1, ""))</f>
        <v>1</v>
      </c>
      <c r="R140" s="3">
        <f>IF(OR(Table2[[#This Row],[Pclass]]=1, Table2[[#This Row],[Pclass]]=3), 0, IF(Table2[[#This Row],[Pclass]]=2, 1, ""))</f>
        <v>0</v>
      </c>
      <c r="S140" s="3">
        <f>IF(OR(Table2[[#This Row],[Embarked]]="C", Table2[[#This Row],[Embarked]]="Q"), 0, IF(Table2[[#This Row],[Embarked]]="S", 1, ""))</f>
        <v>1</v>
      </c>
      <c r="T140" s="3">
        <f>IF(OR(Table2[[#This Row],[Embarked]]="S", Table2[[#This Row],[Embarked]]="Q"), 0, IF(Table2[[#This Row],[Embarked]]="C", 1, ""))</f>
        <v>0</v>
      </c>
      <c r="U140" s="3">
        <f>IF(Table2[[#This Row],[Sex]]="male", 1, 0)</f>
        <v>1</v>
      </c>
      <c r="V140" s="3">
        <v>1</v>
      </c>
      <c r="AI140">
        <f>SUMPRODUCT(Table2[[#This Row],[SibSp_1]:[Const]],$X$4:$AG$4)</f>
        <v>0.38736389148459749</v>
      </c>
      <c r="AJ140">
        <f>(AI140-Table2[[#This Row],[Survived]])^2</f>
        <v>0.15005078442609102</v>
      </c>
    </row>
    <row r="141" spans="1:36" x14ac:dyDescent="0.25">
      <c r="A141">
        <v>139</v>
      </c>
      <c r="B141">
        <v>0</v>
      </c>
      <c r="C141">
        <v>3</v>
      </c>
      <c r="D141" t="s">
        <v>216</v>
      </c>
      <c r="E141" t="s">
        <v>13</v>
      </c>
      <c r="F141">
        <v>16</v>
      </c>
      <c r="G141">
        <v>0</v>
      </c>
      <c r="H141">
        <v>0</v>
      </c>
      <c r="I141">
        <v>7534</v>
      </c>
      <c r="J141">
        <v>9.2166999999999994</v>
      </c>
      <c r="L141" t="s">
        <v>15</v>
      </c>
      <c r="M141">
        <f>Table2[[#This Row],[SibSp]]</f>
        <v>0</v>
      </c>
      <c r="N141">
        <f>Table2[[#This Row],[Parch]]</f>
        <v>0</v>
      </c>
      <c r="O141" s="5">
        <f>Table2[[#This Row],[Age]]/80</f>
        <v>0.2</v>
      </c>
      <c r="P141" s="5">
        <f>LOG10(Table2[[#This Row],[Fare]]+1)</f>
        <v>1.0093106410801986</v>
      </c>
      <c r="Q141" s="3">
        <f>IF(OR(Table2[[#This Row],[Pclass]]=2, Table2[[#This Row],[Pclass]]=3), 0, IF(Table2[[#This Row],[Pclass]]=1, 1, ""))</f>
        <v>0</v>
      </c>
      <c r="R141" s="3">
        <f>IF(OR(Table2[[#This Row],[Pclass]]=1, Table2[[#This Row],[Pclass]]=3), 0, IF(Table2[[#This Row],[Pclass]]=2, 1, ""))</f>
        <v>0</v>
      </c>
      <c r="S141" s="3">
        <f>IF(OR(Table2[[#This Row],[Embarked]]="C", Table2[[#This Row],[Embarked]]="Q"), 0, IF(Table2[[#This Row],[Embarked]]="S", 1, ""))</f>
        <v>1</v>
      </c>
      <c r="T141" s="3">
        <f>IF(OR(Table2[[#This Row],[Embarked]]="S", Table2[[#This Row],[Embarked]]="Q"), 0, IF(Table2[[#This Row],[Embarked]]="C", 1, ""))</f>
        <v>0</v>
      </c>
      <c r="U141" s="3">
        <f>IF(Table2[[#This Row],[Sex]]="male", 1, 0)</f>
        <v>1</v>
      </c>
      <c r="V141" s="3">
        <v>1</v>
      </c>
      <c r="AI141">
        <f>SUMPRODUCT(Table2[[#This Row],[SibSp_1]:[Const]],$X$4:$AG$4)</f>
        <v>0.18883729030805785</v>
      </c>
      <c r="AJ141">
        <f>(AI141-Table2[[#This Row],[Survived]])^2</f>
        <v>3.5659522210889721E-2</v>
      </c>
    </row>
    <row r="142" spans="1:36" x14ac:dyDescent="0.25">
      <c r="A142">
        <v>140</v>
      </c>
      <c r="B142">
        <v>0</v>
      </c>
      <c r="C142">
        <v>1</v>
      </c>
      <c r="D142" t="s">
        <v>217</v>
      </c>
      <c r="E142" t="s">
        <v>13</v>
      </c>
      <c r="F142">
        <v>24</v>
      </c>
      <c r="G142">
        <v>0</v>
      </c>
      <c r="H142">
        <v>0</v>
      </c>
      <c r="I142" t="s">
        <v>218</v>
      </c>
      <c r="J142">
        <v>79.2</v>
      </c>
      <c r="K142" t="s">
        <v>219</v>
      </c>
      <c r="L142" t="s">
        <v>20</v>
      </c>
      <c r="M142">
        <f>Table2[[#This Row],[SibSp]]</f>
        <v>0</v>
      </c>
      <c r="N142">
        <f>Table2[[#This Row],[Parch]]</f>
        <v>0</v>
      </c>
      <c r="O142" s="5">
        <f>Table2[[#This Row],[Age]]/80</f>
        <v>0.3</v>
      </c>
      <c r="P142" s="5">
        <f>LOG10(Table2[[#This Row],[Fare]]+1)</f>
        <v>1.9041743682841634</v>
      </c>
      <c r="Q142" s="3">
        <f>IF(OR(Table2[[#This Row],[Pclass]]=2, Table2[[#This Row],[Pclass]]=3), 0, IF(Table2[[#This Row],[Pclass]]=1, 1, ""))</f>
        <v>1</v>
      </c>
      <c r="R142" s="3">
        <f>IF(OR(Table2[[#This Row],[Pclass]]=1, Table2[[#This Row],[Pclass]]=3), 0, IF(Table2[[#This Row],[Pclass]]=2, 1, ""))</f>
        <v>0</v>
      </c>
      <c r="S142" s="3">
        <f>IF(OR(Table2[[#This Row],[Embarked]]="C", Table2[[#This Row],[Embarked]]="Q"), 0, IF(Table2[[#This Row],[Embarked]]="S", 1, ""))</f>
        <v>0</v>
      </c>
      <c r="T142" s="3">
        <f>IF(OR(Table2[[#This Row],[Embarked]]="S", Table2[[#This Row],[Embarked]]="Q"), 0, IF(Table2[[#This Row],[Embarked]]="C", 1, ""))</f>
        <v>1</v>
      </c>
      <c r="U142" s="3">
        <f>IF(Table2[[#This Row],[Sex]]="male", 1, 0)</f>
        <v>1</v>
      </c>
      <c r="V142" s="3">
        <v>1</v>
      </c>
      <c r="AI142">
        <f>SUMPRODUCT(Table2[[#This Row],[SibSp_1]:[Const]],$X$4:$AG$4)</f>
        <v>0.59994663188013564</v>
      </c>
      <c r="AJ142">
        <f>(AI142-Table2[[#This Row],[Survived]])^2</f>
        <v>0.35993596110431897</v>
      </c>
    </row>
    <row r="143" spans="1:36" hidden="1" x14ac:dyDescent="0.25">
      <c r="A143">
        <v>141</v>
      </c>
      <c r="B143">
        <v>0</v>
      </c>
      <c r="C143">
        <v>3</v>
      </c>
      <c r="D143" t="s">
        <v>220</v>
      </c>
      <c r="E143" t="s">
        <v>17</v>
      </c>
      <c r="G143">
        <v>0</v>
      </c>
      <c r="H143">
        <v>2</v>
      </c>
      <c r="I143">
        <v>2678</v>
      </c>
      <c r="J143">
        <v>15.245799999999999</v>
      </c>
      <c r="L143" t="s">
        <v>20</v>
      </c>
      <c r="M143">
        <f>Table2[[#This Row],[SibSp]]</f>
        <v>0</v>
      </c>
      <c r="N143">
        <f>Table2[[#This Row],[Parch]]</f>
        <v>2</v>
      </c>
      <c r="O143">
        <f>Table2[[#This Row],[Age]]/80</f>
        <v>0</v>
      </c>
      <c r="P143" s="3">
        <f>LOG10(Table2[[#This Row],[Fare]]+1)</f>
        <v>1.2107411023865056</v>
      </c>
      <c r="Q143" s="3">
        <f>IF(OR(Table2[[#This Row],[Pclass]]=2, Table2[[#This Row],[Pclass]]=3), 0, IF(Table2[[#This Row],[Pclass]]=1, 1, ""))</f>
        <v>0</v>
      </c>
      <c r="R143" s="3">
        <f>IF(OR(Table2[[#This Row],[Pclass]]=1, Table2[[#This Row],[Pclass]]=3), 0, IF(Table2[[#This Row],[Pclass]]=2, 1, ""))</f>
        <v>0</v>
      </c>
      <c r="S143" s="3">
        <f>IF(OR(Table2[[#This Row],[Embarked]]="C", Table2[[#This Row],[Embarked]]="Q"), 0, IF(Table2[[#This Row],[Embarked]]="S", 1, ""))</f>
        <v>0</v>
      </c>
      <c r="T143" s="3">
        <f>IF(OR(Table2[[#This Row],[Embarked]]="S", Table2[[#This Row],[Embarked]]="Q"), 0, IF(Table2[[#This Row],[Embarked]]="C", 1, ""))</f>
        <v>1</v>
      </c>
      <c r="U143" s="3">
        <f>IF(Table2[[#This Row],[Sex]]="male", 1, 0)</f>
        <v>0</v>
      </c>
      <c r="V143" s="3"/>
      <c r="AI143">
        <f>SUMPRODUCT(Table2[[#This Row],[SibSp_1]:[Const]],$X$4:$AG$4)</f>
        <v>0.12798663301570598</v>
      </c>
      <c r="AJ143">
        <f>(AI143-Table2[[#This Row],[Survived]])^2</f>
        <v>1.6380578230697E-2</v>
      </c>
    </row>
    <row r="144" spans="1:36" x14ac:dyDescent="0.25">
      <c r="A144">
        <v>142</v>
      </c>
      <c r="B144">
        <v>1</v>
      </c>
      <c r="C144">
        <v>3</v>
      </c>
      <c r="D144" t="s">
        <v>221</v>
      </c>
      <c r="E144" t="s">
        <v>17</v>
      </c>
      <c r="F144">
        <v>22</v>
      </c>
      <c r="G144">
        <v>0</v>
      </c>
      <c r="H144">
        <v>0</v>
      </c>
      <c r="I144">
        <v>347081</v>
      </c>
      <c r="J144">
        <v>7.75</v>
      </c>
      <c r="L144" t="s">
        <v>15</v>
      </c>
      <c r="M144">
        <f>Table2[[#This Row],[SibSp]]</f>
        <v>0</v>
      </c>
      <c r="N144">
        <f>Table2[[#This Row],[Parch]]</f>
        <v>0</v>
      </c>
      <c r="O144" s="5">
        <f>Table2[[#This Row],[Age]]/80</f>
        <v>0.27500000000000002</v>
      </c>
      <c r="P144" s="5">
        <f>LOG10(Table2[[#This Row],[Fare]]+1)</f>
        <v>0.94200805302231327</v>
      </c>
      <c r="Q144" s="3">
        <f>IF(OR(Table2[[#This Row],[Pclass]]=2, Table2[[#This Row],[Pclass]]=3), 0, IF(Table2[[#This Row],[Pclass]]=1, 1, ""))</f>
        <v>0</v>
      </c>
      <c r="R144" s="3">
        <f>IF(OR(Table2[[#This Row],[Pclass]]=1, Table2[[#This Row],[Pclass]]=3), 0, IF(Table2[[#This Row],[Pclass]]=2, 1, ""))</f>
        <v>0</v>
      </c>
      <c r="S144" s="3">
        <f>IF(OR(Table2[[#This Row],[Embarked]]="C", Table2[[#This Row],[Embarked]]="Q"), 0, IF(Table2[[#This Row],[Embarked]]="S", 1, ""))</f>
        <v>1</v>
      </c>
      <c r="T144" s="3">
        <f>IF(OR(Table2[[#This Row],[Embarked]]="S", Table2[[#This Row],[Embarked]]="Q"), 0, IF(Table2[[#This Row],[Embarked]]="C", 1, ""))</f>
        <v>0</v>
      </c>
      <c r="U144" s="3">
        <f>IF(Table2[[#This Row],[Sex]]="male", 1, 0)</f>
        <v>0</v>
      </c>
      <c r="V144" s="3">
        <v>1</v>
      </c>
      <c r="AI144">
        <f>SUMPRODUCT(Table2[[#This Row],[SibSp_1]:[Const]],$X$4:$AG$4)</f>
        <v>0.6302117546297149</v>
      </c>
      <c r="AJ144">
        <f>(AI144-Table2[[#This Row],[Survived]])^2</f>
        <v>0.13674334641403418</v>
      </c>
    </row>
    <row r="145" spans="1:36" x14ac:dyDescent="0.25">
      <c r="A145">
        <v>143</v>
      </c>
      <c r="B145">
        <v>1</v>
      </c>
      <c r="C145">
        <v>3</v>
      </c>
      <c r="D145" t="s">
        <v>222</v>
      </c>
      <c r="E145" t="s">
        <v>17</v>
      </c>
      <c r="F145">
        <v>24</v>
      </c>
      <c r="G145">
        <v>1</v>
      </c>
      <c r="H145">
        <v>0</v>
      </c>
      <c r="I145" t="s">
        <v>223</v>
      </c>
      <c r="J145">
        <v>15.85</v>
      </c>
      <c r="L145" t="s">
        <v>15</v>
      </c>
      <c r="M145">
        <f>Table2[[#This Row],[SibSp]]</f>
        <v>1</v>
      </c>
      <c r="N145">
        <f>Table2[[#This Row],[Parch]]</f>
        <v>0</v>
      </c>
      <c r="O145" s="5">
        <f>Table2[[#This Row],[Age]]/80</f>
        <v>0.3</v>
      </c>
      <c r="P145" s="5">
        <f>LOG10(Table2[[#This Row],[Fare]]+1)</f>
        <v>1.2265999052073575</v>
      </c>
      <c r="Q145" s="3">
        <f>IF(OR(Table2[[#This Row],[Pclass]]=2, Table2[[#This Row],[Pclass]]=3), 0, IF(Table2[[#This Row],[Pclass]]=1, 1, ""))</f>
        <v>0</v>
      </c>
      <c r="R145" s="3">
        <f>IF(OR(Table2[[#This Row],[Pclass]]=1, Table2[[#This Row],[Pclass]]=3), 0, IF(Table2[[#This Row],[Pclass]]=2, 1, ""))</f>
        <v>0</v>
      </c>
      <c r="S145" s="3">
        <f>IF(OR(Table2[[#This Row],[Embarked]]="C", Table2[[#This Row],[Embarked]]="Q"), 0, IF(Table2[[#This Row],[Embarked]]="S", 1, ""))</f>
        <v>1</v>
      </c>
      <c r="T145" s="3">
        <f>IF(OR(Table2[[#This Row],[Embarked]]="S", Table2[[#This Row],[Embarked]]="Q"), 0, IF(Table2[[#This Row],[Embarked]]="C", 1, ""))</f>
        <v>0</v>
      </c>
      <c r="U145" s="3">
        <f>IF(Table2[[#This Row],[Sex]]="male", 1, 0)</f>
        <v>0</v>
      </c>
      <c r="V145" s="3">
        <v>1</v>
      </c>
      <c r="AI145">
        <f>SUMPRODUCT(Table2[[#This Row],[SibSp_1]:[Const]],$X$4:$AG$4)</f>
        <v>0.5763475158373863</v>
      </c>
      <c r="AJ145">
        <f>(AI145-Table2[[#This Row],[Survived]])^2</f>
        <v>0.17948142733715364</v>
      </c>
    </row>
    <row r="146" spans="1:36" x14ac:dyDescent="0.25">
      <c r="A146">
        <v>144</v>
      </c>
      <c r="B146">
        <v>0</v>
      </c>
      <c r="C146">
        <v>3</v>
      </c>
      <c r="D146" t="s">
        <v>224</v>
      </c>
      <c r="E146" t="s">
        <v>13</v>
      </c>
      <c r="F146">
        <v>19</v>
      </c>
      <c r="G146">
        <v>0</v>
      </c>
      <c r="H146">
        <v>0</v>
      </c>
      <c r="I146">
        <v>365222</v>
      </c>
      <c r="J146">
        <v>6.75</v>
      </c>
      <c r="L146" t="s">
        <v>27</v>
      </c>
      <c r="M146">
        <f>Table2[[#This Row],[SibSp]]</f>
        <v>0</v>
      </c>
      <c r="N146">
        <f>Table2[[#This Row],[Parch]]</f>
        <v>0</v>
      </c>
      <c r="O146" s="5">
        <f>Table2[[#This Row],[Age]]/80</f>
        <v>0.23749999999999999</v>
      </c>
      <c r="P146" s="5">
        <f>LOG10(Table2[[#This Row],[Fare]]+1)</f>
        <v>0.88930170250631024</v>
      </c>
      <c r="Q146" s="3">
        <f>IF(OR(Table2[[#This Row],[Pclass]]=2, Table2[[#This Row],[Pclass]]=3), 0, IF(Table2[[#This Row],[Pclass]]=1, 1, ""))</f>
        <v>0</v>
      </c>
      <c r="R146" s="3">
        <f>IF(OR(Table2[[#This Row],[Pclass]]=1, Table2[[#This Row],[Pclass]]=3), 0, IF(Table2[[#This Row],[Pclass]]=2, 1, ""))</f>
        <v>0</v>
      </c>
      <c r="S146" s="3">
        <f>IF(OR(Table2[[#This Row],[Embarked]]="C", Table2[[#This Row],[Embarked]]="Q"), 0, IF(Table2[[#This Row],[Embarked]]="S", 1, ""))</f>
        <v>0</v>
      </c>
      <c r="T146" s="3">
        <f>IF(OR(Table2[[#This Row],[Embarked]]="S", Table2[[#This Row],[Embarked]]="Q"), 0, IF(Table2[[#This Row],[Embarked]]="C", 1, ""))</f>
        <v>0</v>
      </c>
      <c r="U146" s="3">
        <f>IF(Table2[[#This Row],[Sex]]="male", 1, 0)</f>
        <v>1</v>
      </c>
      <c r="V146" s="3">
        <v>1</v>
      </c>
      <c r="AI146">
        <f>SUMPRODUCT(Table2[[#This Row],[SibSp_1]:[Const]],$X$4:$AG$4)</f>
        <v>0.13305849057156427</v>
      </c>
      <c r="AJ146">
        <f>(AI146-Table2[[#This Row],[Survived]])^2</f>
        <v>1.7704561913183058E-2</v>
      </c>
    </row>
    <row r="147" spans="1:36" x14ac:dyDescent="0.25">
      <c r="A147">
        <v>145</v>
      </c>
      <c r="B147">
        <v>0</v>
      </c>
      <c r="C147">
        <v>2</v>
      </c>
      <c r="D147" t="s">
        <v>225</v>
      </c>
      <c r="E147" t="s">
        <v>13</v>
      </c>
      <c r="F147">
        <v>18</v>
      </c>
      <c r="G147">
        <v>0</v>
      </c>
      <c r="H147">
        <v>0</v>
      </c>
      <c r="I147">
        <v>231945</v>
      </c>
      <c r="J147">
        <v>11.5</v>
      </c>
      <c r="L147" t="s">
        <v>15</v>
      </c>
      <c r="M147">
        <f>Table2[[#This Row],[SibSp]]</f>
        <v>0</v>
      </c>
      <c r="N147">
        <f>Table2[[#This Row],[Parch]]</f>
        <v>0</v>
      </c>
      <c r="O147" s="5">
        <f>Table2[[#This Row],[Age]]/80</f>
        <v>0.22500000000000001</v>
      </c>
      <c r="P147" s="5">
        <f>LOG10(Table2[[#This Row],[Fare]]+1)</f>
        <v>1.0969100130080565</v>
      </c>
      <c r="Q147" s="3">
        <f>IF(OR(Table2[[#This Row],[Pclass]]=2, Table2[[#This Row],[Pclass]]=3), 0, IF(Table2[[#This Row],[Pclass]]=1, 1, ""))</f>
        <v>0</v>
      </c>
      <c r="R147" s="3">
        <f>IF(OR(Table2[[#This Row],[Pclass]]=1, Table2[[#This Row],[Pclass]]=3), 0, IF(Table2[[#This Row],[Pclass]]=2, 1, ""))</f>
        <v>1</v>
      </c>
      <c r="S147" s="3">
        <f>IF(OR(Table2[[#This Row],[Embarked]]="C", Table2[[#This Row],[Embarked]]="Q"), 0, IF(Table2[[#This Row],[Embarked]]="S", 1, ""))</f>
        <v>1</v>
      </c>
      <c r="T147" s="3">
        <f>IF(OR(Table2[[#This Row],[Embarked]]="S", Table2[[#This Row],[Embarked]]="Q"), 0, IF(Table2[[#This Row],[Embarked]]="C", 1, ""))</f>
        <v>0</v>
      </c>
      <c r="U147" s="3">
        <f>IF(Table2[[#This Row],[Sex]]="male", 1, 0)</f>
        <v>1</v>
      </c>
      <c r="V147" s="3">
        <v>1</v>
      </c>
      <c r="AI147">
        <f>SUMPRODUCT(Table2[[#This Row],[SibSp_1]:[Const]],$X$4:$AG$4)</f>
        <v>0.36314435376545873</v>
      </c>
      <c r="AJ147">
        <f>(AI147-Table2[[#This Row],[Survived]])^2</f>
        <v>0.13187382167173264</v>
      </c>
    </row>
    <row r="148" spans="1:36" x14ac:dyDescent="0.25">
      <c r="A148">
        <v>146</v>
      </c>
      <c r="B148">
        <v>0</v>
      </c>
      <c r="C148">
        <v>2</v>
      </c>
      <c r="D148" t="s">
        <v>226</v>
      </c>
      <c r="E148" t="s">
        <v>13</v>
      </c>
      <c r="F148">
        <v>19</v>
      </c>
      <c r="G148">
        <v>1</v>
      </c>
      <c r="H148">
        <v>1</v>
      </c>
      <c r="I148" t="s">
        <v>227</v>
      </c>
      <c r="J148">
        <v>36.75</v>
      </c>
      <c r="L148" t="s">
        <v>15</v>
      </c>
      <c r="M148">
        <f>Table2[[#This Row],[SibSp]]</f>
        <v>1</v>
      </c>
      <c r="N148">
        <f>Table2[[#This Row],[Parch]]</f>
        <v>1</v>
      </c>
      <c r="O148" s="5">
        <f>Table2[[#This Row],[Age]]/80</f>
        <v>0.23749999999999999</v>
      </c>
      <c r="P148" s="5">
        <f>LOG10(Table2[[#This Row],[Fare]]+1)</f>
        <v>1.576916955965207</v>
      </c>
      <c r="Q148" s="3">
        <f>IF(OR(Table2[[#This Row],[Pclass]]=2, Table2[[#This Row],[Pclass]]=3), 0, IF(Table2[[#This Row],[Pclass]]=1, 1, ""))</f>
        <v>0</v>
      </c>
      <c r="R148" s="3">
        <f>IF(OR(Table2[[#This Row],[Pclass]]=1, Table2[[#This Row],[Pclass]]=3), 0, IF(Table2[[#This Row],[Pclass]]=2, 1, ""))</f>
        <v>1</v>
      </c>
      <c r="S148" s="3">
        <f>IF(OR(Table2[[#This Row],[Embarked]]="C", Table2[[#This Row],[Embarked]]="Q"), 0, IF(Table2[[#This Row],[Embarked]]="S", 1, ""))</f>
        <v>1</v>
      </c>
      <c r="T148" s="3">
        <f>IF(OR(Table2[[#This Row],[Embarked]]="S", Table2[[#This Row],[Embarked]]="Q"), 0, IF(Table2[[#This Row],[Embarked]]="C", 1, ""))</f>
        <v>0</v>
      </c>
      <c r="U148" s="3">
        <f>IF(Table2[[#This Row],[Sex]]="male", 1, 0)</f>
        <v>1</v>
      </c>
      <c r="V148" s="3">
        <v>1</v>
      </c>
      <c r="AI148">
        <f>SUMPRODUCT(Table2[[#This Row],[SibSp_1]:[Const]],$X$4:$AG$4)</f>
        <v>0.31128076575266711</v>
      </c>
      <c r="AJ148">
        <f>(AI148-Table2[[#This Row],[Survived]])^2</f>
        <v>9.6895715127566812E-2</v>
      </c>
    </row>
    <row r="149" spans="1:36" x14ac:dyDescent="0.25">
      <c r="A149">
        <v>147</v>
      </c>
      <c r="B149">
        <v>1</v>
      </c>
      <c r="C149">
        <v>3</v>
      </c>
      <c r="D149" t="s">
        <v>228</v>
      </c>
      <c r="E149" t="s">
        <v>13</v>
      </c>
      <c r="F149">
        <v>27</v>
      </c>
      <c r="G149">
        <v>0</v>
      </c>
      <c r="H149">
        <v>0</v>
      </c>
      <c r="I149">
        <v>350043</v>
      </c>
      <c r="J149">
        <v>7.7957999999999998</v>
      </c>
      <c r="L149" t="s">
        <v>15</v>
      </c>
      <c r="M149">
        <f>Table2[[#This Row],[SibSp]]</f>
        <v>0</v>
      </c>
      <c r="N149">
        <f>Table2[[#This Row],[Parch]]</f>
        <v>0</v>
      </c>
      <c r="O149" s="5">
        <f>Table2[[#This Row],[Age]]/80</f>
        <v>0.33750000000000002</v>
      </c>
      <c r="P149" s="5">
        <f>LOG10(Table2[[#This Row],[Fare]]+1)</f>
        <v>0.94427534575879857</v>
      </c>
      <c r="Q149" s="3">
        <f>IF(OR(Table2[[#This Row],[Pclass]]=2, Table2[[#This Row],[Pclass]]=3), 0, IF(Table2[[#This Row],[Pclass]]=1, 1, ""))</f>
        <v>0</v>
      </c>
      <c r="R149" s="3">
        <f>IF(OR(Table2[[#This Row],[Pclass]]=1, Table2[[#This Row],[Pclass]]=3), 0, IF(Table2[[#This Row],[Pclass]]=2, 1, ""))</f>
        <v>0</v>
      </c>
      <c r="S149" s="3">
        <f>IF(OR(Table2[[#This Row],[Embarked]]="C", Table2[[#This Row],[Embarked]]="Q"), 0, IF(Table2[[#This Row],[Embarked]]="S", 1, ""))</f>
        <v>1</v>
      </c>
      <c r="T149" s="3">
        <f>IF(OR(Table2[[#This Row],[Embarked]]="S", Table2[[#This Row],[Embarked]]="Q"), 0, IF(Table2[[#This Row],[Embarked]]="C", 1, ""))</f>
        <v>0</v>
      </c>
      <c r="U149" s="3">
        <f>IF(Table2[[#This Row],[Sex]]="male", 1, 0)</f>
        <v>1</v>
      </c>
      <c r="V149" s="3">
        <v>1</v>
      </c>
      <c r="AI149">
        <f>SUMPRODUCT(Table2[[#This Row],[SibSp_1]:[Const]],$X$4:$AG$4)</f>
        <v>0.11525118395460809</v>
      </c>
      <c r="AJ149">
        <f>(AI149-Table2[[#This Row],[Survived]])^2</f>
        <v>0.78278046749372276</v>
      </c>
    </row>
    <row r="150" spans="1:36" x14ac:dyDescent="0.25">
      <c r="A150">
        <v>148</v>
      </c>
      <c r="B150">
        <v>0</v>
      </c>
      <c r="C150">
        <v>3</v>
      </c>
      <c r="D150" t="s">
        <v>229</v>
      </c>
      <c r="E150" t="s">
        <v>17</v>
      </c>
      <c r="F150">
        <v>9</v>
      </c>
      <c r="G150">
        <v>2</v>
      </c>
      <c r="H150">
        <v>2</v>
      </c>
      <c r="I150" t="s">
        <v>142</v>
      </c>
      <c r="J150">
        <v>34.375</v>
      </c>
      <c r="L150" t="s">
        <v>15</v>
      </c>
      <c r="M150">
        <f>Table2[[#This Row],[SibSp]]</f>
        <v>2</v>
      </c>
      <c r="N150">
        <f>Table2[[#This Row],[Parch]]</f>
        <v>2</v>
      </c>
      <c r="O150" s="5">
        <f>Table2[[#This Row],[Age]]/80</f>
        <v>0.1125</v>
      </c>
      <c r="P150" s="5">
        <f>LOG10(Table2[[#This Row],[Fare]]+1)</f>
        <v>1.5486964485323467</v>
      </c>
      <c r="Q150" s="3">
        <f>IF(OR(Table2[[#This Row],[Pclass]]=2, Table2[[#This Row],[Pclass]]=3), 0, IF(Table2[[#This Row],[Pclass]]=1, 1, ""))</f>
        <v>0</v>
      </c>
      <c r="R150" s="3">
        <f>IF(OR(Table2[[#This Row],[Pclass]]=1, Table2[[#This Row],[Pclass]]=3), 0, IF(Table2[[#This Row],[Pclass]]=2, 1, ""))</f>
        <v>0</v>
      </c>
      <c r="S150" s="3">
        <f>IF(OR(Table2[[#This Row],[Embarked]]="C", Table2[[#This Row],[Embarked]]="Q"), 0, IF(Table2[[#This Row],[Embarked]]="S", 1, ""))</f>
        <v>1</v>
      </c>
      <c r="T150" s="3">
        <f>IF(OR(Table2[[#This Row],[Embarked]]="S", Table2[[#This Row],[Embarked]]="Q"), 0, IF(Table2[[#This Row],[Embarked]]="C", 1, ""))</f>
        <v>0</v>
      </c>
      <c r="U150" s="3">
        <f>IF(Table2[[#This Row],[Sex]]="male", 1, 0)</f>
        <v>0</v>
      </c>
      <c r="V150" s="3">
        <v>1</v>
      </c>
      <c r="AI150">
        <f>SUMPRODUCT(Table2[[#This Row],[SibSp_1]:[Const]],$X$4:$AG$4)</f>
        <v>0.60528188500387181</v>
      </c>
      <c r="AJ150">
        <f>(AI150-Table2[[#This Row],[Survived]])^2</f>
        <v>0.36636616031384028</v>
      </c>
    </row>
    <row r="151" spans="1:36" x14ac:dyDescent="0.25">
      <c r="A151">
        <v>149</v>
      </c>
      <c r="B151">
        <v>0</v>
      </c>
      <c r="C151">
        <v>2</v>
      </c>
      <c r="D151" t="s">
        <v>230</v>
      </c>
      <c r="E151" t="s">
        <v>13</v>
      </c>
      <c r="F151">
        <v>36.5</v>
      </c>
      <c r="G151">
        <v>0</v>
      </c>
      <c r="H151">
        <v>2</v>
      </c>
      <c r="I151">
        <v>230080</v>
      </c>
      <c r="J151">
        <v>26</v>
      </c>
      <c r="K151" t="s">
        <v>231</v>
      </c>
      <c r="L151" t="s">
        <v>15</v>
      </c>
      <c r="M151">
        <f>Table2[[#This Row],[SibSp]]</f>
        <v>0</v>
      </c>
      <c r="N151">
        <f>Table2[[#This Row],[Parch]]</f>
        <v>2</v>
      </c>
      <c r="O151" s="5">
        <f>Table2[[#This Row],[Age]]/80</f>
        <v>0.45624999999999999</v>
      </c>
      <c r="P151" s="5">
        <f>LOG10(Table2[[#This Row],[Fare]]+1)</f>
        <v>1.4313637641589874</v>
      </c>
      <c r="Q151" s="3">
        <f>IF(OR(Table2[[#This Row],[Pclass]]=2, Table2[[#This Row],[Pclass]]=3), 0, IF(Table2[[#This Row],[Pclass]]=1, 1, ""))</f>
        <v>0</v>
      </c>
      <c r="R151" s="3">
        <f>IF(OR(Table2[[#This Row],[Pclass]]=1, Table2[[#This Row],[Pclass]]=3), 0, IF(Table2[[#This Row],[Pclass]]=2, 1, ""))</f>
        <v>1</v>
      </c>
      <c r="S151" s="3">
        <f>IF(OR(Table2[[#This Row],[Embarked]]="C", Table2[[#This Row],[Embarked]]="Q"), 0, IF(Table2[[#This Row],[Embarked]]="S", 1, ""))</f>
        <v>1</v>
      </c>
      <c r="T151" s="3">
        <f>IF(OR(Table2[[#This Row],[Embarked]]="S", Table2[[#This Row],[Embarked]]="Q"), 0, IF(Table2[[#This Row],[Embarked]]="C", 1, ""))</f>
        <v>0</v>
      </c>
      <c r="U151" s="3">
        <f>IF(Table2[[#This Row],[Sex]]="male", 1, 0)</f>
        <v>1</v>
      </c>
      <c r="V151" s="3">
        <v>1</v>
      </c>
      <c r="AI151">
        <f>SUMPRODUCT(Table2[[#This Row],[SibSp_1]:[Const]],$X$4:$AG$4)</f>
        <v>0.23316807668785067</v>
      </c>
      <c r="AJ151">
        <f>(AI151-Table2[[#This Row],[Survived]])^2</f>
        <v>5.4367351986311409E-2</v>
      </c>
    </row>
    <row r="152" spans="1:36" x14ac:dyDescent="0.25">
      <c r="A152">
        <v>150</v>
      </c>
      <c r="B152">
        <v>0</v>
      </c>
      <c r="C152">
        <v>2</v>
      </c>
      <c r="D152" t="s">
        <v>232</v>
      </c>
      <c r="E152" t="s">
        <v>13</v>
      </c>
      <c r="F152">
        <v>42</v>
      </c>
      <c r="G152">
        <v>0</v>
      </c>
      <c r="H152">
        <v>0</v>
      </c>
      <c r="I152">
        <v>244310</v>
      </c>
      <c r="J152">
        <v>13</v>
      </c>
      <c r="L152" t="s">
        <v>15</v>
      </c>
      <c r="M152">
        <f>Table2[[#This Row],[SibSp]]</f>
        <v>0</v>
      </c>
      <c r="N152">
        <f>Table2[[#This Row],[Parch]]</f>
        <v>0</v>
      </c>
      <c r="O152" s="5">
        <f>Table2[[#This Row],[Age]]/80</f>
        <v>0.52500000000000002</v>
      </c>
      <c r="P152" s="5">
        <f>LOG10(Table2[[#This Row],[Fare]]+1)</f>
        <v>1.146128035678238</v>
      </c>
      <c r="Q152" s="3">
        <f>IF(OR(Table2[[#This Row],[Pclass]]=2, Table2[[#This Row],[Pclass]]=3), 0, IF(Table2[[#This Row],[Pclass]]=1, 1, ""))</f>
        <v>0</v>
      </c>
      <c r="R152" s="3">
        <f>IF(OR(Table2[[#This Row],[Pclass]]=1, Table2[[#This Row],[Pclass]]=3), 0, IF(Table2[[#This Row],[Pclass]]=2, 1, ""))</f>
        <v>1</v>
      </c>
      <c r="S152" s="3">
        <f>IF(OR(Table2[[#This Row],[Embarked]]="C", Table2[[#This Row],[Embarked]]="Q"), 0, IF(Table2[[#This Row],[Embarked]]="S", 1, ""))</f>
        <v>1</v>
      </c>
      <c r="T152" s="3">
        <f>IF(OR(Table2[[#This Row],[Embarked]]="S", Table2[[#This Row],[Embarked]]="Q"), 0, IF(Table2[[#This Row],[Embarked]]="C", 1, ""))</f>
        <v>0</v>
      </c>
      <c r="U152" s="3">
        <f>IF(Table2[[#This Row],[Sex]]="male", 1, 0)</f>
        <v>1</v>
      </c>
      <c r="V152" s="3">
        <v>1</v>
      </c>
      <c r="AI152">
        <f>SUMPRODUCT(Table2[[#This Row],[SibSp_1]:[Const]],$X$4:$AG$4)</f>
        <v>0.2119093575369827</v>
      </c>
      <c r="AJ152">
        <f>(AI152-Table2[[#This Row],[Survived]])^2</f>
        <v>4.4905575811736764E-2</v>
      </c>
    </row>
    <row r="153" spans="1:36" x14ac:dyDescent="0.25">
      <c r="A153">
        <v>151</v>
      </c>
      <c r="B153">
        <v>0</v>
      </c>
      <c r="C153">
        <v>2</v>
      </c>
      <c r="D153" t="s">
        <v>233</v>
      </c>
      <c r="E153" t="s">
        <v>13</v>
      </c>
      <c r="F153">
        <v>51</v>
      </c>
      <c r="G153">
        <v>0</v>
      </c>
      <c r="H153">
        <v>0</v>
      </c>
      <c r="I153" t="s">
        <v>234</v>
      </c>
      <c r="J153">
        <v>12.525</v>
      </c>
      <c r="L153" t="s">
        <v>15</v>
      </c>
      <c r="M153">
        <f>Table2[[#This Row],[SibSp]]</f>
        <v>0</v>
      </c>
      <c r="N153">
        <f>Table2[[#This Row],[Parch]]</f>
        <v>0</v>
      </c>
      <c r="O153" s="5">
        <f>Table2[[#This Row],[Age]]/80</f>
        <v>0.63749999999999996</v>
      </c>
      <c r="P153" s="5">
        <f>LOG10(Table2[[#This Row],[Fare]]+1)</f>
        <v>1.131137273778607</v>
      </c>
      <c r="Q153" s="3">
        <f>IF(OR(Table2[[#This Row],[Pclass]]=2, Table2[[#This Row],[Pclass]]=3), 0, IF(Table2[[#This Row],[Pclass]]=1, 1, ""))</f>
        <v>0</v>
      </c>
      <c r="R153" s="3">
        <f>IF(OR(Table2[[#This Row],[Pclass]]=1, Table2[[#This Row],[Pclass]]=3), 0, IF(Table2[[#This Row],[Pclass]]=2, 1, ""))</f>
        <v>1</v>
      </c>
      <c r="S153" s="3">
        <f>IF(OR(Table2[[#This Row],[Embarked]]="C", Table2[[#This Row],[Embarked]]="Q"), 0, IF(Table2[[#This Row],[Embarked]]="S", 1, ""))</f>
        <v>1</v>
      </c>
      <c r="T153" s="3">
        <f>IF(OR(Table2[[#This Row],[Embarked]]="S", Table2[[#This Row],[Embarked]]="Q"), 0, IF(Table2[[#This Row],[Embarked]]="C", 1, ""))</f>
        <v>0</v>
      </c>
      <c r="U153" s="3">
        <f>IF(Table2[[#This Row],[Sex]]="male", 1, 0)</f>
        <v>1</v>
      </c>
      <c r="V153" s="3">
        <v>1</v>
      </c>
      <c r="AI153">
        <f>SUMPRODUCT(Table2[[#This Row],[SibSp_1]:[Const]],$X$4:$AG$4)</f>
        <v>0.15356571293429944</v>
      </c>
      <c r="AJ153">
        <f>(AI153-Table2[[#This Row],[Survived]])^2</f>
        <v>2.358242818901966E-2</v>
      </c>
    </row>
    <row r="154" spans="1:36" x14ac:dyDescent="0.25">
      <c r="A154">
        <v>152</v>
      </c>
      <c r="B154">
        <v>1</v>
      </c>
      <c r="C154">
        <v>1</v>
      </c>
      <c r="D154" t="s">
        <v>235</v>
      </c>
      <c r="E154" t="s">
        <v>17</v>
      </c>
      <c r="F154">
        <v>22</v>
      </c>
      <c r="G154">
        <v>1</v>
      </c>
      <c r="H154">
        <v>0</v>
      </c>
      <c r="I154">
        <v>113776</v>
      </c>
      <c r="J154">
        <v>66.599999999999994</v>
      </c>
      <c r="K154" t="s">
        <v>236</v>
      </c>
      <c r="L154" t="s">
        <v>15</v>
      </c>
      <c r="M154">
        <f>Table2[[#This Row],[SibSp]]</f>
        <v>1</v>
      </c>
      <c r="N154">
        <f>Table2[[#This Row],[Parch]]</f>
        <v>0</v>
      </c>
      <c r="O154" s="5">
        <f>Table2[[#This Row],[Age]]/80</f>
        <v>0.27500000000000002</v>
      </c>
      <c r="P154" s="5">
        <f>LOG10(Table2[[#This Row],[Fare]]+1)</f>
        <v>1.8299466959416359</v>
      </c>
      <c r="Q154" s="3">
        <f>IF(OR(Table2[[#This Row],[Pclass]]=2, Table2[[#This Row],[Pclass]]=3), 0, IF(Table2[[#This Row],[Pclass]]=1, 1, ""))</f>
        <v>1</v>
      </c>
      <c r="R154" s="3">
        <f>IF(OR(Table2[[#This Row],[Pclass]]=1, Table2[[#This Row],[Pclass]]=3), 0, IF(Table2[[#This Row],[Pclass]]=2, 1, ""))</f>
        <v>0</v>
      </c>
      <c r="S154" s="3">
        <f>IF(OR(Table2[[#This Row],[Embarked]]="C", Table2[[#This Row],[Embarked]]="Q"), 0, IF(Table2[[#This Row],[Embarked]]="S", 1, ""))</f>
        <v>1</v>
      </c>
      <c r="T154" s="3">
        <f>IF(OR(Table2[[#This Row],[Embarked]]="S", Table2[[#This Row],[Embarked]]="Q"), 0, IF(Table2[[#This Row],[Embarked]]="C", 1, ""))</f>
        <v>0</v>
      </c>
      <c r="U154" s="3">
        <f>IF(Table2[[#This Row],[Sex]]="male", 1, 0)</f>
        <v>0</v>
      </c>
      <c r="V154" s="3">
        <v>1</v>
      </c>
      <c r="AI154">
        <f>SUMPRODUCT(Table2[[#This Row],[SibSp_1]:[Const]],$X$4:$AG$4)</f>
        <v>0.97116568732114472</v>
      </c>
      <c r="AJ154">
        <f>(AI154-Table2[[#This Row],[Survived]])^2</f>
        <v>8.3141758766199425E-4</v>
      </c>
    </row>
    <row r="155" spans="1:36" x14ac:dyDescent="0.25">
      <c r="A155">
        <v>153</v>
      </c>
      <c r="B155">
        <v>0</v>
      </c>
      <c r="C155">
        <v>3</v>
      </c>
      <c r="D155" t="s">
        <v>237</v>
      </c>
      <c r="E155" t="s">
        <v>13</v>
      </c>
      <c r="F155">
        <v>55.5</v>
      </c>
      <c r="G155">
        <v>0</v>
      </c>
      <c r="H155">
        <v>0</v>
      </c>
      <c r="I155" t="s">
        <v>238</v>
      </c>
      <c r="J155">
        <v>8.0500000000000007</v>
      </c>
      <c r="L155" t="s">
        <v>15</v>
      </c>
      <c r="M155">
        <f>Table2[[#This Row],[SibSp]]</f>
        <v>0</v>
      </c>
      <c r="N155">
        <f>Table2[[#This Row],[Parch]]</f>
        <v>0</v>
      </c>
      <c r="O155" s="5">
        <f>Table2[[#This Row],[Age]]/80</f>
        <v>0.69374999999999998</v>
      </c>
      <c r="P155" s="5">
        <f>LOG10(Table2[[#This Row],[Fare]]+1)</f>
        <v>0.9566485792052033</v>
      </c>
      <c r="Q155" s="3">
        <f>IF(OR(Table2[[#This Row],[Pclass]]=2, Table2[[#This Row],[Pclass]]=3), 0, IF(Table2[[#This Row],[Pclass]]=1, 1, ""))</f>
        <v>0</v>
      </c>
      <c r="R155" s="3">
        <f>IF(OR(Table2[[#This Row],[Pclass]]=1, Table2[[#This Row],[Pclass]]=3), 0, IF(Table2[[#This Row],[Pclass]]=2, 1, ""))</f>
        <v>0</v>
      </c>
      <c r="S155" s="3">
        <f>IF(OR(Table2[[#This Row],[Embarked]]="C", Table2[[#This Row],[Embarked]]="Q"), 0, IF(Table2[[#This Row],[Embarked]]="S", 1, ""))</f>
        <v>1</v>
      </c>
      <c r="T155" s="3">
        <f>IF(OR(Table2[[#This Row],[Embarked]]="S", Table2[[#This Row],[Embarked]]="Q"), 0, IF(Table2[[#This Row],[Embarked]]="C", 1, ""))</f>
        <v>0</v>
      </c>
      <c r="U155" s="3">
        <f>IF(Table2[[#This Row],[Sex]]="male", 1, 0)</f>
        <v>1</v>
      </c>
      <c r="V155" s="3">
        <v>1</v>
      </c>
      <c r="AI155">
        <f>SUMPRODUCT(Table2[[#This Row],[SibSp_1]:[Const]],$X$4:$AG$4)</f>
        <v>-6.6586378213413289E-2</v>
      </c>
      <c r="AJ155">
        <f>(AI155-Table2[[#This Row],[Survived]])^2</f>
        <v>4.4337457635797196E-3</v>
      </c>
    </row>
    <row r="156" spans="1:36" x14ac:dyDescent="0.25">
      <c r="A156">
        <v>154</v>
      </c>
      <c r="B156">
        <v>0</v>
      </c>
      <c r="C156">
        <v>3</v>
      </c>
      <c r="D156" t="s">
        <v>239</v>
      </c>
      <c r="E156" t="s">
        <v>13</v>
      </c>
      <c r="F156">
        <v>40.5</v>
      </c>
      <c r="G156">
        <v>0</v>
      </c>
      <c r="H156">
        <v>2</v>
      </c>
      <c r="I156" t="s">
        <v>240</v>
      </c>
      <c r="J156">
        <v>14.5</v>
      </c>
      <c r="L156" t="s">
        <v>15</v>
      </c>
      <c r="M156">
        <f>Table2[[#This Row],[SibSp]]</f>
        <v>0</v>
      </c>
      <c r="N156">
        <f>Table2[[#This Row],[Parch]]</f>
        <v>2</v>
      </c>
      <c r="O156" s="5">
        <f>Table2[[#This Row],[Age]]/80</f>
        <v>0.50624999999999998</v>
      </c>
      <c r="P156" s="5">
        <f>LOG10(Table2[[#This Row],[Fare]]+1)</f>
        <v>1.1903316981702914</v>
      </c>
      <c r="Q156" s="3">
        <f>IF(OR(Table2[[#This Row],[Pclass]]=2, Table2[[#This Row],[Pclass]]=3), 0, IF(Table2[[#This Row],[Pclass]]=1, 1, ""))</f>
        <v>0</v>
      </c>
      <c r="R156" s="3">
        <f>IF(OR(Table2[[#This Row],[Pclass]]=1, Table2[[#This Row],[Pclass]]=3), 0, IF(Table2[[#This Row],[Pclass]]=2, 1, ""))</f>
        <v>0</v>
      </c>
      <c r="S156" s="3">
        <f>IF(OR(Table2[[#This Row],[Embarked]]="C", Table2[[#This Row],[Embarked]]="Q"), 0, IF(Table2[[#This Row],[Embarked]]="S", 1, ""))</f>
        <v>1</v>
      </c>
      <c r="T156" s="3">
        <f>IF(OR(Table2[[#This Row],[Embarked]]="S", Table2[[#This Row],[Embarked]]="Q"), 0, IF(Table2[[#This Row],[Embarked]]="C", 1, ""))</f>
        <v>0</v>
      </c>
      <c r="U156" s="3">
        <f>IF(Table2[[#This Row],[Sex]]="male", 1, 0)</f>
        <v>1</v>
      </c>
      <c r="V156" s="3">
        <v>1</v>
      </c>
      <c r="AI156">
        <f>SUMPRODUCT(Table2[[#This Row],[SibSp_1]:[Const]],$X$4:$AG$4)</f>
        <v>1.2972801653622135E-2</v>
      </c>
      <c r="AJ156">
        <f>(AI156-Table2[[#This Row],[Survived]])^2</f>
        <v>1.682935827442212E-4</v>
      </c>
    </row>
    <row r="157" spans="1:36" hidden="1" x14ac:dyDescent="0.25">
      <c r="A157">
        <v>155</v>
      </c>
      <c r="B157">
        <v>0</v>
      </c>
      <c r="C157">
        <v>3</v>
      </c>
      <c r="D157" t="s">
        <v>241</v>
      </c>
      <c r="E157" t="s">
        <v>13</v>
      </c>
      <c r="G157">
        <v>0</v>
      </c>
      <c r="H157">
        <v>0</v>
      </c>
      <c r="I157" t="s">
        <v>242</v>
      </c>
      <c r="J157">
        <v>7.3125</v>
      </c>
      <c r="L157" t="s">
        <v>15</v>
      </c>
      <c r="M157">
        <f>Table2[[#This Row],[SibSp]]</f>
        <v>0</v>
      </c>
      <c r="N157">
        <f>Table2[[#This Row],[Parch]]</f>
        <v>0</v>
      </c>
      <c r="O157">
        <f>Table2[[#This Row],[Age]]/80</f>
        <v>0</v>
      </c>
      <c r="P157" s="3">
        <f>LOG10(Table2[[#This Row],[Fare]]+1)</f>
        <v>0.91973165831116099</v>
      </c>
      <c r="Q157" s="3">
        <f>IF(OR(Table2[[#This Row],[Pclass]]=2, Table2[[#This Row],[Pclass]]=3), 0, IF(Table2[[#This Row],[Pclass]]=1, 1, ""))</f>
        <v>0</v>
      </c>
      <c r="R157" s="3">
        <f>IF(OR(Table2[[#This Row],[Pclass]]=1, Table2[[#This Row],[Pclass]]=3), 0, IF(Table2[[#This Row],[Pclass]]=2, 1, ""))</f>
        <v>0</v>
      </c>
      <c r="S157" s="3">
        <f>IF(OR(Table2[[#This Row],[Embarked]]="C", Table2[[#This Row],[Embarked]]="Q"), 0, IF(Table2[[#This Row],[Embarked]]="S", 1, ""))</f>
        <v>1</v>
      </c>
      <c r="T157" s="3">
        <f>IF(OR(Table2[[#This Row],[Embarked]]="S", Table2[[#This Row],[Embarked]]="Q"), 0, IF(Table2[[#This Row],[Embarked]]="C", 1, ""))</f>
        <v>0</v>
      </c>
      <c r="U157" s="3">
        <f>IF(Table2[[#This Row],[Sex]]="male", 1, 0)</f>
        <v>1</v>
      </c>
      <c r="V157" s="3"/>
      <c r="AI157">
        <f>SUMPRODUCT(Table2[[#This Row],[SibSp_1]:[Const]],$X$4:$AG$4)</f>
        <v>-0.40750404715017469</v>
      </c>
      <c r="AJ157">
        <f>(AI157-Table2[[#This Row],[Survived]])^2</f>
        <v>0.1660595484437718</v>
      </c>
    </row>
    <row r="158" spans="1:36" x14ac:dyDescent="0.25">
      <c r="A158">
        <v>156</v>
      </c>
      <c r="B158">
        <v>0</v>
      </c>
      <c r="C158">
        <v>1</v>
      </c>
      <c r="D158" t="s">
        <v>243</v>
      </c>
      <c r="E158" t="s">
        <v>13</v>
      </c>
      <c r="F158">
        <v>51</v>
      </c>
      <c r="G158">
        <v>0</v>
      </c>
      <c r="H158">
        <v>1</v>
      </c>
      <c r="I158" t="s">
        <v>244</v>
      </c>
      <c r="J158">
        <v>61.379199999999997</v>
      </c>
      <c r="L158" t="s">
        <v>20</v>
      </c>
      <c r="M158">
        <f>Table2[[#This Row],[SibSp]]</f>
        <v>0</v>
      </c>
      <c r="N158">
        <f>Table2[[#This Row],[Parch]]</f>
        <v>1</v>
      </c>
      <c r="O158" s="5">
        <f>Table2[[#This Row],[Age]]/80</f>
        <v>0.63749999999999996</v>
      </c>
      <c r="P158" s="5">
        <f>LOG10(Table2[[#This Row],[Fare]]+1)</f>
        <v>1.7950398007222887</v>
      </c>
      <c r="Q158" s="3">
        <f>IF(OR(Table2[[#This Row],[Pclass]]=2, Table2[[#This Row],[Pclass]]=3), 0, IF(Table2[[#This Row],[Pclass]]=1, 1, ""))</f>
        <v>1</v>
      </c>
      <c r="R158" s="3">
        <f>IF(OR(Table2[[#This Row],[Pclass]]=1, Table2[[#This Row],[Pclass]]=3), 0, IF(Table2[[#This Row],[Pclass]]=2, 1, ""))</f>
        <v>0</v>
      </c>
      <c r="S158" s="3">
        <f>IF(OR(Table2[[#This Row],[Embarked]]="C", Table2[[#This Row],[Embarked]]="Q"), 0, IF(Table2[[#This Row],[Embarked]]="S", 1, ""))</f>
        <v>0</v>
      </c>
      <c r="T158" s="3">
        <f>IF(OR(Table2[[#This Row],[Embarked]]="S", Table2[[#This Row],[Embarked]]="Q"), 0, IF(Table2[[#This Row],[Embarked]]="C", 1, ""))</f>
        <v>1</v>
      </c>
      <c r="U158" s="3">
        <f>IF(Table2[[#This Row],[Sex]]="male", 1, 0)</f>
        <v>1</v>
      </c>
      <c r="V158" s="3">
        <v>1</v>
      </c>
      <c r="AI158">
        <f>SUMPRODUCT(Table2[[#This Row],[SibSp_1]:[Const]],$X$4:$AG$4)</f>
        <v>0.40786087635621304</v>
      </c>
      <c r="AJ158">
        <f>(AI158-Table2[[#This Row],[Survived]])^2</f>
        <v>0.1663504944620581</v>
      </c>
    </row>
    <row r="159" spans="1:36" x14ac:dyDescent="0.25">
      <c r="A159">
        <v>157</v>
      </c>
      <c r="B159">
        <v>1</v>
      </c>
      <c r="C159">
        <v>3</v>
      </c>
      <c r="D159" t="s">
        <v>245</v>
      </c>
      <c r="E159" t="s">
        <v>17</v>
      </c>
      <c r="F159">
        <v>16</v>
      </c>
      <c r="G159">
        <v>0</v>
      </c>
      <c r="H159">
        <v>0</v>
      </c>
      <c r="I159">
        <v>35851</v>
      </c>
      <c r="J159">
        <v>7.7332999999999998</v>
      </c>
      <c r="L159" t="s">
        <v>27</v>
      </c>
      <c r="M159">
        <f>Table2[[#This Row],[SibSp]]</f>
        <v>0</v>
      </c>
      <c r="N159">
        <f>Table2[[#This Row],[Parch]]</f>
        <v>0</v>
      </c>
      <c r="O159" s="5">
        <f>Table2[[#This Row],[Age]]/80</f>
        <v>0.2</v>
      </c>
      <c r="P159" s="5">
        <f>LOG10(Table2[[#This Row],[Fare]]+1)</f>
        <v>0.94117837898439327</v>
      </c>
      <c r="Q159" s="3">
        <f>IF(OR(Table2[[#This Row],[Pclass]]=2, Table2[[#This Row],[Pclass]]=3), 0, IF(Table2[[#This Row],[Pclass]]=1, 1, ""))</f>
        <v>0</v>
      </c>
      <c r="R159" s="3">
        <f>IF(OR(Table2[[#This Row],[Pclass]]=1, Table2[[#This Row],[Pclass]]=3), 0, IF(Table2[[#This Row],[Pclass]]=2, 1, ""))</f>
        <v>0</v>
      </c>
      <c r="S159" s="3">
        <f>IF(OR(Table2[[#This Row],[Embarked]]="C", Table2[[#This Row],[Embarked]]="Q"), 0, IF(Table2[[#This Row],[Embarked]]="S", 1, ""))</f>
        <v>0</v>
      </c>
      <c r="T159" s="3">
        <f>IF(OR(Table2[[#This Row],[Embarked]]="S", Table2[[#This Row],[Embarked]]="Q"), 0, IF(Table2[[#This Row],[Embarked]]="C", 1, ""))</f>
        <v>0</v>
      </c>
      <c r="U159" s="3">
        <f>IF(Table2[[#This Row],[Sex]]="male", 1, 0)</f>
        <v>0</v>
      </c>
      <c r="V159" s="3">
        <v>1</v>
      </c>
      <c r="AI159">
        <f>SUMPRODUCT(Table2[[#This Row],[SibSp_1]:[Const]],$X$4:$AG$4)</f>
        <v>0.63785564694822328</v>
      </c>
      <c r="AJ159">
        <f>(AI159-Table2[[#This Row],[Survived]])^2</f>
        <v>0.13114853244728991</v>
      </c>
    </row>
    <row r="160" spans="1:36" x14ac:dyDescent="0.25">
      <c r="A160">
        <v>158</v>
      </c>
      <c r="B160">
        <v>0</v>
      </c>
      <c r="C160">
        <v>3</v>
      </c>
      <c r="D160" t="s">
        <v>246</v>
      </c>
      <c r="E160" t="s">
        <v>13</v>
      </c>
      <c r="F160">
        <v>30</v>
      </c>
      <c r="G160">
        <v>0</v>
      </c>
      <c r="H160">
        <v>0</v>
      </c>
      <c r="I160" t="s">
        <v>247</v>
      </c>
      <c r="J160">
        <v>8.0500000000000007</v>
      </c>
      <c r="L160" t="s">
        <v>15</v>
      </c>
      <c r="M160">
        <f>Table2[[#This Row],[SibSp]]</f>
        <v>0</v>
      </c>
      <c r="N160">
        <f>Table2[[#This Row],[Parch]]</f>
        <v>0</v>
      </c>
      <c r="O160" s="5">
        <f>Table2[[#This Row],[Age]]/80</f>
        <v>0.375</v>
      </c>
      <c r="P160" s="5">
        <f>LOG10(Table2[[#This Row],[Fare]]+1)</f>
        <v>0.9566485792052033</v>
      </c>
      <c r="Q160" s="3">
        <f>IF(OR(Table2[[#This Row],[Pclass]]=2, Table2[[#This Row],[Pclass]]=3), 0, IF(Table2[[#This Row],[Pclass]]=1, 1, ""))</f>
        <v>0</v>
      </c>
      <c r="R160" s="3">
        <f>IF(OR(Table2[[#This Row],[Pclass]]=1, Table2[[#This Row],[Pclass]]=3), 0, IF(Table2[[#This Row],[Pclass]]=2, 1, ""))</f>
        <v>0</v>
      </c>
      <c r="S160" s="3">
        <f>IF(OR(Table2[[#This Row],[Embarked]]="C", Table2[[#This Row],[Embarked]]="Q"), 0, IF(Table2[[#This Row],[Embarked]]="S", 1, ""))</f>
        <v>1</v>
      </c>
      <c r="T160" s="3">
        <f>IF(OR(Table2[[#This Row],[Embarked]]="S", Table2[[#This Row],[Embarked]]="Q"), 0, IF(Table2[[#This Row],[Embarked]]="C", 1, ""))</f>
        <v>0</v>
      </c>
      <c r="U160" s="3">
        <f>IF(Table2[[#This Row],[Sex]]="male", 1, 0)</f>
        <v>1</v>
      </c>
      <c r="V160" s="3">
        <v>1</v>
      </c>
      <c r="AI160">
        <f>SUMPRODUCT(Table2[[#This Row],[SibSp_1]:[Const]],$X$4:$AG$4)</f>
        <v>9.6650073749193766E-2</v>
      </c>
      <c r="AJ160">
        <f>(AI160-Table2[[#This Row],[Survived]])^2</f>
        <v>9.3412367557245933E-3</v>
      </c>
    </row>
    <row r="161" spans="1:36" hidden="1" x14ac:dyDescent="0.25">
      <c r="A161">
        <v>159</v>
      </c>
      <c r="B161">
        <v>0</v>
      </c>
      <c r="C161">
        <v>3</v>
      </c>
      <c r="D161" t="s">
        <v>248</v>
      </c>
      <c r="E161" t="s">
        <v>13</v>
      </c>
      <c r="G161">
        <v>0</v>
      </c>
      <c r="H161">
        <v>0</v>
      </c>
      <c r="I161">
        <v>315037</v>
      </c>
      <c r="J161">
        <v>8.6624999999999996</v>
      </c>
      <c r="L161" t="s">
        <v>15</v>
      </c>
      <c r="M161">
        <f>Table2[[#This Row],[SibSp]]</f>
        <v>0</v>
      </c>
      <c r="N161">
        <f>Table2[[#This Row],[Parch]]</f>
        <v>0</v>
      </c>
      <c r="O161">
        <f>Table2[[#This Row],[Age]]/80</f>
        <v>0</v>
      </c>
      <c r="P161" s="3">
        <f>LOG10(Table2[[#This Row],[Fare]]+1)</f>
        <v>0.98508950692638131</v>
      </c>
      <c r="Q161" s="3">
        <f>IF(OR(Table2[[#This Row],[Pclass]]=2, Table2[[#This Row],[Pclass]]=3), 0, IF(Table2[[#This Row],[Pclass]]=1, 1, ""))</f>
        <v>0</v>
      </c>
      <c r="R161" s="3">
        <f>IF(OR(Table2[[#This Row],[Pclass]]=1, Table2[[#This Row],[Pclass]]=3), 0, IF(Table2[[#This Row],[Pclass]]=2, 1, ""))</f>
        <v>0</v>
      </c>
      <c r="S161" s="3">
        <f>IF(OR(Table2[[#This Row],[Embarked]]="C", Table2[[#This Row],[Embarked]]="Q"), 0, IF(Table2[[#This Row],[Embarked]]="S", 1, ""))</f>
        <v>1</v>
      </c>
      <c r="T161" s="3">
        <f>IF(OR(Table2[[#This Row],[Embarked]]="S", Table2[[#This Row],[Embarked]]="Q"), 0, IF(Table2[[#This Row],[Embarked]]="C", 1, ""))</f>
        <v>0</v>
      </c>
      <c r="U161" s="3">
        <f>IF(Table2[[#This Row],[Sex]]="male", 1, 0)</f>
        <v>1</v>
      </c>
      <c r="V161" s="3"/>
      <c r="AI161">
        <f>SUMPRODUCT(Table2[[#This Row],[SibSp_1]:[Const]],$X$4:$AG$4)</f>
        <v>-0.40431794113944886</v>
      </c>
      <c r="AJ161">
        <f>(AI161-Table2[[#This Row],[Survived]])^2</f>
        <v>0.16347299752724284</v>
      </c>
    </row>
    <row r="162" spans="1:36" hidden="1" x14ac:dyDescent="0.25">
      <c r="A162">
        <v>160</v>
      </c>
      <c r="B162">
        <v>0</v>
      </c>
      <c r="C162">
        <v>3</v>
      </c>
      <c r="D162" t="s">
        <v>249</v>
      </c>
      <c r="E162" t="s">
        <v>13</v>
      </c>
      <c r="G162">
        <v>8</v>
      </c>
      <c r="H162">
        <v>2</v>
      </c>
      <c r="I162" t="s">
        <v>250</v>
      </c>
      <c r="J162">
        <v>69.55</v>
      </c>
      <c r="L162" t="s">
        <v>15</v>
      </c>
      <c r="M162">
        <f>Table2[[#This Row],[SibSp]]</f>
        <v>8</v>
      </c>
      <c r="N162">
        <f>Table2[[#This Row],[Parch]]</f>
        <v>2</v>
      </c>
      <c r="O162">
        <f>Table2[[#This Row],[Age]]/80</f>
        <v>0</v>
      </c>
      <c r="P162" s="3">
        <f>LOG10(Table2[[#This Row],[Fare]]+1)</f>
        <v>1.8484970180903666</v>
      </c>
      <c r="Q162" s="3">
        <f>IF(OR(Table2[[#This Row],[Pclass]]=2, Table2[[#This Row],[Pclass]]=3), 0, IF(Table2[[#This Row],[Pclass]]=1, 1, ""))</f>
        <v>0</v>
      </c>
      <c r="R162" s="3">
        <f>IF(OR(Table2[[#This Row],[Pclass]]=1, Table2[[#This Row],[Pclass]]=3), 0, IF(Table2[[#This Row],[Pclass]]=2, 1, ""))</f>
        <v>0</v>
      </c>
      <c r="S162" s="3">
        <f>IF(OR(Table2[[#This Row],[Embarked]]="C", Table2[[#This Row],[Embarked]]="Q"), 0, IF(Table2[[#This Row],[Embarked]]="S", 1, ""))</f>
        <v>1</v>
      </c>
      <c r="T162" s="3">
        <f>IF(OR(Table2[[#This Row],[Embarked]]="S", Table2[[#This Row],[Embarked]]="Q"), 0, IF(Table2[[#This Row],[Embarked]]="C", 1, ""))</f>
        <v>0</v>
      </c>
      <c r="U162" s="3">
        <f>IF(Table2[[#This Row],[Sex]]="male", 1, 0)</f>
        <v>1</v>
      </c>
      <c r="V162" s="3"/>
      <c r="AI162">
        <f>SUMPRODUCT(Table2[[#This Row],[SibSp_1]:[Const]],$X$4:$AG$4)</f>
        <v>-0.82956075481131109</v>
      </c>
      <c r="AJ162">
        <f>(AI162-Table2[[#This Row],[Survived]])^2</f>
        <v>0.68817104592311218</v>
      </c>
    </row>
    <row r="163" spans="1:36" x14ac:dyDescent="0.25">
      <c r="A163">
        <v>161</v>
      </c>
      <c r="B163">
        <v>0</v>
      </c>
      <c r="C163">
        <v>3</v>
      </c>
      <c r="D163" t="s">
        <v>251</v>
      </c>
      <c r="E163" t="s">
        <v>13</v>
      </c>
      <c r="F163">
        <v>44</v>
      </c>
      <c r="G163">
        <v>0</v>
      </c>
      <c r="H163">
        <v>1</v>
      </c>
      <c r="I163">
        <v>371362</v>
      </c>
      <c r="J163">
        <v>16.100000000000001</v>
      </c>
      <c r="L163" t="s">
        <v>15</v>
      </c>
      <c r="M163">
        <f>Table2[[#This Row],[SibSp]]</f>
        <v>0</v>
      </c>
      <c r="N163">
        <f>Table2[[#This Row],[Parch]]</f>
        <v>1</v>
      </c>
      <c r="O163" s="5">
        <f>Table2[[#This Row],[Age]]/80</f>
        <v>0.55000000000000004</v>
      </c>
      <c r="P163" s="5">
        <f>LOG10(Table2[[#This Row],[Fare]]+1)</f>
        <v>1.2329961103921538</v>
      </c>
      <c r="Q163" s="3">
        <f>IF(OR(Table2[[#This Row],[Pclass]]=2, Table2[[#This Row],[Pclass]]=3), 0, IF(Table2[[#This Row],[Pclass]]=1, 1, ""))</f>
        <v>0</v>
      </c>
      <c r="R163" s="3">
        <f>IF(OR(Table2[[#This Row],[Pclass]]=1, Table2[[#This Row],[Pclass]]=3), 0, IF(Table2[[#This Row],[Pclass]]=2, 1, ""))</f>
        <v>0</v>
      </c>
      <c r="S163" s="3">
        <f>IF(OR(Table2[[#This Row],[Embarked]]="C", Table2[[#This Row],[Embarked]]="Q"), 0, IF(Table2[[#This Row],[Embarked]]="S", 1, ""))</f>
        <v>1</v>
      </c>
      <c r="T163" s="3">
        <f>IF(OR(Table2[[#This Row],[Embarked]]="S", Table2[[#This Row],[Embarked]]="Q"), 0, IF(Table2[[#This Row],[Embarked]]="C", 1, ""))</f>
        <v>0</v>
      </c>
      <c r="U163" s="3">
        <f>IF(Table2[[#This Row],[Sex]]="male", 1, 0)</f>
        <v>1</v>
      </c>
      <c r="V163" s="3">
        <v>1</v>
      </c>
      <c r="AI163">
        <f>SUMPRODUCT(Table2[[#This Row],[SibSp_1]:[Const]],$X$4:$AG$4)</f>
        <v>6.5746283242550385E-3</v>
      </c>
      <c r="AJ163">
        <f>(AI163-Table2[[#This Row],[Survived]])^2</f>
        <v>4.3225737602096616E-5</v>
      </c>
    </row>
    <row r="164" spans="1:36" x14ac:dyDescent="0.25">
      <c r="A164">
        <v>162</v>
      </c>
      <c r="B164">
        <v>1</v>
      </c>
      <c r="C164">
        <v>2</v>
      </c>
      <c r="D164" t="s">
        <v>252</v>
      </c>
      <c r="E164" t="s">
        <v>17</v>
      </c>
      <c r="F164">
        <v>40</v>
      </c>
      <c r="G164">
        <v>0</v>
      </c>
      <c r="H164">
        <v>0</v>
      </c>
      <c r="I164" t="s">
        <v>253</v>
      </c>
      <c r="J164">
        <v>15.75</v>
      </c>
      <c r="L164" t="s">
        <v>15</v>
      </c>
      <c r="M164">
        <f>Table2[[#This Row],[SibSp]]</f>
        <v>0</v>
      </c>
      <c r="N164">
        <f>Table2[[#This Row],[Parch]]</f>
        <v>0</v>
      </c>
      <c r="O164" s="5">
        <f>Table2[[#This Row],[Age]]/80</f>
        <v>0.5</v>
      </c>
      <c r="P164" s="5">
        <f>LOG10(Table2[[#This Row],[Fare]]+1)</f>
        <v>1.2240148113728639</v>
      </c>
      <c r="Q164" s="3">
        <f>IF(OR(Table2[[#This Row],[Pclass]]=2, Table2[[#This Row],[Pclass]]=3), 0, IF(Table2[[#This Row],[Pclass]]=1, 1, ""))</f>
        <v>0</v>
      </c>
      <c r="R164" s="3">
        <f>IF(OR(Table2[[#This Row],[Pclass]]=1, Table2[[#This Row],[Pclass]]=3), 0, IF(Table2[[#This Row],[Pclass]]=2, 1, ""))</f>
        <v>1</v>
      </c>
      <c r="S164" s="3">
        <f>IF(OR(Table2[[#This Row],[Embarked]]="C", Table2[[#This Row],[Embarked]]="Q"), 0, IF(Table2[[#This Row],[Embarked]]="S", 1, ""))</f>
        <v>1</v>
      </c>
      <c r="T164" s="3">
        <f>IF(OR(Table2[[#This Row],[Embarked]]="S", Table2[[#This Row],[Embarked]]="Q"), 0, IF(Table2[[#This Row],[Embarked]]="C", 1, ""))</f>
        <v>0</v>
      </c>
      <c r="U164" s="3">
        <f>IF(Table2[[#This Row],[Sex]]="male", 1, 0)</f>
        <v>0</v>
      </c>
      <c r="V164" s="3">
        <v>1</v>
      </c>
      <c r="AI164">
        <f>SUMPRODUCT(Table2[[#This Row],[SibSp_1]:[Const]],$X$4:$AG$4)</f>
        <v>0.71157304129939991</v>
      </c>
      <c r="AJ164">
        <f>(AI164-Table2[[#This Row],[Survived]])^2</f>
        <v>8.3190110505277665E-2</v>
      </c>
    </row>
    <row r="165" spans="1:36" x14ac:dyDescent="0.25">
      <c r="A165">
        <v>163</v>
      </c>
      <c r="B165">
        <v>0</v>
      </c>
      <c r="C165">
        <v>3</v>
      </c>
      <c r="D165" t="s">
        <v>254</v>
      </c>
      <c r="E165" t="s">
        <v>13</v>
      </c>
      <c r="F165">
        <v>26</v>
      </c>
      <c r="G165">
        <v>0</v>
      </c>
      <c r="H165">
        <v>0</v>
      </c>
      <c r="I165">
        <v>347068</v>
      </c>
      <c r="J165">
        <v>7.7750000000000004</v>
      </c>
      <c r="L165" t="s">
        <v>15</v>
      </c>
      <c r="M165">
        <f>Table2[[#This Row],[SibSp]]</f>
        <v>0</v>
      </c>
      <c r="N165">
        <f>Table2[[#This Row],[Parch]]</f>
        <v>0</v>
      </c>
      <c r="O165" s="5">
        <f>Table2[[#This Row],[Age]]/80</f>
        <v>0.32500000000000001</v>
      </c>
      <c r="P165" s="5">
        <f>LOG10(Table2[[#This Row],[Fare]]+1)</f>
        <v>0.94324712513786169</v>
      </c>
      <c r="Q165" s="3">
        <f>IF(OR(Table2[[#This Row],[Pclass]]=2, Table2[[#This Row],[Pclass]]=3), 0, IF(Table2[[#This Row],[Pclass]]=1, 1, ""))</f>
        <v>0</v>
      </c>
      <c r="R165" s="3">
        <f>IF(OR(Table2[[#This Row],[Pclass]]=1, Table2[[#This Row],[Pclass]]=3), 0, IF(Table2[[#This Row],[Pclass]]=2, 1, ""))</f>
        <v>0</v>
      </c>
      <c r="S165" s="3">
        <f>IF(OR(Table2[[#This Row],[Embarked]]="C", Table2[[#This Row],[Embarked]]="Q"), 0, IF(Table2[[#This Row],[Embarked]]="S", 1, ""))</f>
        <v>1</v>
      </c>
      <c r="T165" s="3">
        <f>IF(OR(Table2[[#This Row],[Embarked]]="S", Table2[[#This Row],[Embarked]]="Q"), 0, IF(Table2[[#This Row],[Embarked]]="C", 1, ""))</f>
        <v>0</v>
      </c>
      <c r="U165" s="3">
        <f>IF(Table2[[#This Row],[Sex]]="male", 1, 0)</f>
        <v>1</v>
      </c>
      <c r="V165" s="3">
        <v>1</v>
      </c>
      <c r="AI165">
        <f>SUMPRODUCT(Table2[[#This Row],[SibSp_1]:[Const]],$X$4:$AG$4)</f>
        <v>0.12160248908994908</v>
      </c>
      <c r="AJ165">
        <f>(AI165-Table2[[#This Row],[Survived]])^2</f>
        <v>1.4787165352871187E-2</v>
      </c>
    </row>
    <row r="166" spans="1:36" x14ac:dyDescent="0.25">
      <c r="A166">
        <v>164</v>
      </c>
      <c r="B166">
        <v>0</v>
      </c>
      <c r="C166">
        <v>3</v>
      </c>
      <c r="D166" t="s">
        <v>255</v>
      </c>
      <c r="E166" t="s">
        <v>13</v>
      </c>
      <c r="F166">
        <v>17</v>
      </c>
      <c r="G166">
        <v>0</v>
      </c>
      <c r="H166">
        <v>0</v>
      </c>
      <c r="I166">
        <v>315093</v>
      </c>
      <c r="J166">
        <v>8.6624999999999996</v>
      </c>
      <c r="L166" t="s">
        <v>15</v>
      </c>
      <c r="M166">
        <f>Table2[[#This Row],[SibSp]]</f>
        <v>0</v>
      </c>
      <c r="N166">
        <f>Table2[[#This Row],[Parch]]</f>
        <v>0</v>
      </c>
      <c r="O166" s="5">
        <f>Table2[[#This Row],[Age]]/80</f>
        <v>0.21249999999999999</v>
      </c>
      <c r="P166" s="5">
        <f>LOG10(Table2[[#This Row],[Fare]]+1)</f>
        <v>0.98508950692638131</v>
      </c>
      <c r="Q166" s="3">
        <f>IF(OR(Table2[[#This Row],[Pclass]]=2, Table2[[#This Row],[Pclass]]=3), 0, IF(Table2[[#This Row],[Pclass]]=1, 1, ""))</f>
        <v>0</v>
      </c>
      <c r="R166" s="3">
        <f>IF(OR(Table2[[#This Row],[Pclass]]=1, Table2[[#This Row],[Pclass]]=3), 0, IF(Table2[[#This Row],[Pclass]]=2, 1, ""))</f>
        <v>0</v>
      </c>
      <c r="S166" s="3">
        <f>IF(OR(Table2[[#This Row],[Embarked]]="C", Table2[[#This Row],[Embarked]]="Q"), 0, IF(Table2[[#This Row],[Embarked]]="S", 1, ""))</f>
        <v>1</v>
      </c>
      <c r="T166" s="3">
        <f>IF(OR(Table2[[#This Row],[Embarked]]="S", Table2[[#This Row],[Embarked]]="Q"), 0, IF(Table2[[#This Row],[Embarked]]="C", 1, ""))</f>
        <v>0</v>
      </c>
      <c r="U166" s="3">
        <f>IF(Table2[[#This Row],[Sex]]="male", 1, 0)</f>
        <v>1</v>
      </c>
      <c r="V166" s="3">
        <v>1</v>
      </c>
      <c r="AI166">
        <f>SUMPRODUCT(Table2[[#This Row],[SibSp_1]:[Const]],$X$4:$AG$4)</f>
        <v>0.18125511355256296</v>
      </c>
      <c r="AJ166">
        <f>(AI166-Table2[[#This Row],[Survived]])^2</f>
        <v>3.2853416188952496E-2</v>
      </c>
    </row>
    <row r="167" spans="1:36" x14ac:dyDescent="0.25">
      <c r="A167">
        <v>165</v>
      </c>
      <c r="B167">
        <v>0</v>
      </c>
      <c r="C167">
        <v>3</v>
      </c>
      <c r="D167" t="s">
        <v>256</v>
      </c>
      <c r="E167" t="s">
        <v>13</v>
      </c>
      <c r="F167">
        <v>1</v>
      </c>
      <c r="G167">
        <v>4</v>
      </c>
      <c r="H167">
        <v>1</v>
      </c>
      <c r="I167">
        <v>3101295</v>
      </c>
      <c r="J167">
        <v>39.6875</v>
      </c>
      <c r="L167" t="s">
        <v>15</v>
      </c>
      <c r="M167">
        <f>Table2[[#This Row],[SibSp]]</f>
        <v>4</v>
      </c>
      <c r="N167">
        <f>Table2[[#This Row],[Parch]]</f>
        <v>1</v>
      </c>
      <c r="O167" s="5">
        <f>Table2[[#This Row],[Age]]/80</f>
        <v>1.2500000000000001E-2</v>
      </c>
      <c r="P167" s="5">
        <f>LOG10(Table2[[#This Row],[Fare]]+1)</f>
        <v>1.6094610059122672</v>
      </c>
      <c r="Q167" s="3">
        <f>IF(OR(Table2[[#This Row],[Pclass]]=2, Table2[[#This Row],[Pclass]]=3), 0, IF(Table2[[#This Row],[Pclass]]=1, 1, ""))</f>
        <v>0</v>
      </c>
      <c r="R167" s="3">
        <f>IF(OR(Table2[[#This Row],[Pclass]]=1, Table2[[#This Row],[Pclass]]=3), 0, IF(Table2[[#This Row],[Pclass]]=2, 1, ""))</f>
        <v>0</v>
      </c>
      <c r="S167" s="3">
        <f>IF(OR(Table2[[#This Row],[Embarked]]="C", Table2[[#This Row],[Embarked]]="Q"), 0, IF(Table2[[#This Row],[Embarked]]="S", 1, ""))</f>
        <v>1</v>
      </c>
      <c r="T167" s="3">
        <f>IF(OR(Table2[[#This Row],[Embarked]]="S", Table2[[#This Row],[Embarked]]="Q"), 0, IF(Table2[[#This Row],[Embarked]]="C", 1, ""))</f>
        <v>0</v>
      </c>
      <c r="U167" s="3">
        <f>IF(Table2[[#This Row],[Sex]]="male", 1, 0)</f>
        <v>1</v>
      </c>
      <c r="V167" s="3">
        <v>1</v>
      </c>
      <c r="AI167">
        <f>SUMPRODUCT(Table2[[#This Row],[SibSp_1]:[Const]],$X$4:$AG$4)</f>
        <v>8.0448868342938851E-2</v>
      </c>
      <c r="AJ167">
        <f>(AI167-Table2[[#This Row],[Survived]])^2</f>
        <v>6.4720204176595087E-3</v>
      </c>
    </row>
    <row r="168" spans="1:36" x14ac:dyDescent="0.25">
      <c r="A168">
        <v>166</v>
      </c>
      <c r="B168">
        <v>1</v>
      </c>
      <c r="C168">
        <v>3</v>
      </c>
      <c r="D168" t="s">
        <v>257</v>
      </c>
      <c r="E168" t="s">
        <v>13</v>
      </c>
      <c r="F168">
        <v>9</v>
      </c>
      <c r="G168">
        <v>0</v>
      </c>
      <c r="H168">
        <v>2</v>
      </c>
      <c r="I168">
        <v>363291</v>
      </c>
      <c r="J168">
        <v>20.524999999999999</v>
      </c>
      <c r="L168" t="s">
        <v>15</v>
      </c>
      <c r="M168">
        <f>Table2[[#This Row],[SibSp]]</f>
        <v>0</v>
      </c>
      <c r="N168">
        <f>Table2[[#This Row],[Parch]]</f>
        <v>2</v>
      </c>
      <c r="O168" s="5">
        <f>Table2[[#This Row],[Age]]/80</f>
        <v>0.1125</v>
      </c>
      <c r="P168" s="5">
        <f>LOG10(Table2[[#This Row],[Fare]]+1)</f>
        <v>1.3329431601256923</v>
      </c>
      <c r="Q168" s="3">
        <f>IF(OR(Table2[[#This Row],[Pclass]]=2, Table2[[#This Row],[Pclass]]=3), 0, IF(Table2[[#This Row],[Pclass]]=1, 1, ""))</f>
        <v>0</v>
      </c>
      <c r="R168" s="3">
        <f>IF(OR(Table2[[#This Row],[Pclass]]=1, Table2[[#This Row],[Pclass]]=3), 0, IF(Table2[[#This Row],[Pclass]]=2, 1, ""))</f>
        <v>0</v>
      </c>
      <c r="S168" s="3">
        <f>IF(OR(Table2[[#This Row],[Embarked]]="C", Table2[[#This Row],[Embarked]]="Q"), 0, IF(Table2[[#This Row],[Embarked]]="S", 1, ""))</f>
        <v>1</v>
      </c>
      <c r="T168" s="3">
        <f>IF(OR(Table2[[#This Row],[Embarked]]="S", Table2[[#This Row],[Embarked]]="Q"), 0, IF(Table2[[#This Row],[Embarked]]="C", 1, ""))</f>
        <v>0</v>
      </c>
      <c r="U168" s="3">
        <f>IF(Table2[[#This Row],[Sex]]="male", 1, 0)</f>
        <v>1</v>
      </c>
      <c r="V168" s="3">
        <v>1</v>
      </c>
      <c r="AI168">
        <f>SUMPRODUCT(Table2[[#This Row],[SibSp_1]:[Const]],$X$4:$AG$4)</f>
        <v>0.22156994488164677</v>
      </c>
      <c r="AJ168">
        <f>(AI168-Table2[[#This Row],[Survived]])^2</f>
        <v>0.60595335071156231</v>
      </c>
    </row>
    <row r="169" spans="1:36" hidden="1" x14ac:dyDescent="0.25">
      <c r="A169">
        <v>167</v>
      </c>
      <c r="B169">
        <v>1</v>
      </c>
      <c r="C169">
        <v>1</v>
      </c>
      <c r="D169" t="s">
        <v>258</v>
      </c>
      <c r="E169" t="s">
        <v>17</v>
      </c>
      <c r="G169">
        <v>0</v>
      </c>
      <c r="H169">
        <v>1</v>
      </c>
      <c r="I169">
        <v>113505</v>
      </c>
      <c r="J169">
        <v>55</v>
      </c>
      <c r="K169" t="s">
        <v>259</v>
      </c>
      <c r="L169" t="s">
        <v>15</v>
      </c>
      <c r="M169">
        <f>Table2[[#This Row],[SibSp]]</f>
        <v>0</v>
      </c>
      <c r="N169">
        <f>Table2[[#This Row],[Parch]]</f>
        <v>1</v>
      </c>
      <c r="O169">
        <f>Table2[[#This Row],[Age]]/80</f>
        <v>0</v>
      </c>
      <c r="P169" s="3">
        <f>LOG10(Table2[[#This Row],[Fare]]+1)</f>
        <v>1.7481880270062005</v>
      </c>
      <c r="Q169" s="3">
        <f>IF(OR(Table2[[#This Row],[Pclass]]=2, Table2[[#This Row],[Pclass]]=3), 0, IF(Table2[[#This Row],[Pclass]]=1, 1, ""))</f>
        <v>1</v>
      </c>
      <c r="R169" s="3">
        <f>IF(OR(Table2[[#This Row],[Pclass]]=1, Table2[[#This Row],[Pclass]]=3), 0, IF(Table2[[#This Row],[Pclass]]=2, 1, ""))</f>
        <v>0</v>
      </c>
      <c r="S169" s="3">
        <f>IF(OR(Table2[[#This Row],[Embarked]]="C", Table2[[#This Row],[Embarked]]="Q"), 0, IF(Table2[[#This Row],[Embarked]]="S", 1, ""))</f>
        <v>1</v>
      </c>
      <c r="T169" s="3">
        <f>IF(OR(Table2[[#This Row],[Embarked]]="S", Table2[[#This Row],[Embarked]]="Q"), 0, IF(Table2[[#This Row],[Embarked]]="C", 1, ""))</f>
        <v>0</v>
      </c>
      <c r="U169" s="3">
        <f>IF(Table2[[#This Row],[Sex]]="male", 1, 0)</f>
        <v>0</v>
      </c>
      <c r="V169" s="3"/>
      <c r="AI169">
        <f>SUMPRODUCT(Table2[[#This Row],[SibSp_1]:[Const]],$X$4:$AG$4)</f>
        <v>0.45462200307286632</v>
      </c>
      <c r="AJ169">
        <f>(AI169-Table2[[#This Row],[Survived]])^2</f>
        <v>0.29743715953225269</v>
      </c>
    </row>
    <row r="170" spans="1:36" x14ac:dyDescent="0.25">
      <c r="A170">
        <v>168</v>
      </c>
      <c r="B170">
        <v>0</v>
      </c>
      <c r="C170">
        <v>3</v>
      </c>
      <c r="D170" t="s">
        <v>260</v>
      </c>
      <c r="E170" t="s">
        <v>17</v>
      </c>
      <c r="F170">
        <v>45</v>
      </c>
      <c r="G170">
        <v>1</v>
      </c>
      <c r="H170">
        <v>4</v>
      </c>
      <c r="I170">
        <v>347088</v>
      </c>
      <c r="J170">
        <v>27.9</v>
      </c>
      <c r="L170" t="s">
        <v>15</v>
      </c>
      <c r="M170">
        <f>Table2[[#This Row],[SibSp]]</f>
        <v>1</v>
      </c>
      <c r="N170">
        <f>Table2[[#This Row],[Parch]]</f>
        <v>4</v>
      </c>
      <c r="O170" s="5">
        <f>Table2[[#This Row],[Age]]/80</f>
        <v>0.5625</v>
      </c>
      <c r="P170" s="5">
        <f>LOG10(Table2[[#This Row],[Fare]]+1)</f>
        <v>1.4608978427565478</v>
      </c>
      <c r="Q170" s="3">
        <f>IF(OR(Table2[[#This Row],[Pclass]]=2, Table2[[#This Row],[Pclass]]=3), 0, IF(Table2[[#This Row],[Pclass]]=1, 1, ""))</f>
        <v>0</v>
      </c>
      <c r="R170" s="3">
        <f>IF(OR(Table2[[#This Row],[Pclass]]=1, Table2[[#This Row],[Pclass]]=3), 0, IF(Table2[[#This Row],[Pclass]]=2, 1, ""))</f>
        <v>0</v>
      </c>
      <c r="S170" s="3">
        <f>IF(OR(Table2[[#This Row],[Embarked]]="C", Table2[[#This Row],[Embarked]]="Q"), 0, IF(Table2[[#This Row],[Embarked]]="S", 1, ""))</f>
        <v>1</v>
      </c>
      <c r="T170" s="3">
        <f>IF(OR(Table2[[#This Row],[Embarked]]="S", Table2[[#This Row],[Embarked]]="Q"), 0, IF(Table2[[#This Row],[Embarked]]="C", 1, ""))</f>
        <v>0</v>
      </c>
      <c r="U170" s="3">
        <f>IF(Table2[[#This Row],[Sex]]="male", 1, 0)</f>
        <v>0</v>
      </c>
      <c r="V170" s="3">
        <v>1</v>
      </c>
      <c r="AI170">
        <f>SUMPRODUCT(Table2[[#This Row],[SibSp_1]:[Const]],$X$4:$AG$4)</f>
        <v>0.39763120976932914</v>
      </c>
      <c r="AJ170">
        <f>(AI170-Table2[[#This Row],[Survived]])^2</f>
        <v>0.15811057898262024</v>
      </c>
    </row>
    <row r="171" spans="1:36" hidden="1" x14ac:dyDescent="0.25">
      <c r="A171">
        <v>169</v>
      </c>
      <c r="B171">
        <v>0</v>
      </c>
      <c r="C171">
        <v>1</v>
      </c>
      <c r="D171" t="s">
        <v>261</v>
      </c>
      <c r="E171" t="s">
        <v>13</v>
      </c>
      <c r="G171">
        <v>0</v>
      </c>
      <c r="H171">
        <v>0</v>
      </c>
      <c r="I171" t="s">
        <v>262</v>
      </c>
      <c r="J171">
        <v>25.925000000000001</v>
      </c>
      <c r="L171" t="s">
        <v>15</v>
      </c>
      <c r="M171">
        <f>Table2[[#This Row],[SibSp]]</f>
        <v>0</v>
      </c>
      <c r="N171">
        <f>Table2[[#This Row],[Parch]]</f>
        <v>0</v>
      </c>
      <c r="O171">
        <f>Table2[[#This Row],[Age]]/80</f>
        <v>0</v>
      </c>
      <c r="P171" s="3">
        <f>LOG10(Table2[[#This Row],[Fare]]+1)</f>
        <v>1.4301557119700192</v>
      </c>
      <c r="Q171" s="3">
        <f>IF(OR(Table2[[#This Row],[Pclass]]=2, Table2[[#This Row],[Pclass]]=3), 0, IF(Table2[[#This Row],[Pclass]]=1, 1, ""))</f>
        <v>1</v>
      </c>
      <c r="R171" s="3">
        <f>IF(OR(Table2[[#This Row],[Pclass]]=1, Table2[[#This Row],[Pclass]]=3), 0, IF(Table2[[#This Row],[Pclass]]=2, 1, ""))</f>
        <v>0</v>
      </c>
      <c r="S171" s="3">
        <f>IF(OR(Table2[[#This Row],[Embarked]]="C", Table2[[#This Row],[Embarked]]="Q"), 0, IF(Table2[[#This Row],[Embarked]]="S", 1, ""))</f>
        <v>1</v>
      </c>
      <c r="T171" s="3">
        <f>IF(OR(Table2[[#This Row],[Embarked]]="S", Table2[[#This Row],[Embarked]]="Q"), 0, IF(Table2[[#This Row],[Embarked]]="C", 1, ""))</f>
        <v>0</v>
      </c>
      <c r="U171" s="3">
        <f>IF(Table2[[#This Row],[Sex]]="male", 1, 0)</f>
        <v>1</v>
      </c>
      <c r="V171" s="3"/>
      <c r="AI171">
        <f>SUMPRODUCT(Table2[[#This Row],[SibSp_1]:[Const]],$X$4:$AG$4)</f>
        <v>-3.0018591384908977E-2</v>
      </c>
      <c r="AJ171">
        <f>(AI171-Table2[[#This Row],[Survived]])^2</f>
        <v>9.0111582873413142E-4</v>
      </c>
    </row>
    <row r="172" spans="1:36" x14ac:dyDescent="0.25">
      <c r="A172">
        <v>170</v>
      </c>
      <c r="B172">
        <v>0</v>
      </c>
      <c r="C172">
        <v>3</v>
      </c>
      <c r="D172" t="s">
        <v>263</v>
      </c>
      <c r="E172" t="s">
        <v>13</v>
      </c>
      <c r="F172">
        <v>28</v>
      </c>
      <c r="G172">
        <v>0</v>
      </c>
      <c r="H172">
        <v>0</v>
      </c>
      <c r="I172">
        <v>1601</v>
      </c>
      <c r="J172">
        <v>56.495800000000003</v>
      </c>
      <c r="L172" t="s">
        <v>15</v>
      </c>
      <c r="M172">
        <f>Table2[[#This Row],[SibSp]]</f>
        <v>0</v>
      </c>
      <c r="N172">
        <f>Table2[[#This Row],[Parch]]</f>
        <v>0</v>
      </c>
      <c r="O172" s="5">
        <f>Table2[[#This Row],[Age]]/80</f>
        <v>0.35</v>
      </c>
      <c r="P172" s="5">
        <f>LOG10(Table2[[#This Row],[Fare]]+1)</f>
        <v>1.7596361211514699</v>
      </c>
      <c r="Q172" s="3">
        <f>IF(OR(Table2[[#This Row],[Pclass]]=2, Table2[[#This Row],[Pclass]]=3), 0, IF(Table2[[#This Row],[Pclass]]=1, 1, ""))</f>
        <v>0</v>
      </c>
      <c r="R172" s="3">
        <f>IF(OR(Table2[[#This Row],[Pclass]]=1, Table2[[#This Row],[Pclass]]=3), 0, IF(Table2[[#This Row],[Pclass]]=2, 1, ""))</f>
        <v>0</v>
      </c>
      <c r="S172" s="3">
        <f>IF(OR(Table2[[#This Row],[Embarked]]="C", Table2[[#This Row],[Embarked]]="Q"), 0, IF(Table2[[#This Row],[Embarked]]="S", 1, ""))</f>
        <v>1</v>
      </c>
      <c r="T172" s="3">
        <f>IF(OR(Table2[[#This Row],[Embarked]]="S", Table2[[#This Row],[Embarked]]="Q"), 0, IF(Table2[[#This Row],[Embarked]]="C", 1, ""))</f>
        <v>0</v>
      </c>
      <c r="U172" s="3">
        <f>IF(Table2[[#This Row],[Sex]]="male", 1, 0)</f>
        <v>1</v>
      </c>
      <c r="V172" s="3">
        <v>1</v>
      </c>
      <c r="AI172">
        <f>SUMPRODUCT(Table2[[#This Row],[SibSp_1]:[Const]],$X$4:$AG$4)</f>
        <v>0.14859748059870714</v>
      </c>
      <c r="AJ172">
        <f>(AI172-Table2[[#This Row],[Survived]])^2</f>
        <v>2.2081211240283147E-2</v>
      </c>
    </row>
    <row r="173" spans="1:36" x14ac:dyDescent="0.25">
      <c r="A173">
        <v>171</v>
      </c>
      <c r="B173">
        <v>0</v>
      </c>
      <c r="C173">
        <v>1</v>
      </c>
      <c r="D173" t="s">
        <v>264</v>
      </c>
      <c r="E173" t="s">
        <v>13</v>
      </c>
      <c r="F173">
        <v>61</v>
      </c>
      <c r="G173">
        <v>0</v>
      </c>
      <c r="H173">
        <v>0</v>
      </c>
      <c r="I173">
        <v>111240</v>
      </c>
      <c r="J173">
        <v>33.5</v>
      </c>
      <c r="K173" t="s">
        <v>265</v>
      </c>
      <c r="L173" t="s">
        <v>15</v>
      </c>
      <c r="M173">
        <f>Table2[[#This Row],[SibSp]]</f>
        <v>0</v>
      </c>
      <c r="N173">
        <f>Table2[[#This Row],[Parch]]</f>
        <v>0</v>
      </c>
      <c r="O173" s="5">
        <f>Table2[[#This Row],[Age]]/80</f>
        <v>0.76249999999999996</v>
      </c>
      <c r="P173" s="5">
        <f>LOG10(Table2[[#This Row],[Fare]]+1)</f>
        <v>1.5378190950732742</v>
      </c>
      <c r="Q173" s="3">
        <f>IF(OR(Table2[[#This Row],[Pclass]]=2, Table2[[#This Row],[Pclass]]=3), 0, IF(Table2[[#This Row],[Pclass]]=1, 1, ""))</f>
        <v>1</v>
      </c>
      <c r="R173" s="3">
        <f>IF(OR(Table2[[#This Row],[Pclass]]=1, Table2[[#This Row],[Pclass]]=3), 0, IF(Table2[[#This Row],[Pclass]]=2, 1, ""))</f>
        <v>0</v>
      </c>
      <c r="S173" s="3">
        <f>IF(OR(Table2[[#This Row],[Embarked]]="C", Table2[[#This Row],[Embarked]]="Q"), 0, IF(Table2[[#This Row],[Embarked]]="S", 1, ""))</f>
        <v>1</v>
      </c>
      <c r="T173" s="3">
        <f>IF(OR(Table2[[#This Row],[Embarked]]="S", Table2[[#This Row],[Embarked]]="Q"), 0, IF(Table2[[#This Row],[Embarked]]="C", 1, ""))</f>
        <v>0</v>
      </c>
      <c r="U173" s="3">
        <f>IF(Table2[[#This Row],[Sex]]="male", 1, 0)</f>
        <v>1</v>
      </c>
      <c r="V173" s="3">
        <v>1</v>
      </c>
      <c r="AI173">
        <f>SUMPRODUCT(Table2[[#This Row],[SibSp_1]:[Const]],$X$4:$AG$4)</f>
        <v>0.27914000894040536</v>
      </c>
      <c r="AJ173">
        <f>(AI173-Table2[[#This Row],[Survived]])^2</f>
        <v>7.7919144591249587E-2</v>
      </c>
    </row>
    <row r="174" spans="1:36" x14ac:dyDescent="0.25">
      <c r="A174">
        <v>172</v>
      </c>
      <c r="B174">
        <v>0</v>
      </c>
      <c r="C174">
        <v>3</v>
      </c>
      <c r="D174" t="s">
        <v>266</v>
      </c>
      <c r="E174" t="s">
        <v>13</v>
      </c>
      <c r="F174">
        <v>4</v>
      </c>
      <c r="G174">
        <v>4</v>
      </c>
      <c r="H174">
        <v>1</v>
      </c>
      <c r="I174">
        <v>382652</v>
      </c>
      <c r="J174">
        <v>29.125</v>
      </c>
      <c r="L174" t="s">
        <v>27</v>
      </c>
      <c r="M174">
        <f>Table2[[#This Row],[SibSp]]</f>
        <v>4</v>
      </c>
      <c r="N174">
        <f>Table2[[#This Row],[Parch]]</f>
        <v>1</v>
      </c>
      <c r="O174" s="5">
        <f>Table2[[#This Row],[Age]]/80</f>
        <v>0.05</v>
      </c>
      <c r="P174" s="5">
        <f>LOG10(Table2[[#This Row],[Fare]]+1)</f>
        <v>1.4789270555829248</v>
      </c>
      <c r="Q174" s="3">
        <f>IF(OR(Table2[[#This Row],[Pclass]]=2, Table2[[#This Row],[Pclass]]=3), 0, IF(Table2[[#This Row],[Pclass]]=1, 1, ""))</f>
        <v>0</v>
      </c>
      <c r="R174" s="3">
        <f>IF(OR(Table2[[#This Row],[Pclass]]=1, Table2[[#This Row],[Pclass]]=3), 0, IF(Table2[[#This Row],[Pclass]]=2, 1, ""))</f>
        <v>0</v>
      </c>
      <c r="S174" s="3">
        <f>IF(OR(Table2[[#This Row],[Embarked]]="C", Table2[[#This Row],[Embarked]]="Q"), 0, IF(Table2[[#This Row],[Embarked]]="S", 1, ""))</f>
        <v>0</v>
      </c>
      <c r="T174" s="3">
        <f>IF(OR(Table2[[#This Row],[Embarked]]="S", Table2[[#This Row],[Embarked]]="Q"), 0, IF(Table2[[#This Row],[Embarked]]="C", 1, ""))</f>
        <v>0</v>
      </c>
      <c r="U174" s="3">
        <f>IF(Table2[[#This Row],[Sex]]="male", 1, 0)</f>
        <v>1</v>
      </c>
      <c r="V174" s="3">
        <v>1</v>
      </c>
      <c r="AI174">
        <f>SUMPRODUCT(Table2[[#This Row],[SibSp_1]:[Const]],$X$4:$AG$4)</f>
        <v>2.4156988633228349E-2</v>
      </c>
      <c r="AJ174">
        <f>(AI174-Table2[[#This Row],[Survived]])^2</f>
        <v>5.8356009982592368E-4</v>
      </c>
    </row>
    <row r="175" spans="1:36" x14ac:dyDescent="0.25">
      <c r="A175">
        <v>173</v>
      </c>
      <c r="B175">
        <v>1</v>
      </c>
      <c r="C175">
        <v>3</v>
      </c>
      <c r="D175" t="s">
        <v>267</v>
      </c>
      <c r="E175" t="s">
        <v>17</v>
      </c>
      <c r="F175">
        <v>1</v>
      </c>
      <c r="G175">
        <v>1</v>
      </c>
      <c r="H175">
        <v>1</v>
      </c>
      <c r="I175">
        <v>347742</v>
      </c>
      <c r="J175">
        <v>11.1333</v>
      </c>
      <c r="L175" t="s">
        <v>15</v>
      </c>
      <c r="M175">
        <f>Table2[[#This Row],[SibSp]]</f>
        <v>1</v>
      </c>
      <c r="N175">
        <f>Table2[[#This Row],[Parch]]</f>
        <v>1</v>
      </c>
      <c r="O175" s="5">
        <f>Table2[[#This Row],[Age]]/80</f>
        <v>1.2500000000000001E-2</v>
      </c>
      <c r="P175" s="5">
        <f>LOG10(Table2[[#This Row],[Fare]]+1)</f>
        <v>1.0839789358110461</v>
      </c>
      <c r="Q175" s="3">
        <f>IF(OR(Table2[[#This Row],[Pclass]]=2, Table2[[#This Row],[Pclass]]=3), 0, IF(Table2[[#This Row],[Pclass]]=1, 1, ""))</f>
        <v>0</v>
      </c>
      <c r="R175" s="3">
        <f>IF(OR(Table2[[#This Row],[Pclass]]=1, Table2[[#This Row],[Pclass]]=3), 0, IF(Table2[[#This Row],[Pclass]]=2, 1, ""))</f>
        <v>0</v>
      </c>
      <c r="S175" s="3">
        <f>IF(OR(Table2[[#This Row],[Embarked]]="C", Table2[[#This Row],[Embarked]]="Q"), 0, IF(Table2[[#This Row],[Embarked]]="S", 1, ""))</f>
        <v>1</v>
      </c>
      <c r="T175" s="3">
        <f>IF(OR(Table2[[#This Row],[Embarked]]="S", Table2[[#This Row],[Embarked]]="Q"), 0, IF(Table2[[#This Row],[Embarked]]="C", 1, ""))</f>
        <v>0</v>
      </c>
      <c r="U175" s="3">
        <f>IF(Table2[[#This Row],[Sex]]="male", 1, 0)</f>
        <v>0</v>
      </c>
      <c r="V175" s="3">
        <v>1</v>
      </c>
      <c r="AI175">
        <f>SUMPRODUCT(Table2[[#This Row],[SibSp_1]:[Const]],$X$4:$AG$4)</f>
        <v>0.70270081831607201</v>
      </c>
      <c r="AJ175">
        <f>(AI175-Table2[[#This Row],[Survived]])^2</f>
        <v>8.8386803429933228E-2</v>
      </c>
    </row>
    <row r="176" spans="1:36" x14ac:dyDescent="0.25">
      <c r="A176">
        <v>174</v>
      </c>
      <c r="B176">
        <v>0</v>
      </c>
      <c r="C176">
        <v>3</v>
      </c>
      <c r="D176" t="s">
        <v>268</v>
      </c>
      <c r="E176" t="s">
        <v>13</v>
      </c>
      <c r="F176">
        <v>21</v>
      </c>
      <c r="G176">
        <v>0</v>
      </c>
      <c r="H176">
        <v>0</v>
      </c>
      <c r="I176" t="s">
        <v>269</v>
      </c>
      <c r="J176">
        <v>7.9249999999999998</v>
      </c>
      <c r="L176" t="s">
        <v>15</v>
      </c>
      <c r="M176">
        <f>Table2[[#This Row],[SibSp]]</f>
        <v>0</v>
      </c>
      <c r="N176">
        <f>Table2[[#This Row],[Parch]]</f>
        <v>0</v>
      </c>
      <c r="O176" s="5">
        <f>Table2[[#This Row],[Age]]/80</f>
        <v>0.26250000000000001</v>
      </c>
      <c r="P176" s="5">
        <f>LOG10(Table2[[#This Row],[Fare]]+1)</f>
        <v>0.95060822478423079</v>
      </c>
      <c r="Q176" s="3">
        <f>IF(OR(Table2[[#This Row],[Pclass]]=2, Table2[[#This Row],[Pclass]]=3), 0, IF(Table2[[#This Row],[Pclass]]=1, 1, ""))</f>
        <v>0</v>
      </c>
      <c r="R176" s="3">
        <f>IF(OR(Table2[[#This Row],[Pclass]]=1, Table2[[#This Row],[Pclass]]=3), 0, IF(Table2[[#This Row],[Pclass]]=2, 1, ""))</f>
        <v>0</v>
      </c>
      <c r="S176" s="3">
        <f>IF(OR(Table2[[#This Row],[Embarked]]="C", Table2[[#This Row],[Embarked]]="Q"), 0, IF(Table2[[#This Row],[Embarked]]="S", 1, ""))</f>
        <v>1</v>
      </c>
      <c r="T176" s="3">
        <f>IF(OR(Table2[[#This Row],[Embarked]]="S", Table2[[#This Row],[Embarked]]="Q"), 0, IF(Table2[[#This Row],[Embarked]]="C", 1, ""))</f>
        <v>0</v>
      </c>
      <c r="U176" s="3">
        <f>IF(Table2[[#This Row],[Sex]]="male", 1, 0)</f>
        <v>1</v>
      </c>
      <c r="V176" s="3">
        <v>1</v>
      </c>
      <c r="AI176">
        <f>SUMPRODUCT(Table2[[#This Row],[SibSp_1]:[Const]],$X$4:$AG$4)</f>
        <v>0.15396848010519248</v>
      </c>
      <c r="AJ176">
        <f>(AI176-Table2[[#This Row],[Survived]])^2</f>
        <v>2.3706292865903054E-2</v>
      </c>
    </row>
    <row r="177" spans="1:36" x14ac:dyDescent="0.25">
      <c r="A177">
        <v>175</v>
      </c>
      <c r="B177">
        <v>0</v>
      </c>
      <c r="C177">
        <v>1</v>
      </c>
      <c r="D177" t="s">
        <v>270</v>
      </c>
      <c r="E177" t="s">
        <v>13</v>
      </c>
      <c r="F177">
        <v>56</v>
      </c>
      <c r="G177">
        <v>0</v>
      </c>
      <c r="H177">
        <v>0</v>
      </c>
      <c r="I177">
        <v>17764</v>
      </c>
      <c r="J177">
        <v>30.695799999999998</v>
      </c>
      <c r="K177" t="s">
        <v>271</v>
      </c>
      <c r="L177" t="s">
        <v>20</v>
      </c>
      <c r="M177">
        <f>Table2[[#This Row],[SibSp]]</f>
        <v>0</v>
      </c>
      <c r="N177">
        <f>Table2[[#This Row],[Parch]]</f>
        <v>0</v>
      </c>
      <c r="O177" s="5">
        <f>Table2[[#This Row],[Age]]/80</f>
        <v>0.7</v>
      </c>
      <c r="P177" s="5">
        <f>LOG10(Table2[[#This Row],[Fare]]+1)</f>
        <v>1.5010017178117605</v>
      </c>
      <c r="Q177" s="3">
        <f>IF(OR(Table2[[#This Row],[Pclass]]=2, Table2[[#This Row],[Pclass]]=3), 0, IF(Table2[[#This Row],[Pclass]]=1, 1, ""))</f>
        <v>1</v>
      </c>
      <c r="R177" s="3">
        <f>IF(OR(Table2[[#This Row],[Pclass]]=1, Table2[[#This Row],[Pclass]]=3), 0, IF(Table2[[#This Row],[Pclass]]=2, 1, ""))</f>
        <v>0</v>
      </c>
      <c r="S177" s="3">
        <f>IF(OR(Table2[[#This Row],[Embarked]]="C", Table2[[#This Row],[Embarked]]="Q"), 0, IF(Table2[[#This Row],[Embarked]]="S", 1, ""))</f>
        <v>0</v>
      </c>
      <c r="T177" s="3">
        <f>IF(OR(Table2[[#This Row],[Embarked]]="S", Table2[[#This Row],[Embarked]]="Q"), 0, IF(Table2[[#This Row],[Embarked]]="C", 1, ""))</f>
        <v>1</v>
      </c>
      <c r="U177" s="3">
        <f>IF(Table2[[#This Row],[Sex]]="male", 1, 0)</f>
        <v>1</v>
      </c>
      <c r="V177" s="3">
        <v>1</v>
      </c>
      <c r="AI177">
        <f>SUMPRODUCT(Table2[[#This Row],[SibSp_1]:[Const]],$X$4:$AG$4)</f>
        <v>0.37544677121816306</v>
      </c>
      <c r="AJ177">
        <f>(AI177-Table2[[#This Row],[Survived]])^2</f>
        <v>0.14096027801814368</v>
      </c>
    </row>
    <row r="178" spans="1:36" x14ac:dyDescent="0.25">
      <c r="A178">
        <v>176</v>
      </c>
      <c r="B178">
        <v>0</v>
      </c>
      <c r="C178">
        <v>3</v>
      </c>
      <c r="D178" t="s">
        <v>272</v>
      </c>
      <c r="E178" t="s">
        <v>13</v>
      </c>
      <c r="F178">
        <v>18</v>
      </c>
      <c r="G178">
        <v>1</v>
      </c>
      <c r="H178">
        <v>1</v>
      </c>
      <c r="I178">
        <v>350404</v>
      </c>
      <c r="J178">
        <v>7.8541999999999996</v>
      </c>
      <c r="L178" t="s">
        <v>15</v>
      </c>
      <c r="M178">
        <f>Table2[[#This Row],[SibSp]]</f>
        <v>1</v>
      </c>
      <c r="N178">
        <f>Table2[[#This Row],[Parch]]</f>
        <v>1</v>
      </c>
      <c r="O178" s="5">
        <f>Table2[[#This Row],[Age]]/80</f>
        <v>0.22500000000000001</v>
      </c>
      <c r="P178" s="5">
        <f>LOG10(Table2[[#This Row],[Fare]]+1)</f>
        <v>0.94714932766263737</v>
      </c>
      <c r="Q178" s="3">
        <f>IF(OR(Table2[[#This Row],[Pclass]]=2, Table2[[#This Row],[Pclass]]=3), 0, IF(Table2[[#This Row],[Pclass]]=1, 1, ""))</f>
        <v>0</v>
      </c>
      <c r="R178" s="3">
        <f>IF(OR(Table2[[#This Row],[Pclass]]=1, Table2[[#This Row],[Pclass]]=3), 0, IF(Table2[[#This Row],[Pclass]]=2, 1, ""))</f>
        <v>0</v>
      </c>
      <c r="S178" s="3">
        <f>IF(OR(Table2[[#This Row],[Embarked]]="C", Table2[[#This Row],[Embarked]]="Q"), 0, IF(Table2[[#This Row],[Embarked]]="S", 1, ""))</f>
        <v>1</v>
      </c>
      <c r="T178" s="3">
        <f>IF(OR(Table2[[#This Row],[Embarked]]="S", Table2[[#This Row],[Embarked]]="Q"), 0, IF(Table2[[#This Row],[Embarked]]="C", 1, ""))</f>
        <v>0</v>
      </c>
      <c r="U178" s="3">
        <f>IF(Table2[[#This Row],[Sex]]="male", 1, 0)</f>
        <v>1</v>
      </c>
      <c r="V178" s="3">
        <v>1</v>
      </c>
      <c r="AI178">
        <f>SUMPRODUCT(Table2[[#This Row],[SibSp_1]:[Const]],$X$4:$AG$4)</f>
        <v>0.10414230950358394</v>
      </c>
      <c r="AJ178">
        <f>(AI178-Table2[[#This Row],[Survived]])^2</f>
        <v>1.084562062874027E-2</v>
      </c>
    </row>
    <row r="179" spans="1:36" hidden="1" x14ac:dyDescent="0.25">
      <c r="A179">
        <v>177</v>
      </c>
      <c r="B179">
        <v>0</v>
      </c>
      <c r="C179">
        <v>3</v>
      </c>
      <c r="D179" t="s">
        <v>273</v>
      </c>
      <c r="E179" t="s">
        <v>13</v>
      </c>
      <c r="G179">
        <v>3</v>
      </c>
      <c r="H179">
        <v>1</v>
      </c>
      <c r="I179">
        <v>4133</v>
      </c>
      <c r="J179">
        <v>25.466699999999999</v>
      </c>
      <c r="L179" t="s">
        <v>15</v>
      </c>
      <c r="M179">
        <f>Table2[[#This Row],[SibSp]]</f>
        <v>3</v>
      </c>
      <c r="N179">
        <f>Table2[[#This Row],[Parch]]</f>
        <v>1</v>
      </c>
      <c r="O179">
        <f>Table2[[#This Row],[Age]]/80</f>
        <v>0</v>
      </c>
      <c r="P179" s="3">
        <f>LOG10(Table2[[#This Row],[Fare]]+1)</f>
        <v>1.4226997946774695</v>
      </c>
      <c r="Q179" s="3">
        <f>IF(OR(Table2[[#This Row],[Pclass]]=2, Table2[[#This Row],[Pclass]]=3), 0, IF(Table2[[#This Row],[Pclass]]=1, 1, ""))</f>
        <v>0</v>
      </c>
      <c r="R179" s="3">
        <f>IF(OR(Table2[[#This Row],[Pclass]]=1, Table2[[#This Row],[Pclass]]=3), 0, IF(Table2[[#This Row],[Pclass]]=2, 1, ""))</f>
        <v>0</v>
      </c>
      <c r="S179" s="3">
        <f>IF(OR(Table2[[#This Row],[Embarked]]="C", Table2[[#This Row],[Embarked]]="Q"), 0, IF(Table2[[#This Row],[Embarked]]="S", 1, ""))</f>
        <v>1</v>
      </c>
      <c r="T179" s="3">
        <f>IF(OR(Table2[[#This Row],[Embarked]]="S", Table2[[#This Row],[Embarked]]="Q"), 0, IF(Table2[[#This Row],[Embarked]]="C", 1, ""))</f>
        <v>0</v>
      </c>
      <c r="U179" s="3">
        <f>IF(Table2[[#This Row],[Sex]]="male", 1, 0)</f>
        <v>1</v>
      </c>
      <c r="V179" s="3"/>
      <c r="AI179">
        <f>SUMPRODUCT(Table2[[#This Row],[SibSp_1]:[Const]],$X$4:$AG$4)</f>
        <v>-0.56171656799041203</v>
      </c>
      <c r="AJ179">
        <f>(AI179-Table2[[#This Row],[Survived]])^2</f>
        <v>0.31552550275492719</v>
      </c>
    </row>
    <row r="180" spans="1:36" x14ac:dyDescent="0.25">
      <c r="A180">
        <v>178</v>
      </c>
      <c r="B180">
        <v>0</v>
      </c>
      <c r="C180">
        <v>1</v>
      </c>
      <c r="D180" t="s">
        <v>274</v>
      </c>
      <c r="E180" t="s">
        <v>17</v>
      </c>
      <c r="F180">
        <v>50</v>
      </c>
      <c r="G180">
        <v>0</v>
      </c>
      <c r="H180">
        <v>0</v>
      </c>
      <c r="I180" t="s">
        <v>275</v>
      </c>
      <c r="J180">
        <v>28.712499999999999</v>
      </c>
      <c r="K180" t="s">
        <v>276</v>
      </c>
      <c r="L180" t="s">
        <v>20</v>
      </c>
      <c r="M180">
        <f>Table2[[#This Row],[SibSp]]</f>
        <v>0</v>
      </c>
      <c r="N180">
        <f>Table2[[#This Row],[Parch]]</f>
        <v>0</v>
      </c>
      <c r="O180" s="5">
        <f>Table2[[#This Row],[Age]]/80</f>
        <v>0.625</v>
      </c>
      <c r="P180" s="5">
        <f>LOG10(Table2[[#This Row],[Fare]]+1)</f>
        <v>1.4729391947362367</v>
      </c>
      <c r="Q180" s="3">
        <f>IF(OR(Table2[[#This Row],[Pclass]]=2, Table2[[#This Row],[Pclass]]=3), 0, IF(Table2[[#This Row],[Pclass]]=1, 1, ""))</f>
        <v>1</v>
      </c>
      <c r="R180" s="3">
        <f>IF(OR(Table2[[#This Row],[Pclass]]=1, Table2[[#This Row],[Pclass]]=3), 0, IF(Table2[[#This Row],[Pclass]]=2, 1, ""))</f>
        <v>0</v>
      </c>
      <c r="S180" s="3">
        <f>IF(OR(Table2[[#This Row],[Embarked]]="C", Table2[[#This Row],[Embarked]]="Q"), 0, IF(Table2[[#This Row],[Embarked]]="S", 1, ""))</f>
        <v>0</v>
      </c>
      <c r="T180" s="3">
        <f>IF(OR(Table2[[#This Row],[Embarked]]="S", Table2[[#This Row],[Embarked]]="Q"), 0, IF(Table2[[#This Row],[Embarked]]="C", 1, ""))</f>
        <v>1</v>
      </c>
      <c r="U180" s="3">
        <f>IF(Table2[[#This Row],[Sex]]="male", 1, 0)</f>
        <v>0</v>
      </c>
      <c r="V180" s="3">
        <v>1</v>
      </c>
      <c r="AI180">
        <f>SUMPRODUCT(Table2[[#This Row],[SibSp_1]:[Const]],$X$4:$AG$4)</f>
        <v>0.89555128907233661</v>
      </c>
      <c r="AJ180">
        <f>(AI180-Table2[[#This Row],[Survived]])^2</f>
        <v>0.80201211135912376</v>
      </c>
    </row>
    <row r="181" spans="1:36" x14ac:dyDescent="0.25">
      <c r="A181">
        <v>179</v>
      </c>
      <c r="B181">
        <v>0</v>
      </c>
      <c r="C181">
        <v>2</v>
      </c>
      <c r="D181" t="s">
        <v>277</v>
      </c>
      <c r="E181" t="s">
        <v>13</v>
      </c>
      <c r="F181">
        <v>30</v>
      </c>
      <c r="G181">
        <v>0</v>
      </c>
      <c r="H181">
        <v>0</v>
      </c>
      <c r="I181">
        <v>250653</v>
      </c>
      <c r="J181">
        <v>13</v>
      </c>
      <c r="L181" t="s">
        <v>15</v>
      </c>
      <c r="M181">
        <f>Table2[[#This Row],[SibSp]]</f>
        <v>0</v>
      </c>
      <c r="N181">
        <f>Table2[[#This Row],[Parch]]</f>
        <v>0</v>
      </c>
      <c r="O181" s="5">
        <f>Table2[[#This Row],[Age]]/80</f>
        <v>0.375</v>
      </c>
      <c r="P181" s="5">
        <f>LOG10(Table2[[#This Row],[Fare]]+1)</f>
        <v>1.146128035678238</v>
      </c>
      <c r="Q181" s="3">
        <f>IF(OR(Table2[[#This Row],[Pclass]]=2, Table2[[#This Row],[Pclass]]=3), 0, IF(Table2[[#This Row],[Pclass]]=1, 1, ""))</f>
        <v>0</v>
      </c>
      <c r="R181" s="3">
        <f>IF(OR(Table2[[#This Row],[Pclass]]=1, Table2[[#This Row],[Pclass]]=3), 0, IF(Table2[[#This Row],[Pclass]]=2, 1, ""))</f>
        <v>1</v>
      </c>
      <c r="S181" s="3">
        <f>IF(OR(Table2[[#This Row],[Embarked]]="C", Table2[[#This Row],[Embarked]]="Q"), 0, IF(Table2[[#This Row],[Embarked]]="S", 1, ""))</f>
        <v>1</v>
      </c>
      <c r="T181" s="3">
        <f>IF(OR(Table2[[#This Row],[Embarked]]="S", Table2[[#This Row],[Embarked]]="Q"), 0, IF(Table2[[#This Row],[Embarked]]="C", 1, ""))</f>
        <v>0</v>
      </c>
      <c r="U181" s="3">
        <f>IF(Table2[[#This Row],[Sex]]="male", 1, 0)</f>
        <v>1</v>
      </c>
      <c r="V181" s="3">
        <v>1</v>
      </c>
      <c r="AI181">
        <f>SUMPRODUCT(Table2[[#This Row],[SibSp_1]:[Const]],$X$4:$AG$4)</f>
        <v>0.28872651140173899</v>
      </c>
      <c r="AJ181">
        <f>(AI181-Table2[[#This Row],[Survived]])^2</f>
        <v>8.3362998386218523E-2</v>
      </c>
    </row>
    <row r="182" spans="1:36" x14ac:dyDescent="0.25">
      <c r="A182">
        <v>180</v>
      </c>
      <c r="B182">
        <v>0</v>
      </c>
      <c r="C182">
        <v>3</v>
      </c>
      <c r="D182" t="s">
        <v>278</v>
      </c>
      <c r="E182" t="s">
        <v>13</v>
      </c>
      <c r="F182">
        <v>36</v>
      </c>
      <c r="G182">
        <v>0</v>
      </c>
      <c r="H182">
        <v>0</v>
      </c>
      <c r="I182" t="s">
        <v>279</v>
      </c>
      <c r="J182">
        <v>0</v>
      </c>
      <c r="L182" t="s">
        <v>15</v>
      </c>
      <c r="M182">
        <f>Table2[[#This Row],[SibSp]]</f>
        <v>0</v>
      </c>
      <c r="N182">
        <f>Table2[[#This Row],[Parch]]</f>
        <v>0</v>
      </c>
      <c r="O182" s="5">
        <f>Table2[[#This Row],[Age]]/80</f>
        <v>0.45</v>
      </c>
      <c r="P182" s="5">
        <f>LOG10(Table2[[#This Row],[Fare]]+1)</f>
        <v>0</v>
      </c>
      <c r="Q182" s="3">
        <f>IF(OR(Table2[[#This Row],[Pclass]]=2, Table2[[#This Row],[Pclass]]=3), 0, IF(Table2[[#This Row],[Pclass]]=1, 1, ""))</f>
        <v>0</v>
      </c>
      <c r="R182" s="3">
        <f>IF(OR(Table2[[#This Row],[Pclass]]=1, Table2[[#This Row],[Pclass]]=3), 0, IF(Table2[[#This Row],[Pclass]]=2, 1, ""))</f>
        <v>0</v>
      </c>
      <c r="S182" s="3">
        <f>IF(OR(Table2[[#This Row],[Embarked]]="C", Table2[[#This Row],[Embarked]]="Q"), 0, IF(Table2[[#This Row],[Embarked]]="S", 1, ""))</f>
        <v>1</v>
      </c>
      <c r="T182" s="3">
        <f>IF(OR(Table2[[#This Row],[Embarked]]="S", Table2[[#This Row],[Embarked]]="Q"), 0, IF(Table2[[#This Row],[Embarked]]="C", 1, ""))</f>
        <v>0</v>
      </c>
      <c r="U182" s="3">
        <f>IF(Table2[[#This Row],[Sex]]="male", 1, 0)</f>
        <v>1</v>
      </c>
      <c r="V182" s="3">
        <v>1</v>
      </c>
      <c r="AI182">
        <f>SUMPRODUCT(Table2[[#This Row],[SibSp_1]:[Const]],$X$4:$AG$4)</f>
        <v>1.1606182880729121E-2</v>
      </c>
      <c r="AJ182">
        <f>(AI182-Table2[[#This Row],[Survived]])^2</f>
        <v>1.3470348106092971E-4</v>
      </c>
    </row>
    <row r="183" spans="1:36" hidden="1" x14ac:dyDescent="0.25">
      <c r="A183">
        <v>181</v>
      </c>
      <c r="B183">
        <v>0</v>
      </c>
      <c r="C183">
        <v>3</v>
      </c>
      <c r="D183" t="s">
        <v>280</v>
      </c>
      <c r="E183" t="s">
        <v>17</v>
      </c>
      <c r="G183">
        <v>8</v>
      </c>
      <c r="H183">
        <v>2</v>
      </c>
      <c r="I183" t="s">
        <v>250</v>
      </c>
      <c r="J183">
        <v>69.55</v>
      </c>
      <c r="L183" t="s">
        <v>15</v>
      </c>
      <c r="M183">
        <f>Table2[[#This Row],[SibSp]]</f>
        <v>8</v>
      </c>
      <c r="N183">
        <f>Table2[[#This Row],[Parch]]</f>
        <v>2</v>
      </c>
      <c r="O183">
        <f>Table2[[#This Row],[Age]]/80</f>
        <v>0</v>
      </c>
      <c r="P183" s="3">
        <f>LOG10(Table2[[#This Row],[Fare]]+1)</f>
        <v>1.8484970180903666</v>
      </c>
      <c r="Q183" s="3">
        <f>IF(OR(Table2[[#This Row],[Pclass]]=2, Table2[[#This Row],[Pclass]]=3), 0, IF(Table2[[#This Row],[Pclass]]=1, 1, ""))</f>
        <v>0</v>
      </c>
      <c r="R183" s="3">
        <f>IF(OR(Table2[[#This Row],[Pclass]]=1, Table2[[#This Row],[Pclass]]=3), 0, IF(Table2[[#This Row],[Pclass]]=2, 1, ""))</f>
        <v>0</v>
      </c>
      <c r="S183" s="3">
        <f>IF(OR(Table2[[#This Row],[Embarked]]="C", Table2[[#This Row],[Embarked]]="Q"), 0, IF(Table2[[#This Row],[Embarked]]="S", 1, ""))</f>
        <v>1</v>
      </c>
      <c r="T183" s="3">
        <f>IF(OR(Table2[[#This Row],[Embarked]]="S", Table2[[#This Row],[Embarked]]="Q"), 0, IF(Table2[[#This Row],[Embarked]]="C", 1, ""))</f>
        <v>0</v>
      </c>
      <c r="U183" s="3">
        <f>IF(Table2[[#This Row],[Sex]]="male", 1, 0)</f>
        <v>0</v>
      </c>
      <c r="V183" s="3"/>
      <c r="AI183">
        <f>SUMPRODUCT(Table2[[#This Row],[SibSp_1]:[Const]],$X$4:$AG$4)</f>
        <v>-0.34649680415018896</v>
      </c>
      <c r="AJ183">
        <f>(AI183-Table2[[#This Row],[Survived]])^2</f>
        <v>0.12006003528629441</v>
      </c>
    </row>
    <row r="184" spans="1:36" hidden="1" x14ac:dyDescent="0.25">
      <c r="A184">
        <v>182</v>
      </c>
      <c r="B184">
        <v>0</v>
      </c>
      <c r="C184">
        <v>2</v>
      </c>
      <c r="D184" t="s">
        <v>281</v>
      </c>
      <c r="E184" t="s">
        <v>13</v>
      </c>
      <c r="G184">
        <v>0</v>
      </c>
      <c r="H184">
        <v>0</v>
      </c>
      <c r="I184" t="s">
        <v>282</v>
      </c>
      <c r="J184">
        <v>15.05</v>
      </c>
      <c r="L184" t="s">
        <v>20</v>
      </c>
      <c r="M184">
        <f>Table2[[#This Row],[SibSp]]</f>
        <v>0</v>
      </c>
      <c r="N184">
        <f>Table2[[#This Row],[Parch]]</f>
        <v>0</v>
      </c>
      <c r="O184">
        <f>Table2[[#This Row],[Age]]/80</f>
        <v>0</v>
      </c>
      <c r="P184" s="3">
        <f>LOG10(Table2[[#This Row],[Fare]]+1)</f>
        <v>1.2054750367408908</v>
      </c>
      <c r="Q184" s="3">
        <f>IF(OR(Table2[[#This Row],[Pclass]]=2, Table2[[#This Row],[Pclass]]=3), 0, IF(Table2[[#This Row],[Pclass]]=1, 1, ""))</f>
        <v>0</v>
      </c>
      <c r="R184" s="3">
        <f>IF(OR(Table2[[#This Row],[Pclass]]=1, Table2[[#This Row],[Pclass]]=3), 0, IF(Table2[[#This Row],[Pclass]]=2, 1, ""))</f>
        <v>1</v>
      </c>
      <c r="S184" s="3">
        <f>IF(OR(Table2[[#This Row],[Embarked]]="C", Table2[[#This Row],[Embarked]]="Q"), 0, IF(Table2[[#This Row],[Embarked]]="S", 1, ""))</f>
        <v>0</v>
      </c>
      <c r="T184" s="3">
        <f>IF(OR(Table2[[#This Row],[Embarked]]="S", Table2[[#This Row],[Embarked]]="Q"), 0, IF(Table2[[#This Row],[Embarked]]="C", 1, ""))</f>
        <v>1</v>
      </c>
      <c r="U184" s="3">
        <f>IF(Table2[[#This Row],[Sex]]="male", 1, 0)</f>
        <v>1</v>
      </c>
      <c r="V184" s="3"/>
      <c r="AI184">
        <f>SUMPRODUCT(Table2[[#This Row],[SibSp_1]:[Const]],$X$4:$AG$4)</f>
        <v>-0.14464046277044018</v>
      </c>
      <c r="AJ184">
        <f>(AI184-Table2[[#This Row],[Survived]])^2</f>
        <v>2.0920863470447092E-2</v>
      </c>
    </row>
    <row r="185" spans="1:36" x14ac:dyDescent="0.25">
      <c r="A185">
        <v>183</v>
      </c>
      <c r="B185">
        <v>0</v>
      </c>
      <c r="C185">
        <v>3</v>
      </c>
      <c r="D185" t="s">
        <v>283</v>
      </c>
      <c r="E185" t="s">
        <v>13</v>
      </c>
      <c r="F185">
        <v>9</v>
      </c>
      <c r="G185">
        <v>4</v>
      </c>
      <c r="H185">
        <v>2</v>
      </c>
      <c r="I185">
        <v>347077</v>
      </c>
      <c r="J185">
        <v>31.387499999999999</v>
      </c>
      <c r="L185" t="s">
        <v>15</v>
      </c>
      <c r="M185">
        <f>Table2[[#This Row],[SibSp]]</f>
        <v>4</v>
      </c>
      <c r="N185">
        <f>Table2[[#This Row],[Parch]]</f>
        <v>2</v>
      </c>
      <c r="O185" s="5">
        <f>Table2[[#This Row],[Age]]/80</f>
        <v>0.1125</v>
      </c>
      <c r="P185" s="5">
        <f>LOG10(Table2[[#This Row],[Fare]]+1)</f>
        <v>1.5103774259938814</v>
      </c>
      <c r="Q185" s="3">
        <f>IF(OR(Table2[[#This Row],[Pclass]]=2, Table2[[#This Row],[Pclass]]=3), 0, IF(Table2[[#This Row],[Pclass]]=1, 1, ""))</f>
        <v>0</v>
      </c>
      <c r="R185" s="3">
        <f>IF(OR(Table2[[#This Row],[Pclass]]=1, Table2[[#This Row],[Pclass]]=3), 0, IF(Table2[[#This Row],[Pclass]]=2, 1, ""))</f>
        <v>0</v>
      </c>
      <c r="S185" s="3">
        <f>IF(OR(Table2[[#This Row],[Embarked]]="C", Table2[[#This Row],[Embarked]]="Q"), 0, IF(Table2[[#This Row],[Embarked]]="S", 1, ""))</f>
        <v>1</v>
      </c>
      <c r="T185" s="3">
        <f>IF(OR(Table2[[#This Row],[Embarked]]="S", Table2[[#This Row],[Embarked]]="Q"), 0, IF(Table2[[#This Row],[Embarked]]="C", 1, ""))</f>
        <v>0</v>
      </c>
      <c r="U185" s="3">
        <f>IF(Table2[[#This Row],[Sex]]="male", 1, 0)</f>
        <v>1</v>
      </c>
      <c r="V185" s="3">
        <v>1</v>
      </c>
      <c r="AI185">
        <f>SUMPRODUCT(Table2[[#This Row],[SibSp_1]:[Const]],$X$4:$AG$4)</f>
        <v>1.0480245048926196E-2</v>
      </c>
      <c r="AJ185">
        <f>(AI185-Table2[[#This Row],[Survived]])^2</f>
        <v>1.0983553628554204E-4</v>
      </c>
    </row>
    <row r="186" spans="1:36" x14ac:dyDescent="0.25">
      <c r="A186">
        <v>184</v>
      </c>
      <c r="B186">
        <v>1</v>
      </c>
      <c r="C186">
        <v>2</v>
      </c>
      <c r="D186" t="s">
        <v>284</v>
      </c>
      <c r="E186" t="s">
        <v>13</v>
      </c>
      <c r="F186">
        <v>1</v>
      </c>
      <c r="G186">
        <v>2</v>
      </c>
      <c r="H186">
        <v>1</v>
      </c>
      <c r="I186">
        <v>230136</v>
      </c>
      <c r="J186">
        <v>39</v>
      </c>
      <c r="K186" t="s">
        <v>285</v>
      </c>
      <c r="L186" t="s">
        <v>15</v>
      </c>
      <c r="M186">
        <f>Table2[[#This Row],[SibSp]]</f>
        <v>2</v>
      </c>
      <c r="N186">
        <f>Table2[[#This Row],[Parch]]</f>
        <v>1</v>
      </c>
      <c r="O186" s="5">
        <f>Table2[[#This Row],[Age]]/80</f>
        <v>1.2500000000000001E-2</v>
      </c>
      <c r="P186" s="5">
        <f>LOG10(Table2[[#This Row],[Fare]]+1)</f>
        <v>1.6020599913279623</v>
      </c>
      <c r="Q186" s="3">
        <f>IF(OR(Table2[[#This Row],[Pclass]]=2, Table2[[#This Row],[Pclass]]=3), 0, IF(Table2[[#This Row],[Pclass]]=1, 1, ""))</f>
        <v>0</v>
      </c>
      <c r="R186" s="3">
        <f>IF(OR(Table2[[#This Row],[Pclass]]=1, Table2[[#This Row],[Pclass]]=3), 0, IF(Table2[[#This Row],[Pclass]]=2, 1, ""))</f>
        <v>1</v>
      </c>
      <c r="S186" s="3">
        <f>IF(OR(Table2[[#This Row],[Embarked]]="C", Table2[[#This Row],[Embarked]]="Q"), 0, IF(Table2[[#This Row],[Embarked]]="S", 1, ""))</f>
        <v>1</v>
      </c>
      <c r="T186" s="3">
        <f>IF(OR(Table2[[#This Row],[Embarked]]="S", Table2[[#This Row],[Embarked]]="Q"), 0, IF(Table2[[#This Row],[Embarked]]="C", 1, ""))</f>
        <v>0</v>
      </c>
      <c r="U186" s="3">
        <f>IF(Table2[[#This Row],[Sex]]="male", 1, 0)</f>
        <v>1</v>
      </c>
      <c r="V186" s="3">
        <v>1</v>
      </c>
      <c r="AI186">
        <f>SUMPRODUCT(Table2[[#This Row],[SibSp_1]:[Const]],$X$4:$AG$4)</f>
        <v>0.37279734064885256</v>
      </c>
      <c r="AJ186">
        <f>(AI186-Table2[[#This Row],[Survived]])^2</f>
        <v>0.39338317589715155</v>
      </c>
    </row>
    <row r="187" spans="1:36" x14ac:dyDescent="0.25">
      <c r="A187">
        <v>185</v>
      </c>
      <c r="B187">
        <v>1</v>
      </c>
      <c r="C187">
        <v>3</v>
      </c>
      <c r="D187" t="s">
        <v>286</v>
      </c>
      <c r="E187" t="s">
        <v>17</v>
      </c>
      <c r="F187">
        <v>4</v>
      </c>
      <c r="G187">
        <v>0</v>
      </c>
      <c r="H187">
        <v>2</v>
      </c>
      <c r="I187">
        <v>315153</v>
      </c>
      <c r="J187">
        <v>22.024999999999999</v>
      </c>
      <c r="L187" t="s">
        <v>15</v>
      </c>
      <c r="M187">
        <f>Table2[[#This Row],[SibSp]]</f>
        <v>0</v>
      </c>
      <c r="N187">
        <f>Table2[[#This Row],[Parch]]</f>
        <v>2</v>
      </c>
      <c r="O187" s="5">
        <f>Table2[[#This Row],[Age]]/80</f>
        <v>0.05</v>
      </c>
      <c r="P187" s="5">
        <f>LOG10(Table2[[#This Row],[Fare]]+1)</f>
        <v>1.3621996388688864</v>
      </c>
      <c r="Q187" s="3">
        <f>IF(OR(Table2[[#This Row],[Pclass]]=2, Table2[[#This Row],[Pclass]]=3), 0, IF(Table2[[#This Row],[Pclass]]=1, 1, ""))</f>
        <v>0</v>
      </c>
      <c r="R187" s="3">
        <f>IF(OR(Table2[[#This Row],[Pclass]]=1, Table2[[#This Row],[Pclass]]=3), 0, IF(Table2[[#This Row],[Pclass]]=2, 1, ""))</f>
        <v>0</v>
      </c>
      <c r="S187" s="3">
        <f>IF(OR(Table2[[#This Row],[Embarked]]="C", Table2[[#This Row],[Embarked]]="Q"), 0, IF(Table2[[#This Row],[Embarked]]="S", 1, ""))</f>
        <v>1</v>
      </c>
      <c r="T187" s="3">
        <f>IF(OR(Table2[[#This Row],[Embarked]]="S", Table2[[#This Row],[Embarked]]="Q"), 0, IF(Table2[[#This Row],[Embarked]]="C", 1, ""))</f>
        <v>0</v>
      </c>
      <c r="U187" s="3">
        <f>IF(Table2[[#This Row],[Sex]]="male", 1, 0)</f>
        <v>0</v>
      </c>
      <c r="V187" s="3">
        <v>1</v>
      </c>
      <c r="AI187">
        <f>SUMPRODUCT(Table2[[#This Row],[SibSp_1]:[Const]],$X$4:$AG$4)</f>
        <v>0.73806725643669691</v>
      </c>
      <c r="AJ187">
        <f>(AI187-Table2[[#This Row],[Survived]])^2</f>
        <v>6.8608762150599092E-2</v>
      </c>
    </row>
    <row r="188" spans="1:36" hidden="1" x14ac:dyDescent="0.25">
      <c r="A188">
        <v>186</v>
      </c>
      <c r="B188">
        <v>0</v>
      </c>
      <c r="C188">
        <v>1</v>
      </c>
      <c r="D188" t="s">
        <v>287</v>
      </c>
      <c r="E188" t="s">
        <v>13</v>
      </c>
      <c r="G188">
        <v>0</v>
      </c>
      <c r="H188">
        <v>0</v>
      </c>
      <c r="I188">
        <v>113767</v>
      </c>
      <c r="J188">
        <v>50</v>
      </c>
      <c r="K188" t="s">
        <v>288</v>
      </c>
      <c r="L188" t="s">
        <v>15</v>
      </c>
      <c r="M188">
        <f>Table2[[#This Row],[SibSp]]</f>
        <v>0</v>
      </c>
      <c r="N188">
        <f>Table2[[#This Row],[Parch]]</f>
        <v>0</v>
      </c>
      <c r="O188">
        <f>Table2[[#This Row],[Age]]/80</f>
        <v>0</v>
      </c>
      <c r="P188" s="3">
        <f>LOG10(Table2[[#This Row],[Fare]]+1)</f>
        <v>1.7075701760979363</v>
      </c>
      <c r="Q188" s="3">
        <f>IF(OR(Table2[[#This Row],[Pclass]]=2, Table2[[#This Row],[Pclass]]=3), 0, IF(Table2[[#This Row],[Pclass]]=1, 1, ""))</f>
        <v>1</v>
      </c>
      <c r="R188" s="3">
        <f>IF(OR(Table2[[#This Row],[Pclass]]=1, Table2[[#This Row],[Pclass]]=3), 0, IF(Table2[[#This Row],[Pclass]]=2, 1, ""))</f>
        <v>0</v>
      </c>
      <c r="S188" s="3">
        <f>IF(OR(Table2[[#This Row],[Embarked]]="C", Table2[[#This Row],[Embarked]]="Q"), 0, IF(Table2[[#This Row],[Embarked]]="S", 1, ""))</f>
        <v>1</v>
      </c>
      <c r="T188" s="3">
        <f>IF(OR(Table2[[#This Row],[Embarked]]="S", Table2[[#This Row],[Embarked]]="Q"), 0, IF(Table2[[#This Row],[Embarked]]="C", 1, ""))</f>
        <v>0</v>
      </c>
      <c r="U188" s="3">
        <f>IF(Table2[[#This Row],[Sex]]="male", 1, 0)</f>
        <v>1</v>
      </c>
      <c r="V188" s="3"/>
      <c r="AI188">
        <f>SUMPRODUCT(Table2[[#This Row],[SibSp_1]:[Const]],$X$4:$AG$4)</f>
        <v>-1.6495014487146686E-2</v>
      </c>
      <c r="AJ188">
        <f>(AI188-Table2[[#This Row],[Survived]])^2</f>
        <v>2.7208550293117905E-4</v>
      </c>
    </row>
    <row r="189" spans="1:36" hidden="1" x14ac:dyDescent="0.25">
      <c r="A189">
        <v>187</v>
      </c>
      <c r="B189">
        <v>1</v>
      </c>
      <c r="C189">
        <v>3</v>
      </c>
      <c r="D189" t="s">
        <v>289</v>
      </c>
      <c r="E189" t="s">
        <v>17</v>
      </c>
      <c r="G189">
        <v>1</v>
      </c>
      <c r="H189">
        <v>0</v>
      </c>
      <c r="I189">
        <v>370365</v>
      </c>
      <c r="J189">
        <v>15.5</v>
      </c>
      <c r="L189" t="s">
        <v>27</v>
      </c>
      <c r="M189">
        <f>Table2[[#This Row],[SibSp]]</f>
        <v>1</v>
      </c>
      <c r="N189">
        <f>Table2[[#This Row],[Parch]]</f>
        <v>0</v>
      </c>
      <c r="O189">
        <f>Table2[[#This Row],[Age]]/80</f>
        <v>0</v>
      </c>
      <c r="P189" s="3">
        <f>LOG10(Table2[[#This Row],[Fare]]+1)</f>
        <v>1.2174839442139063</v>
      </c>
      <c r="Q189" s="3">
        <f>IF(OR(Table2[[#This Row],[Pclass]]=2, Table2[[#This Row],[Pclass]]=3), 0, IF(Table2[[#This Row],[Pclass]]=1, 1, ""))</f>
        <v>0</v>
      </c>
      <c r="R189" s="3">
        <f>IF(OR(Table2[[#This Row],[Pclass]]=1, Table2[[#This Row],[Pclass]]=3), 0, IF(Table2[[#This Row],[Pclass]]=2, 1, ""))</f>
        <v>0</v>
      </c>
      <c r="S189" s="3">
        <f>IF(OR(Table2[[#This Row],[Embarked]]="C", Table2[[#This Row],[Embarked]]="Q"), 0, IF(Table2[[#This Row],[Embarked]]="S", 1, ""))</f>
        <v>0</v>
      </c>
      <c r="T189" s="3">
        <f>IF(OR(Table2[[#This Row],[Embarked]]="S", Table2[[#This Row],[Embarked]]="Q"), 0, IF(Table2[[#This Row],[Embarked]]="C", 1, ""))</f>
        <v>0</v>
      </c>
      <c r="U189" s="3">
        <f>IF(Table2[[#This Row],[Sex]]="male", 1, 0)</f>
        <v>0</v>
      </c>
      <c r="V189" s="3"/>
      <c r="AI189">
        <f>SUMPRODUCT(Table2[[#This Row],[SibSp_1]:[Const]],$X$4:$AG$4)</f>
        <v>4.415837761101625E-3</v>
      </c>
      <c r="AJ189">
        <f>(AI189-Table2[[#This Row],[Survived]])^2</f>
        <v>0.99118782410092909</v>
      </c>
    </row>
    <row r="190" spans="1:36" x14ac:dyDescent="0.25">
      <c r="A190">
        <v>188</v>
      </c>
      <c r="B190">
        <v>1</v>
      </c>
      <c r="C190">
        <v>1</v>
      </c>
      <c r="D190" t="s">
        <v>290</v>
      </c>
      <c r="E190" t="s">
        <v>13</v>
      </c>
      <c r="F190">
        <v>45</v>
      </c>
      <c r="G190">
        <v>0</v>
      </c>
      <c r="H190">
        <v>0</v>
      </c>
      <c r="I190">
        <v>111428</v>
      </c>
      <c r="J190">
        <v>26.55</v>
      </c>
      <c r="L190" t="s">
        <v>15</v>
      </c>
      <c r="M190">
        <f>Table2[[#This Row],[SibSp]]</f>
        <v>0</v>
      </c>
      <c r="N190">
        <f>Table2[[#This Row],[Parch]]</f>
        <v>0</v>
      </c>
      <c r="O190" s="5">
        <f>Table2[[#This Row],[Age]]/80</f>
        <v>0.5625</v>
      </c>
      <c r="P190" s="5">
        <f>LOG10(Table2[[#This Row],[Fare]]+1)</f>
        <v>1.4401216031878039</v>
      </c>
      <c r="Q190" s="3">
        <f>IF(OR(Table2[[#This Row],[Pclass]]=2, Table2[[#This Row],[Pclass]]=3), 0, IF(Table2[[#This Row],[Pclass]]=1, 1, ""))</f>
        <v>1</v>
      </c>
      <c r="R190" s="3">
        <f>IF(OR(Table2[[#This Row],[Pclass]]=1, Table2[[#This Row],[Pclass]]=3), 0, IF(Table2[[#This Row],[Pclass]]=2, 1, ""))</f>
        <v>0</v>
      </c>
      <c r="S190" s="3">
        <f>IF(OR(Table2[[#This Row],[Embarked]]="C", Table2[[#This Row],[Embarked]]="Q"), 0, IF(Table2[[#This Row],[Embarked]]="S", 1, ""))</f>
        <v>1</v>
      </c>
      <c r="T190" s="3">
        <f>IF(OR(Table2[[#This Row],[Embarked]]="S", Table2[[#This Row],[Embarked]]="Q"), 0, IF(Table2[[#This Row],[Embarked]]="C", 1, ""))</f>
        <v>0</v>
      </c>
      <c r="U190" s="3">
        <f>IF(Table2[[#This Row],[Sex]]="male", 1, 0)</f>
        <v>1</v>
      </c>
      <c r="V190" s="3">
        <v>1</v>
      </c>
      <c r="AI190">
        <f>SUMPRODUCT(Table2[[#This Row],[SibSp_1]:[Const]],$X$4:$AG$4)</f>
        <v>0.37680026123198523</v>
      </c>
      <c r="AJ190">
        <f>(AI190-Table2[[#This Row],[Survived]])^2</f>
        <v>0.38837791440052194</v>
      </c>
    </row>
    <row r="191" spans="1:36" x14ac:dyDescent="0.25">
      <c r="A191">
        <v>189</v>
      </c>
      <c r="B191">
        <v>0</v>
      </c>
      <c r="C191">
        <v>3</v>
      </c>
      <c r="D191" t="s">
        <v>291</v>
      </c>
      <c r="E191" t="s">
        <v>13</v>
      </c>
      <c r="F191">
        <v>40</v>
      </c>
      <c r="G191">
        <v>1</v>
      </c>
      <c r="H191">
        <v>1</v>
      </c>
      <c r="I191">
        <v>364849</v>
      </c>
      <c r="J191">
        <v>15.5</v>
      </c>
      <c r="L191" t="s">
        <v>27</v>
      </c>
      <c r="M191">
        <f>Table2[[#This Row],[SibSp]]</f>
        <v>1</v>
      </c>
      <c r="N191">
        <f>Table2[[#This Row],[Parch]]</f>
        <v>1</v>
      </c>
      <c r="O191" s="5">
        <f>Table2[[#This Row],[Age]]/80</f>
        <v>0.5</v>
      </c>
      <c r="P191" s="5">
        <f>LOG10(Table2[[#This Row],[Fare]]+1)</f>
        <v>1.2174839442139063</v>
      </c>
      <c r="Q191" s="3">
        <f>IF(OR(Table2[[#This Row],[Pclass]]=2, Table2[[#This Row],[Pclass]]=3), 0, IF(Table2[[#This Row],[Pclass]]=1, 1, ""))</f>
        <v>0</v>
      </c>
      <c r="R191" s="3">
        <f>IF(OR(Table2[[#This Row],[Pclass]]=1, Table2[[#This Row],[Pclass]]=3), 0, IF(Table2[[#This Row],[Pclass]]=2, 1, ""))</f>
        <v>0</v>
      </c>
      <c r="S191" s="3">
        <f>IF(OR(Table2[[#This Row],[Embarked]]="C", Table2[[#This Row],[Embarked]]="Q"), 0, IF(Table2[[#This Row],[Embarked]]="S", 1, ""))</f>
        <v>0</v>
      </c>
      <c r="T191" s="3">
        <f>IF(OR(Table2[[#This Row],[Embarked]]="S", Table2[[#This Row],[Embarked]]="Q"), 0, IF(Table2[[#This Row],[Embarked]]="C", 1, ""))</f>
        <v>0</v>
      </c>
      <c r="U191" s="3">
        <f>IF(Table2[[#This Row],[Sex]]="male", 1, 0)</f>
        <v>1</v>
      </c>
      <c r="V191" s="3">
        <v>1</v>
      </c>
      <c r="AI191">
        <f>SUMPRODUCT(Table2[[#This Row],[SibSp_1]:[Const]],$X$4:$AG$4)</f>
        <v>-5.4234934403067148E-2</v>
      </c>
      <c r="AJ191">
        <f>(AI191-Table2[[#This Row],[Survived]])^2</f>
        <v>2.9414281097049967E-3</v>
      </c>
    </row>
    <row r="192" spans="1:36" x14ac:dyDescent="0.25">
      <c r="A192">
        <v>190</v>
      </c>
      <c r="B192">
        <v>0</v>
      </c>
      <c r="C192">
        <v>3</v>
      </c>
      <c r="D192" t="s">
        <v>292</v>
      </c>
      <c r="E192" t="s">
        <v>13</v>
      </c>
      <c r="F192">
        <v>36</v>
      </c>
      <c r="G192">
        <v>0</v>
      </c>
      <c r="H192">
        <v>0</v>
      </c>
      <c r="I192">
        <v>349247</v>
      </c>
      <c r="J192">
        <v>7.8958000000000004</v>
      </c>
      <c r="L192" t="s">
        <v>15</v>
      </c>
      <c r="M192">
        <f>Table2[[#This Row],[SibSp]]</f>
        <v>0</v>
      </c>
      <c r="N192">
        <f>Table2[[#This Row],[Parch]]</f>
        <v>0</v>
      </c>
      <c r="O192" s="5">
        <f>Table2[[#This Row],[Age]]/80</f>
        <v>0.45</v>
      </c>
      <c r="P192" s="5">
        <f>LOG10(Table2[[#This Row],[Fare]]+1)</f>
        <v>0.94918501031343461</v>
      </c>
      <c r="Q192" s="3">
        <f>IF(OR(Table2[[#This Row],[Pclass]]=2, Table2[[#This Row],[Pclass]]=3), 0, IF(Table2[[#This Row],[Pclass]]=1, 1, ""))</f>
        <v>0</v>
      </c>
      <c r="R192" s="3">
        <f>IF(OR(Table2[[#This Row],[Pclass]]=1, Table2[[#This Row],[Pclass]]=3), 0, IF(Table2[[#This Row],[Pclass]]=2, 1, ""))</f>
        <v>0</v>
      </c>
      <c r="S192" s="3">
        <f>IF(OR(Table2[[#This Row],[Embarked]]="C", Table2[[#This Row],[Embarked]]="Q"), 0, IF(Table2[[#This Row],[Embarked]]="S", 1, ""))</f>
        <v>1</v>
      </c>
      <c r="T192" s="3">
        <f>IF(OR(Table2[[#This Row],[Embarked]]="S", Table2[[#This Row],[Embarked]]="Q"), 0, IF(Table2[[#This Row],[Embarked]]="C", 1, ""))</f>
        <v>0</v>
      </c>
      <c r="U192" s="3">
        <f>IF(Table2[[#This Row],[Sex]]="male", 1, 0)</f>
        <v>1</v>
      </c>
      <c r="V192" s="3">
        <v>1</v>
      </c>
      <c r="AI192">
        <f>SUMPRODUCT(Table2[[#This Row],[SibSp_1]:[Const]],$X$4:$AG$4)</f>
        <v>5.7877658009214628E-2</v>
      </c>
      <c r="AJ192">
        <f>(AI192-Table2[[#This Row],[Survived]])^2</f>
        <v>3.349823296631606E-3</v>
      </c>
    </row>
    <row r="193" spans="1:36" x14ac:dyDescent="0.25">
      <c r="A193">
        <v>191</v>
      </c>
      <c r="B193">
        <v>1</v>
      </c>
      <c r="C193">
        <v>2</v>
      </c>
      <c r="D193" t="s">
        <v>293</v>
      </c>
      <c r="E193" t="s">
        <v>17</v>
      </c>
      <c r="F193">
        <v>32</v>
      </c>
      <c r="G193">
        <v>0</v>
      </c>
      <c r="H193">
        <v>0</v>
      </c>
      <c r="I193">
        <v>234604</v>
      </c>
      <c r="J193">
        <v>13</v>
      </c>
      <c r="L193" t="s">
        <v>15</v>
      </c>
      <c r="M193">
        <f>Table2[[#This Row],[SibSp]]</f>
        <v>0</v>
      </c>
      <c r="N193">
        <f>Table2[[#This Row],[Parch]]</f>
        <v>0</v>
      </c>
      <c r="O193" s="5">
        <f>Table2[[#This Row],[Age]]/80</f>
        <v>0.4</v>
      </c>
      <c r="P193" s="5">
        <f>LOG10(Table2[[#This Row],[Fare]]+1)</f>
        <v>1.146128035678238</v>
      </c>
      <c r="Q193" s="3">
        <f>IF(OR(Table2[[#This Row],[Pclass]]=2, Table2[[#This Row],[Pclass]]=3), 0, IF(Table2[[#This Row],[Pclass]]=1, 1, ""))</f>
        <v>0</v>
      </c>
      <c r="R193" s="3">
        <f>IF(OR(Table2[[#This Row],[Pclass]]=1, Table2[[#This Row],[Pclass]]=3), 0, IF(Table2[[#This Row],[Pclass]]=2, 1, ""))</f>
        <v>1</v>
      </c>
      <c r="S193" s="3">
        <f>IF(OR(Table2[[#This Row],[Embarked]]="C", Table2[[#This Row],[Embarked]]="Q"), 0, IF(Table2[[#This Row],[Embarked]]="S", 1, ""))</f>
        <v>1</v>
      </c>
      <c r="T193" s="3">
        <f>IF(OR(Table2[[#This Row],[Embarked]]="S", Table2[[#This Row],[Embarked]]="Q"), 0, IF(Table2[[#This Row],[Embarked]]="C", 1, ""))</f>
        <v>0</v>
      </c>
      <c r="U193" s="3">
        <f>IF(Table2[[#This Row],[Sex]]="male", 1, 0)</f>
        <v>0</v>
      </c>
      <c r="V193" s="3">
        <v>1</v>
      </c>
      <c r="AI193">
        <f>SUMPRODUCT(Table2[[#This Row],[SibSp_1]:[Const]],$X$4:$AG$4)</f>
        <v>0.7589876030854017</v>
      </c>
      <c r="AJ193">
        <f>(AI193-Table2[[#This Row],[Survived]])^2</f>
        <v>5.8086975466519877E-2</v>
      </c>
    </row>
    <row r="194" spans="1:36" x14ac:dyDescent="0.25">
      <c r="A194">
        <v>192</v>
      </c>
      <c r="B194">
        <v>0</v>
      </c>
      <c r="C194">
        <v>2</v>
      </c>
      <c r="D194" t="s">
        <v>294</v>
      </c>
      <c r="E194" t="s">
        <v>13</v>
      </c>
      <c r="F194">
        <v>19</v>
      </c>
      <c r="G194">
        <v>0</v>
      </c>
      <c r="H194">
        <v>0</v>
      </c>
      <c r="I194">
        <v>28424</v>
      </c>
      <c r="J194">
        <v>13</v>
      </c>
      <c r="L194" t="s">
        <v>15</v>
      </c>
      <c r="M194">
        <f>Table2[[#This Row],[SibSp]]</f>
        <v>0</v>
      </c>
      <c r="N194">
        <f>Table2[[#This Row],[Parch]]</f>
        <v>0</v>
      </c>
      <c r="O194" s="5">
        <f>Table2[[#This Row],[Age]]/80</f>
        <v>0.23749999999999999</v>
      </c>
      <c r="P194" s="5">
        <f>LOG10(Table2[[#This Row],[Fare]]+1)</f>
        <v>1.146128035678238</v>
      </c>
      <c r="Q194" s="3">
        <f>IF(OR(Table2[[#This Row],[Pclass]]=2, Table2[[#This Row],[Pclass]]=3), 0, IF(Table2[[#This Row],[Pclass]]=1, 1, ""))</f>
        <v>0</v>
      </c>
      <c r="R194" s="3">
        <f>IF(OR(Table2[[#This Row],[Pclass]]=1, Table2[[#This Row],[Pclass]]=3), 0, IF(Table2[[#This Row],[Pclass]]=2, 1, ""))</f>
        <v>1</v>
      </c>
      <c r="S194" s="3">
        <f>IF(OR(Table2[[#This Row],[Embarked]]="C", Table2[[#This Row],[Embarked]]="Q"), 0, IF(Table2[[#This Row],[Embarked]]="S", 1, ""))</f>
        <v>1</v>
      </c>
      <c r="T194" s="3">
        <f>IF(OR(Table2[[#This Row],[Embarked]]="S", Table2[[#This Row],[Embarked]]="Q"), 0, IF(Table2[[#This Row],[Embarked]]="C", 1, ""))</f>
        <v>0</v>
      </c>
      <c r="U194" s="3">
        <f>IF(Table2[[#This Row],[Sex]]="male", 1, 0)</f>
        <v>1</v>
      </c>
      <c r="V194" s="3">
        <v>1</v>
      </c>
      <c r="AI194">
        <f>SUMPRODUCT(Table2[[#This Row],[SibSp_1]:[Const]],$X$4:$AG$4)</f>
        <v>0.35914223577776561</v>
      </c>
      <c r="AJ194">
        <f>(AI194-Table2[[#This Row],[Survived]])^2</f>
        <v>0.12898314551945217</v>
      </c>
    </row>
    <row r="195" spans="1:36" x14ac:dyDescent="0.25">
      <c r="A195">
        <v>193</v>
      </c>
      <c r="B195">
        <v>1</v>
      </c>
      <c r="C195">
        <v>3</v>
      </c>
      <c r="D195" t="s">
        <v>295</v>
      </c>
      <c r="E195" t="s">
        <v>17</v>
      </c>
      <c r="F195">
        <v>19</v>
      </c>
      <c r="G195">
        <v>1</v>
      </c>
      <c r="H195">
        <v>0</v>
      </c>
      <c r="I195">
        <v>350046</v>
      </c>
      <c r="J195">
        <v>7.8541999999999996</v>
      </c>
      <c r="L195" t="s">
        <v>15</v>
      </c>
      <c r="M195">
        <f>Table2[[#This Row],[SibSp]]</f>
        <v>1</v>
      </c>
      <c r="N195">
        <f>Table2[[#This Row],[Parch]]</f>
        <v>0</v>
      </c>
      <c r="O195" s="5">
        <f>Table2[[#This Row],[Age]]/80</f>
        <v>0.23749999999999999</v>
      </c>
      <c r="P195" s="5">
        <f>LOG10(Table2[[#This Row],[Fare]]+1)</f>
        <v>0.94714932766263737</v>
      </c>
      <c r="Q195" s="3">
        <f>IF(OR(Table2[[#This Row],[Pclass]]=2, Table2[[#This Row],[Pclass]]=3), 0, IF(Table2[[#This Row],[Pclass]]=1, 1, ""))</f>
        <v>0</v>
      </c>
      <c r="R195" s="3">
        <f>IF(OR(Table2[[#This Row],[Pclass]]=1, Table2[[#This Row],[Pclass]]=3), 0, IF(Table2[[#This Row],[Pclass]]=2, 1, ""))</f>
        <v>0</v>
      </c>
      <c r="S195" s="3">
        <f>IF(OR(Table2[[#This Row],[Embarked]]="C", Table2[[#This Row],[Embarked]]="Q"), 0, IF(Table2[[#This Row],[Embarked]]="S", 1, ""))</f>
        <v>1</v>
      </c>
      <c r="T195" s="3">
        <f>IF(OR(Table2[[#This Row],[Embarked]]="S", Table2[[#This Row],[Embarked]]="Q"), 0, IF(Table2[[#This Row],[Embarked]]="C", 1, ""))</f>
        <v>0</v>
      </c>
      <c r="U195" s="3">
        <f>IF(Table2[[#This Row],[Sex]]="male", 1, 0)</f>
        <v>0</v>
      </c>
      <c r="V195" s="3">
        <v>1</v>
      </c>
      <c r="AI195">
        <f>SUMPRODUCT(Table2[[#This Row],[SibSp_1]:[Const]],$X$4:$AG$4)</f>
        <v>0.59473182863025198</v>
      </c>
      <c r="AJ195">
        <f>(AI195-Table2[[#This Row],[Survived]])^2</f>
        <v>0.16424229072537944</v>
      </c>
    </row>
    <row r="196" spans="1:36" x14ac:dyDescent="0.25">
      <c r="A196">
        <v>194</v>
      </c>
      <c r="B196">
        <v>1</v>
      </c>
      <c r="C196">
        <v>2</v>
      </c>
      <c r="D196" t="s">
        <v>296</v>
      </c>
      <c r="E196" t="s">
        <v>13</v>
      </c>
      <c r="F196">
        <v>3</v>
      </c>
      <c r="G196">
        <v>1</v>
      </c>
      <c r="H196">
        <v>1</v>
      </c>
      <c r="I196">
        <v>230080</v>
      </c>
      <c r="J196">
        <v>26</v>
      </c>
      <c r="K196" t="s">
        <v>231</v>
      </c>
      <c r="L196" t="s">
        <v>15</v>
      </c>
      <c r="M196">
        <f>Table2[[#This Row],[SibSp]]</f>
        <v>1</v>
      </c>
      <c r="N196">
        <f>Table2[[#This Row],[Parch]]</f>
        <v>1</v>
      </c>
      <c r="O196" s="5">
        <f>Table2[[#This Row],[Age]]/80</f>
        <v>3.7499999999999999E-2</v>
      </c>
      <c r="P196" s="5">
        <f>LOG10(Table2[[#This Row],[Fare]]+1)</f>
        <v>1.4313637641589874</v>
      </c>
      <c r="Q196" s="3">
        <f>IF(OR(Table2[[#This Row],[Pclass]]=2, Table2[[#This Row],[Pclass]]=3), 0, IF(Table2[[#This Row],[Pclass]]=1, 1, ""))</f>
        <v>0</v>
      </c>
      <c r="R196" s="3">
        <f>IF(OR(Table2[[#This Row],[Pclass]]=1, Table2[[#This Row],[Pclass]]=3), 0, IF(Table2[[#This Row],[Pclass]]=2, 1, ""))</f>
        <v>1</v>
      </c>
      <c r="S196" s="3">
        <f>IF(OR(Table2[[#This Row],[Embarked]]="C", Table2[[#This Row],[Embarked]]="Q"), 0, IF(Table2[[#This Row],[Embarked]]="S", 1, ""))</f>
        <v>1</v>
      </c>
      <c r="T196" s="3">
        <f>IF(OR(Table2[[#This Row],[Embarked]]="S", Table2[[#This Row],[Embarked]]="Q"), 0, IF(Table2[[#This Row],[Embarked]]="C", 1, ""))</f>
        <v>0</v>
      </c>
      <c r="U196" s="3">
        <f>IF(Table2[[#This Row],[Sex]]="male", 1, 0)</f>
        <v>1</v>
      </c>
      <c r="V196" s="3">
        <v>1</v>
      </c>
      <c r="AI196">
        <f>SUMPRODUCT(Table2[[#This Row],[SibSp_1]:[Const]],$X$4:$AG$4)</f>
        <v>0.40660811791984652</v>
      </c>
      <c r="AJ196">
        <f>(AI196-Table2[[#This Row],[Survived]])^2</f>
        <v>0.35211392571862676</v>
      </c>
    </row>
    <row r="197" spans="1:36" x14ac:dyDescent="0.25">
      <c r="A197">
        <v>195</v>
      </c>
      <c r="B197">
        <v>1</v>
      </c>
      <c r="C197">
        <v>1</v>
      </c>
      <c r="D197" t="s">
        <v>297</v>
      </c>
      <c r="E197" t="s">
        <v>17</v>
      </c>
      <c r="F197">
        <v>44</v>
      </c>
      <c r="G197">
        <v>0</v>
      </c>
      <c r="H197">
        <v>0</v>
      </c>
      <c r="I197" t="s">
        <v>298</v>
      </c>
      <c r="J197">
        <v>27.720800000000001</v>
      </c>
      <c r="K197" t="s">
        <v>299</v>
      </c>
      <c r="L197" t="s">
        <v>20</v>
      </c>
      <c r="M197">
        <f>Table2[[#This Row],[SibSp]]</f>
        <v>0</v>
      </c>
      <c r="N197">
        <f>Table2[[#This Row],[Parch]]</f>
        <v>0</v>
      </c>
      <c r="O197" s="5">
        <f>Table2[[#This Row],[Age]]/80</f>
        <v>0.55000000000000004</v>
      </c>
      <c r="P197" s="5">
        <f>LOG10(Table2[[#This Row],[Fare]]+1)</f>
        <v>1.4581965327411079</v>
      </c>
      <c r="Q197" s="3">
        <f>IF(OR(Table2[[#This Row],[Pclass]]=2, Table2[[#This Row],[Pclass]]=3), 0, IF(Table2[[#This Row],[Pclass]]=1, 1, ""))</f>
        <v>1</v>
      </c>
      <c r="R197" s="3">
        <f>IF(OR(Table2[[#This Row],[Pclass]]=1, Table2[[#This Row],[Pclass]]=3), 0, IF(Table2[[#This Row],[Pclass]]=2, 1, ""))</f>
        <v>0</v>
      </c>
      <c r="S197" s="3">
        <f>IF(OR(Table2[[#This Row],[Embarked]]="C", Table2[[#This Row],[Embarked]]="Q"), 0, IF(Table2[[#This Row],[Embarked]]="S", 1, ""))</f>
        <v>0</v>
      </c>
      <c r="T197" s="3">
        <f>IF(OR(Table2[[#This Row],[Embarked]]="S", Table2[[#This Row],[Embarked]]="Q"), 0, IF(Table2[[#This Row],[Embarked]]="C", 1, ""))</f>
        <v>1</v>
      </c>
      <c r="U197" s="3">
        <f>IF(Table2[[#This Row],[Sex]]="male", 1, 0)</f>
        <v>0</v>
      </c>
      <c r="V197" s="3">
        <v>1</v>
      </c>
      <c r="AI197">
        <f>SUMPRODUCT(Table2[[#This Row],[SibSp_1]:[Const]],$X$4:$AG$4)</f>
        <v>0.93324118133268219</v>
      </c>
      <c r="AJ197">
        <f>(AI197-Table2[[#This Row],[Survived]])^2</f>
        <v>4.4567398698558205E-3</v>
      </c>
    </row>
    <row r="198" spans="1:36" x14ac:dyDescent="0.25">
      <c r="A198">
        <v>196</v>
      </c>
      <c r="B198">
        <v>1</v>
      </c>
      <c r="C198">
        <v>1</v>
      </c>
      <c r="D198" t="s">
        <v>300</v>
      </c>
      <c r="E198" t="s">
        <v>17</v>
      </c>
      <c r="F198">
        <v>58</v>
      </c>
      <c r="G198">
        <v>0</v>
      </c>
      <c r="H198">
        <v>0</v>
      </c>
      <c r="I198" t="s">
        <v>63</v>
      </c>
      <c r="J198">
        <v>146.52080000000001</v>
      </c>
      <c r="K198" t="s">
        <v>301</v>
      </c>
      <c r="L198" t="s">
        <v>20</v>
      </c>
      <c r="M198">
        <f>Table2[[#This Row],[SibSp]]</f>
        <v>0</v>
      </c>
      <c r="N198">
        <f>Table2[[#This Row],[Parch]]</f>
        <v>0</v>
      </c>
      <c r="O198" s="5">
        <f>Table2[[#This Row],[Age]]/80</f>
        <v>0.72499999999999998</v>
      </c>
      <c r="P198" s="5">
        <f>LOG10(Table2[[#This Row],[Fare]]+1)</f>
        <v>2.1688532588793175</v>
      </c>
      <c r="Q198" s="3">
        <f>IF(OR(Table2[[#This Row],[Pclass]]=2, Table2[[#This Row],[Pclass]]=3), 0, IF(Table2[[#This Row],[Pclass]]=1, 1, ""))</f>
        <v>1</v>
      </c>
      <c r="R198" s="3">
        <f>IF(OR(Table2[[#This Row],[Pclass]]=1, Table2[[#This Row],[Pclass]]=3), 0, IF(Table2[[#This Row],[Pclass]]=2, 1, ""))</f>
        <v>0</v>
      </c>
      <c r="S198" s="3">
        <f>IF(OR(Table2[[#This Row],[Embarked]]="C", Table2[[#This Row],[Embarked]]="Q"), 0, IF(Table2[[#This Row],[Embarked]]="S", 1, ""))</f>
        <v>0</v>
      </c>
      <c r="T198" s="3">
        <f>IF(OR(Table2[[#This Row],[Embarked]]="S", Table2[[#This Row],[Embarked]]="Q"), 0, IF(Table2[[#This Row],[Embarked]]="C", 1, ""))</f>
        <v>1</v>
      </c>
      <c r="U198" s="3">
        <f>IF(Table2[[#This Row],[Sex]]="male", 1, 0)</f>
        <v>0</v>
      </c>
      <c r="V198" s="3">
        <v>1</v>
      </c>
      <c r="AI198">
        <f>SUMPRODUCT(Table2[[#This Row],[SibSp_1]:[Const]],$X$4:$AG$4)</f>
        <v>0.87826471497624237</v>
      </c>
      <c r="AJ198">
        <f>(AI198-Table2[[#This Row],[Survived]])^2</f>
        <v>1.481947961981551E-2</v>
      </c>
    </row>
    <row r="199" spans="1:36" hidden="1" x14ac:dyDescent="0.25">
      <c r="A199">
        <v>197</v>
      </c>
      <c r="B199">
        <v>0</v>
      </c>
      <c r="C199">
        <v>3</v>
      </c>
      <c r="D199" t="s">
        <v>302</v>
      </c>
      <c r="E199" t="s">
        <v>13</v>
      </c>
      <c r="G199">
        <v>0</v>
      </c>
      <c r="H199">
        <v>0</v>
      </c>
      <c r="I199">
        <v>368703</v>
      </c>
      <c r="J199">
        <v>7.75</v>
      </c>
      <c r="L199" t="s">
        <v>27</v>
      </c>
      <c r="M199">
        <f>Table2[[#This Row],[SibSp]]</f>
        <v>0</v>
      </c>
      <c r="N199">
        <f>Table2[[#This Row],[Parch]]</f>
        <v>0</v>
      </c>
      <c r="O199">
        <f>Table2[[#This Row],[Age]]/80</f>
        <v>0</v>
      </c>
      <c r="P199" s="3">
        <f>LOG10(Table2[[#This Row],[Fare]]+1)</f>
        <v>0.94200805302231327</v>
      </c>
      <c r="Q199" s="3">
        <f>IF(OR(Table2[[#This Row],[Pclass]]=2, Table2[[#This Row],[Pclass]]=3), 0, IF(Table2[[#This Row],[Pclass]]=1, 1, ""))</f>
        <v>0</v>
      </c>
      <c r="R199" s="3">
        <f>IF(OR(Table2[[#This Row],[Pclass]]=1, Table2[[#This Row],[Pclass]]=3), 0, IF(Table2[[#This Row],[Pclass]]=2, 1, ""))</f>
        <v>0</v>
      </c>
      <c r="S199" s="3">
        <f>IF(OR(Table2[[#This Row],[Embarked]]="C", Table2[[#This Row],[Embarked]]="Q"), 0, IF(Table2[[#This Row],[Embarked]]="S", 1, ""))</f>
        <v>0</v>
      </c>
      <c r="T199" s="3">
        <f>IF(OR(Table2[[#This Row],[Embarked]]="S", Table2[[#This Row],[Embarked]]="Q"), 0, IF(Table2[[#This Row],[Embarked]]="C", 1, ""))</f>
        <v>0</v>
      </c>
      <c r="U199" s="3">
        <f>IF(Table2[[#This Row],[Sex]]="male", 1, 0)</f>
        <v>1</v>
      </c>
      <c r="V199" s="3"/>
      <c r="AI199">
        <f>SUMPRODUCT(Table2[[#This Row],[SibSp_1]:[Const]],$X$4:$AG$4)</f>
        <v>-0.43714234241547401</v>
      </c>
      <c r="AJ199">
        <f>(AI199-Table2[[#This Row],[Survived]])^2</f>
        <v>0.19109342753248754</v>
      </c>
    </row>
    <row r="200" spans="1:36" x14ac:dyDescent="0.25">
      <c r="A200">
        <v>198</v>
      </c>
      <c r="B200">
        <v>0</v>
      </c>
      <c r="C200">
        <v>3</v>
      </c>
      <c r="D200" t="s">
        <v>303</v>
      </c>
      <c r="E200" t="s">
        <v>13</v>
      </c>
      <c r="F200">
        <v>42</v>
      </c>
      <c r="G200">
        <v>0</v>
      </c>
      <c r="H200">
        <v>1</v>
      </c>
      <c r="I200">
        <v>4579</v>
      </c>
      <c r="J200">
        <v>8.4041999999999994</v>
      </c>
      <c r="L200" t="s">
        <v>15</v>
      </c>
      <c r="M200">
        <f>Table2[[#This Row],[SibSp]]</f>
        <v>0</v>
      </c>
      <c r="N200">
        <f>Table2[[#This Row],[Parch]]</f>
        <v>1</v>
      </c>
      <c r="O200" s="5">
        <f>Table2[[#This Row],[Age]]/80</f>
        <v>0.52500000000000002</v>
      </c>
      <c r="P200" s="5">
        <f>LOG10(Table2[[#This Row],[Fare]]+1)</f>
        <v>0.97332185673243765</v>
      </c>
      <c r="Q200" s="3">
        <f>IF(OR(Table2[[#This Row],[Pclass]]=2, Table2[[#This Row],[Pclass]]=3), 0, IF(Table2[[#This Row],[Pclass]]=1, 1, ""))</f>
        <v>0</v>
      </c>
      <c r="R200" s="3">
        <f>IF(OR(Table2[[#This Row],[Pclass]]=1, Table2[[#This Row],[Pclass]]=3), 0, IF(Table2[[#This Row],[Pclass]]=2, 1, ""))</f>
        <v>0</v>
      </c>
      <c r="S200" s="3">
        <f>IF(OR(Table2[[#This Row],[Embarked]]="C", Table2[[#This Row],[Embarked]]="Q"), 0, IF(Table2[[#This Row],[Embarked]]="S", 1, ""))</f>
        <v>1</v>
      </c>
      <c r="T200" s="3">
        <f>IF(OR(Table2[[#This Row],[Embarked]]="S", Table2[[#This Row],[Embarked]]="Q"), 0, IF(Table2[[#This Row],[Embarked]]="C", 1, ""))</f>
        <v>0</v>
      </c>
      <c r="U200" s="3">
        <f>IF(Table2[[#This Row],[Sex]]="male", 1, 0)</f>
        <v>1</v>
      </c>
      <c r="V200" s="3">
        <v>1</v>
      </c>
      <c r="AI200">
        <f>SUMPRODUCT(Table2[[#This Row],[SibSp_1]:[Const]],$X$4:$AG$4)</f>
        <v>6.7187214771721182E-3</v>
      </c>
      <c r="AJ200">
        <f>(AI200-Table2[[#This Row],[Survived]])^2</f>
        <v>4.5141218287813891E-5</v>
      </c>
    </row>
    <row r="201" spans="1:36" hidden="1" x14ac:dyDescent="0.25">
      <c r="A201">
        <v>199</v>
      </c>
      <c r="B201">
        <v>1</v>
      </c>
      <c r="C201">
        <v>3</v>
      </c>
      <c r="D201" t="s">
        <v>304</v>
      </c>
      <c r="E201" t="s">
        <v>17</v>
      </c>
      <c r="G201">
        <v>0</v>
      </c>
      <c r="H201">
        <v>0</v>
      </c>
      <c r="I201">
        <v>370370</v>
      </c>
      <c r="J201">
        <v>7.75</v>
      </c>
      <c r="L201" t="s">
        <v>27</v>
      </c>
      <c r="M201">
        <f>Table2[[#This Row],[SibSp]]</f>
        <v>0</v>
      </c>
      <c r="N201">
        <f>Table2[[#This Row],[Parch]]</f>
        <v>0</v>
      </c>
      <c r="O201">
        <f>Table2[[#This Row],[Age]]/80</f>
        <v>0</v>
      </c>
      <c r="P201" s="3">
        <f>LOG10(Table2[[#This Row],[Fare]]+1)</f>
        <v>0.94200805302231327</v>
      </c>
      <c r="Q201" s="3">
        <f>IF(OR(Table2[[#This Row],[Pclass]]=2, Table2[[#This Row],[Pclass]]=3), 0, IF(Table2[[#This Row],[Pclass]]=1, 1, ""))</f>
        <v>0</v>
      </c>
      <c r="R201" s="3">
        <f>IF(OR(Table2[[#This Row],[Pclass]]=1, Table2[[#This Row],[Pclass]]=3), 0, IF(Table2[[#This Row],[Pclass]]=2, 1, ""))</f>
        <v>0</v>
      </c>
      <c r="S201" s="3">
        <f>IF(OR(Table2[[#This Row],[Embarked]]="C", Table2[[#This Row],[Embarked]]="Q"), 0, IF(Table2[[#This Row],[Embarked]]="S", 1, ""))</f>
        <v>0</v>
      </c>
      <c r="T201" s="3">
        <f>IF(OR(Table2[[#This Row],[Embarked]]="S", Table2[[#This Row],[Embarked]]="Q"), 0, IF(Table2[[#This Row],[Embarked]]="C", 1, ""))</f>
        <v>0</v>
      </c>
      <c r="U201" s="3">
        <f>IF(Table2[[#This Row],[Sex]]="male", 1, 0)</f>
        <v>0</v>
      </c>
      <c r="V201" s="3"/>
      <c r="AI201">
        <f>SUMPRODUCT(Table2[[#This Row],[SibSp_1]:[Const]],$X$4:$AG$4)</f>
        <v>4.5921608245648081E-2</v>
      </c>
      <c r="AJ201">
        <f>(AI201-Table2[[#This Row],[Survived]])^2</f>
        <v>0.91026557761257065</v>
      </c>
    </row>
    <row r="202" spans="1:36" x14ac:dyDescent="0.25">
      <c r="A202">
        <v>200</v>
      </c>
      <c r="B202">
        <v>0</v>
      </c>
      <c r="C202">
        <v>2</v>
      </c>
      <c r="D202" t="s">
        <v>305</v>
      </c>
      <c r="E202" t="s">
        <v>17</v>
      </c>
      <c r="F202">
        <v>24</v>
      </c>
      <c r="G202">
        <v>0</v>
      </c>
      <c r="H202">
        <v>0</v>
      </c>
      <c r="I202">
        <v>248747</v>
      </c>
      <c r="J202">
        <v>13</v>
      </c>
      <c r="L202" t="s">
        <v>15</v>
      </c>
      <c r="M202">
        <f>Table2[[#This Row],[SibSp]]</f>
        <v>0</v>
      </c>
      <c r="N202">
        <f>Table2[[#This Row],[Parch]]</f>
        <v>0</v>
      </c>
      <c r="O202" s="5">
        <f>Table2[[#This Row],[Age]]/80</f>
        <v>0.3</v>
      </c>
      <c r="P202" s="5">
        <f>LOG10(Table2[[#This Row],[Fare]]+1)</f>
        <v>1.146128035678238</v>
      </c>
      <c r="Q202" s="3">
        <f>IF(OR(Table2[[#This Row],[Pclass]]=2, Table2[[#This Row],[Pclass]]=3), 0, IF(Table2[[#This Row],[Pclass]]=1, 1, ""))</f>
        <v>0</v>
      </c>
      <c r="R202" s="3">
        <f>IF(OR(Table2[[#This Row],[Pclass]]=1, Table2[[#This Row],[Pclass]]=3), 0, IF(Table2[[#This Row],[Pclass]]=2, 1, ""))</f>
        <v>1</v>
      </c>
      <c r="S202" s="3">
        <f>IF(OR(Table2[[#This Row],[Embarked]]="C", Table2[[#This Row],[Embarked]]="Q"), 0, IF(Table2[[#This Row],[Embarked]]="S", 1, ""))</f>
        <v>1</v>
      </c>
      <c r="T202" s="3">
        <f>IF(OR(Table2[[#This Row],[Embarked]]="S", Table2[[#This Row],[Embarked]]="Q"), 0, IF(Table2[[#This Row],[Embarked]]="C", 1, ""))</f>
        <v>0</v>
      </c>
      <c r="U202" s="3">
        <f>IF(Table2[[#This Row],[Sex]]="male", 1, 0)</f>
        <v>0</v>
      </c>
      <c r="V202" s="3">
        <v>1</v>
      </c>
      <c r="AI202">
        <f>SUMPRODUCT(Table2[[#This Row],[SibSp_1]:[Const]],$X$4:$AG$4)</f>
        <v>0.81019903899523915</v>
      </c>
      <c r="AJ202">
        <f>(AI202-Table2[[#This Row],[Survived]])^2</f>
        <v>0.6564224827888091</v>
      </c>
    </row>
    <row r="203" spans="1:36" x14ac:dyDescent="0.25">
      <c r="A203">
        <v>201</v>
      </c>
      <c r="B203">
        <v>0</v>
      </c>
      <c r="C203">
        <v>3</v>
      </c>
      <c r="D203" t="s">
        <v>306</v>
      </c>
      <c r="E203" t="s">
        <v>13</v>
      </c>
      <c r="F203">
        <v>28</v>
      </c>
      <c r="G203">
        <v>0</v>
      </c>
      <c r="H203">
        <v>0</v>
      </c>
      <c r="I203">
        <v>345770</v>
      </c>
      <c r="J203">
        <v>9.5</v>
      </c>
      <c r="L203" t="s">
        <v>15</v>
      </c>
      <c r="M203">
        <f>Table2[[#This Row],[SibSp]]</f>
        <v>0</v>
      </c>
      <c r="N203">
        <f>Table2[[#This Row],[Parch]]</f>
        <v>0</v>
      </c>
      <c r="O203" s="5">
        <f>Table2[[#This Row],[Age]]/80</f>
        <v>0.35</v>
      </c>
      <c r="P203" s="5">
        <f>LOG10(Table2[[#This Row],[Fare]]+1)</f>
        <v>1.0211892990699381</v>
      </c>
      <c r="Q203" s="3">
        <f>IF(OR(Table2[[#This Row],[Pclass]]=2, Table2[[#This Row],[Pclass]]=3), 0, IF(Table2[[#This Row],[Pclass]]=1, 1, ""))</f>
        <v>0</v>
      </c>
      <c r="R203" s="3">
        <f>IF(OR(Table2[[#This Row],[Pclass]]=1, Table2[[#This Row],[Pclass]]=3), 0, IF(Table2[[#This Row],[Pclass]]=2, 1, ""))</f>
        <v>0</v>
      </c>
      <c r="S203" s="3">
        <f>IF(OR(Table2[[#This Row],[Embarked]]="C", Table2[[#This Row],[Embarked]]="Q"), 0, IF(Table2[[#This Row],[Embarked]]="S", 1, ""))</f>
        <v>1</v>
      </c>
      <c r="T203" s="3">
        <f>IF(OR(Table2[[#This Row],[Embarked]]="S", Table2[[#This Row],[Embarked]]="Q"), 0, IF(Table2[[#This Row],[Embarked]]="C", 1, ""))</f>
        <v>0</v>
      </c>
      <c r="U203" s="3">
        <f>IF(Table2[[#This Row],[Sex]]="male", 1, 0)</f>
        <v>1</v>
      </c>
      <c r="V203" s="3">
        <v>1</v>
      </c>
      <c r="AI203">
        <f>SUMPRODUCT(Table2[[#This Row],[SibSp_1]:[Const]],$X$4:$AG$4)</f>
        <v>0.11259920482487085</v>
      </c>
      <c r="AJ203">
        <f>(AI203-Table2[[#This Row],[Survived]])^2</f>
        <v>1.2678580927193218E-2</v>
      </c>
    </row>
    <row r="204" spans="1:36" hidden="1" x14ac:dyDescent="0.25">
      <c r="A204">
        <v>202</v>
      </c>
      <c r="B204">
        <v>0</v>
      </c>
      <c r="C204">
        <v>3</v>
      </c>
      <c r="D204" t="s">
        <v>307</v>
      </c>
      <c r="E204" t="s">
        <v>13</v>
      </c>
      <c r="G204">
        <v>8</v>
      </c>
      <c r="H204">
        <v>2</v>
      </c>
      <c r="I204" t="s">
        <v>250</v>
      </c>
      <c r="J204">
        <v>69.55</v>
      </c>
      <c r="L204" t="s">
        <v>15</v>
      </c>
      <c r="M204">
        <f>Table2[[#This Row],[SibSp]]</f>
        <v>8</v>
      </c>
      <c r="N204">
        <f>Table2[[#This Row],[Parch]]</f>
        <v>2</v>
      </c>
      <c r="O204">
        <f>Table2[[#This Row],[Age]]/80</f>
        <v>0</v>
      </c>
      <c r="P204" s="3">
        <f>LOG10(Table2[[#This Row],[Fare]]+1)</f>
        <v>1.8484970180903666</v>
      </c>
      <c r="Q204" s="3">
        <f>IF(OR(Table2[[#This Row],[Pclass]]=2, Table2[[#This Row],[Pclass]]=3), 0, IF(Table2[[#This Row],[Pclass]]=1, 1, ""))</f>
        <v>0</v>
      </c>
      <c r="R204" s="3">
        <f>IF(OR(Table2[[#This Row],[Pclass]]=1, Table2[[#This Row],[Pclass]]=3), 0, IF(Table2[[#This Row],[Pclass]]=2, 1, ""))</f>
        <v>0</v>
      </c>
      <c r="S204" s="3">
        <f>IF(OR(Table2[[#This Row],[Embarked]]="C", Table2[[#This Row],[Embarked]]="Q"), 0, IF(Table2[[#This Row],[Embarked]]="S", 1, ""))</f>
        <v>1</v>
      </c>
      <c r="T204" s="3">
        <f>IF(OR(Table2[[#This Row],[Embarked]]="S", Table2[[#This Row],[Embarked]]="Q"), 0, IF(Table2[[#This Row],[Embarked]]="C", 1, ""))</f>
        <v>0</v>
      </c>
      <c r="U204" s="3">
        <f>IF(Table2[[#This Row],[Sex]]="male", 1, 0)</f>
        <v>1</v>
      </c>
      <c r="V204" s="3"/>
      <c r="AI204">
        <f>SUMPRODUCT(Table2[[#This Row],[SibSp_1]:[Const]],$X$4:$AG$4)</f>
        <v>-0.82956075481131109</v>
      </c>
      <c r="AJ204">
        <f>(AI204-Table2[[#This Row],[Survived]])^2</f>
        <v>0.68817104592311218</v>
      </c>
    </row>
    <row r="205" spans="1:36" x14ac:dyDescent="0.25">
      <c r="A205">
        <v>203</v>
      </c>
      <c r="B205">
        <v>0</v>
      </c>
      <c r="C205">
        <v>3</v>
      </c>
      <c r="D205" t="s">
        <v>308</v>
      </c>
      <c r="E205" t="s">
        <v>13</v>
      </c>
      <c r="F205">
        <v>34</v>
      </c>
      <c r="G205">
        <v>0</v>
      </c>
      <c r="H205">
        <v>0</v>
      </c>
      <c r="I205">
        <v>3101264</v>
      </c>
      <c r="J205">
        <v>6.4958</v>
      </c>
      <c r="L205" t="s">
        <v>15</v>
      </c>
      <c r="M205">
        <f>Table2[[#This Row],[SibSp]]</f>
        <v>0</v>
      </c>
      <c r="N205">
        <f>Table2[[#This Row],[Parch]]</f>
        <v>0</v>
      </c>
      <c r="O205" s="5">
        <f>Table2[[#This Row],[Age]]/80</f>
        <v>0.42499999999999999</v>
      </c>
      <c r="P205" s="5">
        <f>LOG10(Table2[[#This Row],[Fare]]+1)</f>
        <v>0.87481799035902574</v>
      </c>
      <c r="Q205" s="3">
        <f>IF(OR(Table2[[#This Row],[Pclass]]=2, Table2[[#This Row],[Pclass]]=3), 0, IF(Table2[[#This Row],[Pclass]]=1, 1, ""))</f>
        <v>0</v>
      </c>
      <c r="R205" s="3">
        <f>IF(OR(Table2[[#This Row],[Pclass]]=1, Table2[[#This Row],[Pclass]]=3), 0, IF(Table2[[#This Row],[Pclass]]=2, 1, ""))</f>
        <v>0</v>
      </c>
      <c r="S205" s="3">
        <f>IF(OR(Table2[[#This Row],[Embarked]]="C", Table2[[#This Row],[Embarked]]="Q"), 0, IF(Table2[[#This Row],[Embarked]]="S", 1, ""))</f>
        <v>1</v>
      </c>
      <c r="T205" s="3">
        <f>IF(OR(Table2[[#This Row],[Embarked]]="S", Table2[[#This Row],[Embarked]]="Q"), 0, IF(Table2[[#This Row],[Embarked]]="C", 1, ""))</f>
        <v>0</v>
      </c>
      <c r="U205" s="3">
        <f>IF(Table2[[#This Row],[Sex]]="male", 1, 0)</f>
        <v>1</v>
      </c>
      <c r="V205" s="3">
        <v>1</v>
      </c>
      <c r="AI205">
        <f>SUMPRODUCT(Table2[[#This Row],[SibSp_1]:[Const]],$X$4:$AG$4)</f>
        <v>6.7055226156318648E-2</v>
      </c>
      <c r="AJ205">
        <f>(AI205-Table2[[#This Row],[Survived]])^2</f>
        <v>4.4964033548750403E-3</v>
      </c>
    </row>
    <row r="206" spans="1:36" x14ac:dyDescent="0.25">
      <c r="A206">
        <v>204</v>
      </c>
      <c r="B206">
        <v>0</v>
      </c>
      <c r="C206">
        <v>3</v>
      </c>
      <c r="D206" t="s">
        <v>309</v>
      </c>
      <c r="E206" t="s">
        <v>13</v>
      </c>
      <c r="F206">
        <v>45.5</v>
      </c>
      <c r="G206">
        <v>0</v>
      </c>
      <c r="H206">
        <v>0</v>
      </c>
      <c r="I206">
        <v>2628</v>
      </c>
      <c r="J206">
        <v>7.2249999999999996</v>
      </c>
      <c r="L206" t="s">
        <v>20</v>
      </c>
      <c r="M206">
        <f>Table2[[#This Row],[SibSp]]</f>
        <v>0</v>
      </c>
      <c r="N206">
        <f>Table2[[#This Row],[Parch]]</f>
        <v>0</v>
      </c>
      <c r="O206" s="5">
        <f>Table2[[#This Row],[Age]]/80</f>
        <v>0.56874999999999998</v>
      </c>
      <c r="P206" s="5">
        <f>LOG10(Table2[[#This Row],[Fare]]+1)</f>
        <v>0.91513590662201194</v>
      </c>
      <c r="Q206" s="3">
        <f>IF(OR(Table2[[#This Row],[Pclass]]=2, Table2[[#This Row],[Pclass]]=3), 0, IF(Table2[[#This Row],[Pclass]]=1, 1, ""))</f>
        <v>0</v>
      </c>
      <c r="R206" s="3">
        <f>IF(OR(Table2[[#This Row],[Pclass]]=1, Table2[[#This Row],[Pclass]]=3), 0, IF(Table2[[#This Row],[Pclass]]=2, 1, ""))</f>
        <v>0</v>
      </c>
      <c r="S206" s="3">
        <f>IF(OR(Table2[[#This Row],[Embarked]]="C", Table2[[#This Row],[Embarked]]="Q"), 0, IF(Table2[[#This Row],[Embarked]]="S", 1, ""))</f>
        <v>0</v>
      </c>
      <c r="T206" s="3">
        <f>IF(OR(Table2[[#This Row],[Embarked]]="S", Table2[[#This Row],[Embarked]]="Q"), 0, IF(Table2[[#This Row],[Embarked]]="C", 1, ""))</f>
        <v>1</v>
      </c>
      <c r="U206" s="3">
        <f>IF(Table2[[#This Row],[Sex]]="male", 1, 0)</f>
        <v>1</v>
      </c>
      <c r="V206" s="3">
        <v>1</v>
      </c>
      <c r="AI206">
        <f>SUMPRODUCT(Table2[[#This Row],[SibSp_1]:[Const]],$X$4:$AG$4)</f>
        <v>6.1498642262653669E-2</v>
      </c>
      <c r="AJ206">
        <f>(AI206-Table2[[#This Row],[Survived]])^2</f>
        <v>3.7820830001498518E-3</v>
      </c>
    </row>
    <row r="207" spans="1:36" x14ac:dyDescent="0.25">
      <c r="A207">
        <v>205</v>
      </c>
      <c r="B207">
        <v>1</v>
      </c>
      <c r="C207">
        <v>3</v>
      </c>
      <c r="D207" t="s">
        <v>310</v>
      </c>
      <c r="E207" t="s">
        <v>13</v>
      </c>
      <c r="F207">
        <v>18</v>
      </c>
      <c r="G207">
        <v>0</v>
      </c>
      <c r="H207">
        <v>0</v>
      </c>
      <c r="I207" t="s">
        <v>311</v>
      </c>
      <c r="J207">
        <v>8.0500000000000007</v>
      </c>
      <c r="L207" t="s">
        <v>15</v>
      </c>
      <c r="M207">
        <f>Table2[[#This Row],[SibSp]]</f>
        <v>0</v>
      </c>
      <c r="N207">
        <f>Table2[[#This Row],[Parch]]</f>
        <v>0</v>
      </c>
      <c r="O207" s="5">
        <f>Table2[[#This Row],[Age]]/80</f>
        <v>0.22500000000000001</v>
      </c>
      <c r="P207" s="5">
        <f>LOG10(Table2[[#This Row],[Fare]]+1)</f>
        <v>0.9566485792052033</v>
      </c>
      <c r="Q207" s="3">
        <f>IF(OR(Table2[[#This Row],[Pclass]]=2, Table2[[#This Row],[Pclass]]=3), 0, IF(Table2[[#This Row],[Pclass]]=1, 1, ""))</f>
        <v>0</v>
      </c>
      <c r="R207" s="3">
        <f>IF(OR(Table2[[#This Row],[Pclass]]=1, Table2[[#This Row],[Pclass]]=3), 0, IF(Table2[[#This Row],[Pclass]]=2, 1, ""))</f>
        <v>0</v>
      </c>
      <c r="S207" s="3">
        <f>IF(OR(Table2[[#This Row],[Embarked]]="C", Table2[[#This Row],[Embarked]]="Q"), 0, IF(Table2[[#This Row],[Embarked]]="S", 1, ""))</f>
        <v>1</v>
      </c>
      <c r="T207" s="3">
        <f>IF(OR(Table2[[#This Row],[Embarked]]="S", Table2[[#This Row],[Embarked]]="Q"), 0, IF(Table2[[#This Row],[Embarked]]="C", 1, ""))</f>
        <v>0</v>
      </c>
      <c r="U207" s="3">
        <f>IF(Table2[[#This Row],[Sex]]="male", 1, 0)</f>
        <v>1</v>
      </c>
      <c r="V207" s="3">
        <v>1</v>
      </c>
      <c r="AI207">
        <f>SUMPRODUCT(Table2[[#This Row],[SibSp_1]:[Const]],$X$4:$AG$4)</f>
        <v>0.17346722761395006</v>
      </c>
      <c r="AJ207">
        <f>(AI207-Table2[[#This Row],[Survived]])^2</f>
        <v>0.68315642382816988</v>
      </c>
    </row>
    <row r="208" spans="1:36" x14ac:dyDescent="0.25">
      <c r="A208">
        <v>206</v>
      </c>
      <c r="B208">
        <v>0</v>
      </c>
      <c r="C208">
        <v>3</v>
      </c>
      <c r="D208" t="s">
        <v>312</v>
      </c>
      <c r="E208" t="s">
        <v>17</v>
      </c>
      <c r="F208">
        <v>2</v>
      </c>
      <c r="G208">
        <v>0</v>
      </c>
      <c r="H208">
        <v>1</v>
      </c>
      <c r="I208">
        <v>347054</v>
      </c>
      <c r="J208">
        <v>10.4625</v>
      </c>
      <c r="K208" t="s">
        <v>35</v>
      </c>
      <c r="L208" t="s">
        <v>15</v>
      </c>
      <c r="M208">
        <f>Table2[[#This Row],[SibSp]]</f>
        <v>0</v>
      </c>
      <c r="N208">
        <f>Table2[[#This Row],[Parch]]</f>
        <v>1</v>
      </c>
      <c r="O208" s="5">
        <f>Table2[[#This Row],[Age]]/80</f>
        <v>2.5000000000000001E-2</v>
      </c>
      <c r="P208" s="5">
        <f>LOG10(Table2[[#This Row],[Fare]]+1)</f>
        <v>1.0592793486780776</v>
      </c>
      <c r="Q208" s="3">
        <f>IF(OR(Table2[[#This Row],[Pclass]]=2, Table2[[#This Row],[Pclass]]=3), 0, IF(Table2[[#This Row],[Pclass]]=1, 1, ""))</f>
        <v>0</v>
      </c>
      <c r="R208" s="3">
        <f>IF(OR(Table2[[#This Row],[Pclass]]=1, Table2[[#This Row],[Pclass]]=3), 0, IF(Table2[[#This Row],[Pclass]]=2, 1, ""))</f>
        <v>0</v>
      </c>
      <c r="S208" s="3">
        <f>IF(OR(Table2[[#This Row],[Embarked]]="C", Table2[[#This Row],[Embarked]]="Q"), 0, IF(Table2[[#This Row],[Embarked]]="S", 1, ""))</f>
        <v>1</v>
      </c>
      <c r="T208" s="3">
        <f>IF(OR(Table2[[#This Row],[Embarked]]="S", Table2[[#This Row],[Embarked]]="Q"), 0, IF(Table2[[#This Row],[Embarked]]="C", 1, ""))</f>
        <v>0</v>
      </c>
      <c r="U208" s="3">
        <f>IF(Table2[[#This Row],[Sex]]="male", 1, 0)</f>
        <v>0</v>
      </c>
      <c r="V208" s="3">
        <v>1</v>
      </c>
      <c r="AI208">
        <f>SUMPRODUCT(Table2[[#This Row],[SibSp_1]:[Const]],$X$4:$AG$4)</f>
        <v>0.75003016222489349</v>
      </c>
      <c r="AJ208">
        <f>(AI208-Table2[[#This Row],[Survived]])^2</f>
        <v>0.56254524424710006</v>
      </c>
    </row>
    <row r="209" spans="1:36" x14ac:dyDescent="0.25">
      <c r="A209">
        <v>207</v>
      </c>
      <c r="B209">
        <v>0</v>
      </c>
      <c r="C209">
        <v>3</v>
      </c>
      <c r="D209" t="s">
        <v>313</v>
      </c>
      <c r="E209" t="s">
        <v>13</v>
      </c>
      <c r="F209">
        <v>32</v>
      </c>
      <c r="G209">
        <v>1</v>
      </c>
      <c r="H209">
        <v>0</v>
      </c>
      <c r="I209">
        <v>3101278</v>
      </c>
      <c r="J209">
        <v>15.85</v>
      </c>
      <c r="L209" t="s">
        <v>15</v>
      </c>
      <c r="M209">
        <f>Table2[[#This Row],[SibSp]]</f>
        <v>1</v>
      </c>
      <c r="N209">
        <f>Table2[[#This Row],[Parch]]</f>
        <v>0</v>
      </c>
      <c r="O209" s="5">
        <f>Table2[[#This Row],[Age]]/80</f>
        <v>0.4</v>
      </c>
      <c r="P209" s="5">
        <f>LOG10(Table2[[#This Row],[Fare]]+1)</f>
        <v>1.2265999052073575</v>
      </c>
      <c r="Q209" s="3">
        <f>IF(OR(Table2[[#This Row],[Pclass]]=2, Table2[[#This Row],[Pclass]]=3), 0, IF(Table2[[#This Row],[Pclass]]=1, 1, ""))</f>
        <v>0</v>
      </c>
      <c r="R209" s="3">
        <f>IF(OR(Table2[[#This Row],[Pclass]]=1, Table2[[#This Row],[Pclass]]=3), 0, IF(Table2[[#This Row],[Pclass]]=2, 1, ""))</f>
        <v>0</v>
      </c>
      <c r="S209" s="3">
        <f>IF(OR(Table2[[#This Row],[Embarked]]="C", Table2[[#This Row],[Embarked]]="Q"), 0, IF(Table2[[#This Row],[Embarked]]="S", 1, ""))</f>
        <v>1</v>
      </c>
      <c r="T209" s="3">
        <f>IF(OR(Table2[[#This Row],[Embarked]]="S", Table2[[#This Row],[Embarked]]="Q"), 0, IF(Table2[[#This Row],[Embarked]]="C", 1, ""))</f>
        <v>0</v>
      </c>
      <c r="U209" s="3">
        <f>IF(Table2[[#This Row],[Sex]]="male", 1, 0)</f>
        <v>1</v>
      </c>
      <c r="V209" s="3">
        <v>1</v>
      </c>
      <c r="AI209">
        <f>SUMPRODUCT(Table2[[#This Row],[SibSp_1]:[Const]],$X$4:$AG$4)</f>
        <v>4.2072129266426672E-2</v>
      </c>
      <c r="AJ209">
        <f>(AI209-Table2[[#This Row],[Survived]])^2</f>
        <v>1.7700640610109157E-3</v>
      </c>
    </row>
    <row r="210" spans="1:36" x14ac:dyDescent="0.25">
      <c r="A210">
        <v>208</v>
      </c>
      <c r="B210">
        <v>1</v>
      </c>
      <c r="C210">
        <v>3</v>
      </c>
      <c r="D210" t="s">
        <v>314</v>
      </c>
      <c r="E210" t="s">
        <v>13</v>
      </c>
      <c r="F210">
        <v>26</v>
      </c>
      <c r="G210">
        <v>0</v>
      </c>
      <c r="H210">
        <v>0</v>
      </c>
      <c r="I210">
        <v>2699</v>
      </c>
      <c r="J210">
        <v>18.787500000000001</v>
      </c>
      <c r="L210" t="s">
        <v>20</v>
      </c>
      <c r="M210">
        <f>Table2[[#This Row],[SibSp]]</f>
        <v>0</v>
      </c>
      <c r="N210">
        <f>Table2[[#This Row],[Parch]]</f>
        <v>0</v>
      </c>
      <c r="O210" s="5">
        <f>Table2[[#This Row],[Age]]/80</f>
        <v>0.32500000000000001</v>
      </c>
      <c r="P210" s="5">
        <f>LOG10(Table2[[#This Row],[Fare]]+1)</f>
        <v>1.2963909278704124</v>
      </c>
      <c r="Q210" s="3">
        <f>IF(OR(Table2[[#This Row],[Pclass]]=2, Table2[[#This Row],[Pclass]]=3), 0, IF(Table2[[#This Row],[Pclass]]=1, 1, ""))</f>
        <v>0</v>
      </c>
      <c r="R210" s="3">
        <f>IF(OR(Table2[[#This Row],[Pclass]]=1, Table2[[#This Row],[Pclass]]=3), 0, IF(Table2[[#This Row],[Pclass]]=2, 1, ""))</f>
        <v>0</v>
      </c>
      <c r="S210" s="3">
        <f>IF(OR(Table2[[#This Row],[Embarked]]="C", Table2[[#This Row],[Embarked]]="Q"), 0, IF(Table2[[#This Row],[Embarked]]="S", 1, ""))</f>
        <v>0</v>
      </c>
      <c r="T210" s="3">
        <f>IF(OR(Table2[[#This Row],[Embarked]]="S", Table2[[#This Row],[Embarked]]="Q"), 0, IF(Table2[[#This Row],[Embarked]]="C", 1, ""))</f>
        <v>1</v>
      </c>
      <c r="U210" s="3">
        <f>IF(Table2[[#This Row],[Sex]]="male", 1, 0)</f>
        <v>1</v>
      </c>
      <c r="V210" s="3">
        <v>1</v>
      </c>
      <c r="AI210">
        <f>SUMPRODUCT(Table2[[#This Row],[SibSp_1]:[Const]],$X$4:$AG$4)</f>
        <v>0.20491217977345649</v>
      </c>
      <c r="AJ210">
        <f>(AI210-Table2[[#This Row],[Survived]])^2</f>
        <v>0.63216464187259624</v>
      </c>
    </row>
    <row r="211" spans="1:36" x14ac:dyDescent="0.25">
      <c r="A211">
        <v>209</v>
      </c>
      <c r="B211">
        <v>1</v>
      </c>
      <c r="C211">
        <v>3</v>
      </c>
      <c r="D211" t="s">
        <v>315</v>
      </c>
      <c r="E211" t="s">
        <v>17</v>
      </c>
      <c r="F211">
        <v>16</v>
      </c>
      <c r="G211">
        <v>0</v>
      </c>
      <c r="H211">
        <v>0</v>
      </c>
      <c r="I211">
        <v>367231</v>
      </c>
      <c r="J211">
        <v>7.75</v>
      </c>
      <c r="L211" t="s">
        <v>27</v>
      </c>
      <c r="M211">
        <f>Table2[[#This Row],[SibSp]]</f>
        <v>0</v>
      </c>
      <c r="N211">
        <f>Table2[[#This Row],[Parch]]</f>
        <v>0</v>
      </c>
      <c r="O211" s="5">
        <f>Table2[[#This Row],[Age]]/80</f>
        <v>0.2</v>
      </c>
      <c r="P211" s="5">
        <f>LOG10(Table2[[#This Row],[Fare]]+1)</f>
        <v>0.94200805302231327</v>
      </c>
      <c r="Q211" s="3">
        <f>IF(OR(Table2[[#This Row],[Pclass]]=2, Table2[[#This Row],[Pclass]]=3), 0, IF(Table2[[#This Row],[Pclass]]=1, 1, ""))</f>
        <v>0</v>
      </c>
      <c r="R211" s="3">
        <f>IF(OR(Table2[[#This Row],[Pclass]]=1, Table2[[#This Row],[Pclass]]=3), 0, IF(Table2[[#This Row],[Pclass]]=2, 1, ""))</f>
        <v>0</v>
      </c>
      <c r="S211" s="3">
        <f>IF(OR(Table2[[#This Row],[Embarked]]="C", Table2[[#This Row],[Embarked]]="Q"), 0, IF(Table2[[#This Row],[Embarked]]="S", 1, ""))</f>
        <v>0</v>
      </c>
      <c r="T211" s="3">
        <f>IF(OR(Table2[[#This Row],[Embarked]]="S", Table2[[#This Row],[Embarked]]="Q"), 0, IF(Table2[[#This Row],[Embarked]]="C", 1, ""))</f>
        <v>0</v>
      </c>
      <c r="U211" s="3">
        <f>IF(Table2[[#This Row],[Sex]]="male", 1, 0)</f>
        <v>0</v>
      </c>
      <c r="V211" s="3">
        <v>1</v>
      </c>
      <c r="AI211">
        <f>SUMPRODUCT(Table2[[#This Row],[SibSp_1]:[Const]],$X$4:$AG$4)</f>
        <v>0.63789609242638956</v>
      </c>
      <c r="AJ211">
        <f>(AI211-Table2[[#This Row],[Survived]])^2</f>
        <v>0.13111923988007781</v>
      </c>
    </row>
    <row r="212" spans="1:36" x14ac:dyDescent="0.25">
      <c r="A212">
        <v>210</v>
      </c>
      <c r="B212">
        <v>1</v>
      </c>
      <c r="C212">
        <v>1</v>
      </c>
      <c r="D212" t="s">
        <v>316</v>
      </c>
      <c r="E212" t="s">
        <v>13</v>
      </c>
      <c r="F212">
        <v>40</v>
      </c>
      <c r="G212">
        <v>0</v>
      </c>
      <c r="H212">
        <v>0</v>
      </c>
      <c r="I212">
        <v>112277</v>
      </c>
      <c r="J212">
        <v>31</v>
      </c>
      <c r="K212" t="s">
        <v>317</v>
      </c>
      <c r="L212" t="s">
        <v>20</v>
      </c>
      <c r="M212">
        <f>Table2[[#This Row],[SibSp]]</f>
        <v>0</v>
      </c>
      <c r="N212">
        <f>Table2[[#This Row],[Parch]]</f>
        <v>0</v>
      </c>
      <c r="O212" s="5">
        <f>Table2[[#This Row],[Age]]/80</f>
        <v>0.5</v>
      </c>
      <c r="P212" s="5">
        <f>LOG10(Table2[[#This Row],[Fare]]+1)</f>
        <v>1.505149978319906</v>
      </c>
      <c r="Q212" s="3">
        <f>IF(OR(Table2[[#This Row],[Pclass]]=2, Table2[[#This Row],[Pclass]]=3), 0, IF(Table2[[#This Row],[Pclass]]=1, 1, ""))</f>
        <v>1</v>
      </c>
      <c r="R212" s="3">
        <f>IF(OR(Table2[[#This Row],[Pclass]]=1, Table2[[#This Row],[Pclass]]=3), 0, IF(Table2[[#This Row],[Pclass]]=2, 1, ""))</f>
        <v>0</v>
      </c>
      <c r="S212" s="3">
        <f>IF(OR(Table2[[#This Row],[Embarked]]="C", Table2[[#This Row],[Embarked]]="Q"), 0, IF(Table2[[#This Row],[Embarked]]="S", 1, ""))</f>
        <v>0</v>
      </c>
      <c r="T212" s="3">
        <f>IF(OR(Table2[[#This Row],[Embarked]]="S", Table2[[#This Row],[Embarked]]="Q"), 0, IF(Table2[[#This Row],[Embarked]]="C", 1, ""))</f>
        <v>1</v>
      </c>
      <c r="U212" s="3">
        <f>IF(Table2[[#This Row],[Sex]]="male", 1, 0)</f>
        <v>1</v>
      </c>
      <c r="V212" s="3">
        <v>1</v>
      </c>
      <c r="AI212">
        <f>SUMPRODUCT(Table2[[#This Row],[SibSp_1]:[Const]],$X$4:$AG$4)</f>
        <v>0.47807186508184796</v>
      </c>
      <c r="AJ212">
        <f>(AI212-Table2[[#This Row],[Survived]])^2</f>
        <v>0.27240897801914071</v>
      </c>
    </row>
    <row r="213" spans="1:36" x14ac:dyDescent="0.25">
      <c r="A213">
        <v>211</v>
      </c>
      <c r="B213">
        <v>0</v>
      </c>
      <c r="C213">
        <v>3</v>
      </c>
      <c r="D213" t="s">
        <v>318</v>
      </c>
      <c r="E213" t="s">
        <v>13</v>
      </c>
      <c r="F213">
        <v>24</v>
      </c>
      <c r="G213">
        <v>0</v>
      </c>
      <c r="H213">
        <v>0</v>
      </c>
      <c r="I213" t="s">
        <v>319</v>
      </c>
      <c r="J213">
        <v>7.05</v>
      </c>
      <c r="L213" t="s">
        <v>15</v>
      </c>
      <c r="M213">
        <f>Table2[[#This Row],[SibSp]]</f>
        <v>0</v>
      </c>
      <c r="N213">
        <f>Table2[[#This Row],[Parch]]</f>
        <v>0</v>
      </c>
      <c r="O213" s="5">
        <f>Table2[[#This Row],[Age]]/80</f>
        <v>0.3</v>
      </c>
      <c r="P213" s="5">
        <f>LOG10(Table2[[#This Row],[Fare]]+1)</f>
        <v>0.90579588036786851</v>
      </c>
      <c r="Q213" s="3">
        <f>IF(OR(Table2[[#This Row],[Pclass]]=2, Table2[[#This Row],[Pclass]]=3), 0, IF(Table2[[#This Row],[Pclass]]=1, 1, ""))</f>
        <v>0</v>
      </c>
      <c r="R213" s="3">
        <f>IF(OR(Table2[[#This Row],[Pclass]]=1, Table2[[#This Row],[Pclass]]=3), 0, IF(Table2[[#This Row],[Pclass]]=2, 1, ""))</f>
        <v>0</v>
      </c>
      <c r="S213" s="3">
        <f>IF(OR(Table2[[#This Row],[Embarked]]="C", Table2[[#This Row],[Embarked]]="Q"), 0, IF(Table2[[#This Row],[Embarked]]="S", 1, ""))</f>
        <v>1</v>
      </c>
      <c r="T213" s="3">
        <f>IF(OR(Table2[[#This Row],[Embarked]]="S", Table2[[#This Row],[Embarked]]="Q"), 0, IF(Table2[[#This Row],[Embarked]]="C", 1, ""))</f>
        <v>0</v>
      </c>
      <c r="U213" s="3">
        <f>IF(Table2[[#This Row],[Sex]]="male", 1, 0)</f>
        <v>1</v>
      </c>
      <c r="V213" s="3">
        <v>1</v>
      </c>
      <c r="AI213">
        <f>SUMPRODUCT(Table2[[#This Row],[SibSp_1]:[Const]],$X$4:$AG$4)</f>
        <v>0.13257965094611346</v>
      </c>
      <c r="AJ213">
        <f>(AI213-Table2[[#This Row],[Survived]])^2</f>
        <v>1.7577363844993282E-2</v>
      </c>
    </row>
    <row r="214" spans="1:36" x14ac:dyDescent="0.25">
      <c r="A214">
        <v>212</v>
      </c>
      <c r="B214">
        <v>1</v>
      </c>
      <c r="C214">
        <v>2</v>
      </c>
      <c r="D214" t="s">
        <v>320</v>
      </c>
      <c r="E214" t="s">
        <v>17</v>
      </c>
      <c r="F214">
        <v>35</v>
      </c>
      <c r="G214">
        <v>0</v>
      </c>
      <c r="H214">
        <v>0</v>
      </c>
      <c r="I214" t="s">
        <v>321</v>
      </c>
      <c r="J214">
        <v>21</v>
      </c>
      <c r="L214" t="s">
        <v>15</v>
      </c>
      <c r="M214">
        <f>Table2[[#This Row],[SibSp]]</f>
        <v>0</v>
      </c>
      <c r="N214">
        <f>Table2[[#This Row],[Parch]]</f>
        <v>0</v>
      </c>
      <c r="O214" s="5">
        <f>Table2[[#This Row],[Age]]/80</f>
        <v>0.4375</v>
      </c>
      <c r="P214" s="5">
        <f>LOG10(Table2[[#This Row],[Fare]]+1)</f>
        <v>1.3424226808222062</v>
      </c>
      <c r="Q214" s="3">
        <f>IF(OR(Table2[[#This Row],[Pclass]]=2, Table2[[#This Row],[Pclass]]=3), 0, IF(Table2[[#This Row],[Pclass]]=1, 1, ""))</f>
        <v>0</v>
      </c>
      <c r="R214" s="3">
        <f>IF(OR(Table2[[#This Row],[Pclass]]=1, Table2[[#This Row],[Pclass]]=3), 0, IF(Table2[[#This Row],[Pclass]]=2, 1, ""))</f>
        <v>1</v>
      </c>
      <c r="S214" s="3">
        <f>IF(OR(Table2[[#This Row],[Embarked]]="C", Table2[[#This Row],[Embarked]]="Q"), 0, IF(Table2[[#This Row],[Embarked]]="S", 1, ""))</f>
        <v>1</v>
      </c>
      <c r="T214" s="3">
        <f>IF(OR(Table2[[#This Row],[Embarked]]="S", Table2[[#This Row],[Embarked]]="Q"), 0, IF(Table2[[#This Row],[Embarked]]="C", 1, ""))</f>
        <v>0</v>
      </c>
      <c r="U214" s="3">
        <f>IF(Table2[[#This Row],[Sex]]="male", 1, 0)</f>
        <v>0</v>
      </c>
      <c r="V214" s="3">
        <v>1</v>
      </c>
      <c r="AI214">
        <f>SUMPRODUCT(Table2[[#This Row],[SibSp_1]:[Const]],$X$4:$AG$4)</f>
        <v>0.74935241094073446</v>
      </c>
      <c r="AJ214">
        <f>(AI214-Table2[[#This Row],[Survived]])^2</f>
        <v>6.2824213901222448E-2</v>
      </c>
    </row>
    <row r="215" spans="1:36" x14ac:dyDescent="0.25">
      <c r="A215">
        <v>213</v>
      </c>
      <c r="B215">
        <v>0</v>
      </c>
      <c r="C215">
        <v>3</v>
      </c>
      <c r="D215" t="s">
        <v>322</v>
      </c>
      <c r="E215" t="s">
        <v>13</v>
      </c>
      <c r="F215">
        <v>22</v>
      </c>
      <c r="G215">
        <v>0</v>
      </c>
      <c r="H215">
        <v>0</v>
      </c>
      <c r="I215" t="s">
        <v>323</v>
      </c>
      <c r="J215">
        <v>7.25</v>
      </c>
      <c r="L215" t="s">
        <v>15</v>
      </c>
      <c r="M215">
        <f>Table2[[#This Row],[SibSp]]</f>
        <v>0</v>
      </c>
      <c r="N215">
        <f>Table2[[#This Row],[Parch]]</f>
        <v>0</v>
      </c>
      <c r="O215" s="5">
        <f>Table2[[#This Row],[Age]]/80</f>
        <v>0.27500000000000002</v>
      </c>
      <c r="P215" s="5">
        <f>LOG10(Table2[[#This Row],[Fare]]+1)</f>
        <v>0.91645394854992512</v>
      </c>
      <c r="Q215" s="3">
        <f>IF(OR(Table2[[#This Row],[Pclass]]=2, Table2[[#This Row],[Pclass]]=3), 0, IF(Table2[[#This Row],[Pclass]]=1, 1, ""))</f>
        <v>0</v>
      </c>
      <c r="R215" s="3">
        <f>IF(OR(Table2[[#This Row],[Pclass]]=1, Table2[[#This Row],[Pclass]]=3), 0, IF(Table2[[#This Row],[Pclass]]=2, 1, ""))</f>
        <v>0</v>
      </c>
      <c r="S215" s="3">
        <f>IF(OR(Table2[[#This Row],[Embarked]]="C", Table2[[#This Row],[Embarked]]="Q"), 0, IF(Table2[[#This Row],[Embarked]]="S", 1, ""))</f>
        <v>1</v>
      </c>
      <c r="T215" s="3">
        <f>IF(OR(Table2[[#This Row],[Embarked]]="S", Table2[[#This Row],[Embarked]]="Q"), 0, IF(Table2[[#This Row],[Embarked]]="C", 1, ""))</f>
        <v>0</v>
      </c>
      <c r="U215" s="3">
        <f>IF(Table2[[#This Row],[Sex]]="male", 1, 0)</f>
        <v>1</v>
      </c>
      <c r="V215" s="3">
        <v>1</v>
      </c>
      <c r="AI215">
        <f>SUMPRODUCT(Table2[[#This Row],[SibSp_1]:[Const]],$X$4:$AG$4)</f>
        <v>0.14590207621617679</v>
      </c>
      <c r="AJ215">
        <f>(AI215-Table2[[#This Row],[Survived]])^2</f>
        <v>2.1287415844191061E-2</v>
      </c>
    </row>
    <row r="216" spans="1:36" x14ac:dyDescent="0.25">
      <c r="A216">
        <v>214</v>
      </c>
      <c r="B216">
        <v>0</v>
      </c>
      <c r="C216">
        <v>2</v>
      </c>
      <c r="D216" t="s">
        <v>324</v>
      </c>
      <c r="E216" t="s">
        <v>13</v>
      </c>
      <c r="F216">
        <v>30</v>
      </c>
      <c r="G216">
        <v>0</v>
      </c>
      <c r="H216">
        <v>0</v>
      </c>
      <c r="I216">
        <v>250646</v>
      </c>
      <c r="J216">
        <v>13</v>
      </c>
      <c r="L216" t="s">
        <v>15</v>
      </c>
      <c r="M216">
        <f>Table2[[#This Row],[SibSp]]</f>
        <v>0</v>
      </c>
      <c r="N216">
        <f>Table2[[#This Row],[Parch]]</f>
        <v>0</v>
      </c>
      <c r="O216" s="5">
        <f>Table2[[#This Row],[Age]]/80</f>
        <v>0.375</v>
      </c>
      <c r="P216" s="5">
        <f>LOG10(Table2[[#This Row],[Fare]]+1)</f>
        <v>1.146128035678238</v>
      </c>
      <c r="Q216" s="3">
        <f>IF(OR(Table2[[#This Row],[Pclass]]=2, Table2[[#This Row],[Pclass]]=3), 0, IF(Table2[[#This Row],[Pclass]]=1, 1, ""))</f>
        <v>0</v>
      </c>
      <c r="R216" s="3">
        <f>IF(OR(Table2[[#This Row],[Pclass]]=1, Table2[[#This Row],[Pclass]]=3), 0, IF(Table2[[#This Row],[Pclass]]=2, 1, ""))</f>
        <v>1</v>
      </c>
      <c r="S216" s="3">
        <f>IF(OR(Table2[[#This Row],[Embarked]]="C", Table2[[#This Row],[Embarked]]="Q"), 0, IF(Table2[[#This Row],[Embarked]]="S", 1, ""))</f>
        <v>1</v>
      </c>
      <c r="T216" s="3">
        <f>IF(OR(Table2[[#This Row],[Embarked]]="S", Table2[[#This Row],[Embarked]]="Q"), 0, IF(Table2[[#This Row],[Embarked]]="C", 1, ""))</f>
        <v>0</v>
      </c>
      <c r="U216" s="3">
        <f>IF(Table2[[#This Row],[Sex]]="male", 1, 0)</f>
        <v>1</v>
      </c>
      <c r="V216" s="3">
        <v>1</v>
      </c>
      <c r="AI216">
        <f>SUMPRODUCT(Table2[[#This Row],[SibSp_1]:[Const]],$X$4:$AG$4)</f>
        <v>0.28872651140173899</v>
      </c>
      <c r="AJ216">
        <f>(AI216-Table2[[#This Row],[Survived]])^2</f>
        <v>8.3362998386218523E-2</v>
      </c>
    </row>
    <row r="217" spans="1:36" hidden="1" x14ac:dyDescent="0.25">
      <c r="A217">
        <v>215</v>
      </c>
      <c r="B217">
        <v>0</v>
      </c>
      <c r="C217">
        <v>3</v>
      </c>
      <c r="D217" t="s">
        <v>325</v>
      </c>
      <c r="E217" t="s">
        <v>13</v>
      </c>
      <c r="G217">
        <v>1</v>
      </c>
      <c r="H217">
        <v>0</v>
      </c>
      <c r="I217">
        <v>367229</v>
      </c>
      <c r="J217">
        <v>7.75</v>
      </c>
      <c r="L217" t="s">
        <v>27</v>
      </c>
      <c r="M217">
        <f>Table2[[#This Row],[SibSp]]</f>
        <v>1</v>
      </c>
      <c r="N217">
        <f>Table2[[#This Row],[Parch]]</f>
        <v>0</v>
      </c>
      <c r="O217">
        <f>Table2[[#This Row],[Age]]/80</f>
        <v>0</v>
      </c>
      <c r="P217" s="3">
        <f>LOG10(Table2[[#This Row],[Fare]]+1)</f>
        <v>0.94200805302231327</v>
      </c>
      <c r="Q217" s="3">
        <f>IF(OR(Table2[[#This Row],[Pclass]]=2, Table2[[#This Row],[Pclass]]=3), 0, IF(Table2[[#This Row],[Pclass]]=1, 1, ""))</f>
        <v>0</v>
      </c>
      <c r="R217" s="3">
        <f>IF(OR(Table2[[#This Row],[Pclass]]=1, Table2[[#This Row],[Pclass]]=3), 0, IF(Table2[[#This Row],[Pclass]]=2, 1, ""))</f>
        <v>0</v>
      </c>
      <c r="S217" s="3">
        <f>IF(OR(Table2[[#This Row],[Embarked]]="C", Table2[[#This Row],[Embarked]]="Q"), 0, IF(Table2[[#This Row],[Embarked]]="S", 1, ""))</f>
        <v>0</v>
      </c>
      <c r="T217" s="3">
        <f>IF(OR(Table2[[#This Row],[Embarked]]="S", Table2[[#This Row],[Embarked]]="Q"), 0, IF(Table2[[#This Row],[Embarked]]="C", 1, ""))</f>
        <v>0</v>
      </c>
      <c r="U217" s="3">
        <f>IF(Table2[[#This Row],[Sex]]="male", 1, 0)</f>
        <v>1</v>
      </c>
      <c r="V217" s="3"/>
      <c r="AI217">
        <f>SUMPRODUCT(Table2[[#This Row],[SibSp_1]:[Const]],$X$4:$AG$4)</f>
        <v>-0.49207718701019842</v>
      </c>
      <c r="AJ217">
        <f>(AI217-Table2[[#This Row],[Survived]])^2</f>
        <v>0.24213995797586979</v>
      </c>
    </row>
    <row r="218" spans="1:36" x14ac:dyDescent="0.25">
      <c r="A218">
        <v>216</v>
      </c>
      <c r="B218">
        <v>1</v>
      </c>
      <c r="C218">
        <v>1</v>
      </c>
      <c r="D218" t="s">
        <v>326</v>
      </c>
      <c r="E218" t="s">
        <v>17</v>
      </c>
      <c r="F218">
        <v>31</v>
      </c>
      <c r="G218">
        <v>1</v>
      </c>
      <c r="H218">
        <v>0</v>
      </c>
      <c r="I218">
        <v>35273</v>
      </c>
      <c r="J218">
        <v>113.27500000000001</v>
      </c>
      <c r="K218" t="s">
        <v>327</v>
      </c>
      <c r="L218" t="s">
        <v>20</v>
      </c>
      <c r="M218">
        <f>Table2[[#This Row],[SibSp]]</f>
        <v>1</v>
      </c>
      <c r="N218">
        <f>Table2[[#This Row],[Parch]]</f>
        <v>0</v>
      </c>
      <c r="O218" s="5">
        <f>Table2[[#This Row],[Age]]/80</f>
        <v>0.38750000000000001</v>
      </c>
      <c r="P218" s="5">
        <f>LOG10(Table2[[#This Row],[Fare]]+1)</f>
        <v>2.0579512299613683</v>
      </c>
      <c r="Q218" s="3">
        <f>IF(OR(Table2[[#This Row],[Pclass]]=2, Table2[[#This Row],[Pclass]]=3), 0, IF(Table2[[#This Row],[Pclass]]=1, 1, ""))</f>
        <v>1</v>
      </c>
      <c r="R218" s="3">
        <f>IF(OR(Table2[[#This Row],[Pclass]]=1, Table2[[#This Row],[Pclass]]=3), 0, IF(Table2[[#This Row],[Pclass]]=2, 1, ""))</f>
        <v>0</v>
      </c>
      <c r="S218" s="3">
        <f>IF(OR(Table2[[#This Row],[Embarked]]="C", Table2[[#This Row],[Embarked]]="Q"), 0, IF(Table2[[#This Row],[Embarked]]="S", 1, ""))</f>
        <v>0</v>
      </c>
      <c r="T218" s="3">
        <f>IF(OR(Table2[[#This Row],[Embarked]]="S", Table2[[#This Row],[Embarked]]="Q"), 0, IF(Table2[[#This Row],[Embarked]]="C", 1, ""))</f>
        <v>1</v>
      </c>
      <c r="U218" s="3">
        <f>IF(Table2[[#This Row],[Sex]]="male", 1, 0)</f>
        <v>0</v>
      </c>
      <c r="V218" s="3">
        <v>1</v>
      </c>
      <c r="AI218">
        <f>SUMPRODUCT(Table2[[#This Row],[SibSp_1]:[Const]],$X$4:$AG$4)</f>
        <v>0.99076214387193273</v>
      </c>
      <c r="AJ218">
        <f>(AI218-Table2[[#This Row],[Survived]])^2</f>
        <v>8.5337985842869971E-5</v>
      </c>
    </row>
    <row r="219" spans="1:36" x14ac:dyDescent="0.25">
      <c r="A219">
        <v>217</v>
      </c>
      <c r="B219">
        <v>1</v>
      </c>
      <c r="C219">
        <v>3</v>
      </c>
      <c r="D219" t="s">
        <v>328</v>
      </c>
      <c r="E219" t="s">
        <v>17</v>
      </c>
      <c r="F219">
        <v>27</v>
      </c>
      <c r="G219">
        <v>0</v>
      </c>
      <c r="H219">
        <v>0</v>
      </c>
      <c r="I219" t="s">
        <v>329</v>
      </c>
      <c r="J219">
        <v>7.9249999999999998</v>
      </c>
      <c r="L219" t="s">
        <v>15</v>
      </c>
      <c r="M219">
        <f>Table2[[#This Row],[SibSp]]</f>
        <v>0</v>
      </c>
      <c r="N219">
        <f>Table2[[#This Row],[Parch]]</f>
        <v>0</v>
      </c>
      <c r="O219" s="5">
        <f>Table2[[#This Row],[Age]]/80</f>
        <v>0.33750000000000002</v>
      </c>
      <c r="P219" s="5">
        <f>LOG10(Table2[[#This Row],[Fare]]+1)</f>
        <v>0.95060822478423079</v>
      </c>
      <c r="Q219" s="3">
        <f>IF(OR(Table2[[#This Row],[Pclass]]=2, Table2[[#This Row],[Pclass]]=3), 0, IF(Table2[[#This Row],[Pclass]]=1, 1, ""))</f>
        <v>0</v>
      </c>
      <c r="R219" s="3">
        <f>IF(OR(Table2[[#This Row],[Pclass]]=1, Table2[[#This Row],[Pclass]]=3), 0, IF(Table2[[#This Row],[Pclass]]=2, 1, ""))</f>
        <v>0</v>
      </c>
      <c r="S219" s="3">
        <f>IF(OR(Table2[[#This Row],[Embarked]]="C", Table2[[#This Row],[Embarked]]="Q"), 0, IF(Table2[[#This Row],[Embarked]]="S", 1, ""))</f>
        <v>1</v>
      </c>
      <c r="T219" s="3">
        <f>IF(OR(Table2[[#This Row],[Embarked]]="S", Table2[[#This Row],[Embarked]]="Q"), 0, IF(Table2[[#This Row],[Embarked]]="C", 1, ""))</f>
        <v>0</v>
      </c>
      <c r="U219" s="3">
        <f>IF(Table2[[#This Row],[Sex]]="male", 1, 0)</f>
        <v>0</v>
      </c>
      <c r="V219" s="3">
        <v>1</v>
      </c>
      <c r="AI219">
        <f>SUMPRODUCT(Table2[[#This Row],[SibSp_1]:[Const]],$X$4:$AG$4)</f>
        <v>0.59862385383393635</v>
      </c>
      <c r="AJ219">
        <f>(AI219-Table2[[#This Row],[Survived]])^2</f>
        <v>0.16110281071112129</v>
      </c>
    </row>
    <row r="220" spans="1:36" x14ac:dyDescent="0.25">
      <c r="A220">
        <v>218</v>
      </c>
      <c r="B220">
        <v>0</v>
      </c>
      <c r="C220">
        <v>2</v>
      </c>
      <c r="D220" t="s">
        <v>330</v>
      </c>
      <c r="E220" t="s">
        <v>13</v>
      </c>
      <c r="F220">
        <v>42</v>
      </c>
      <c r="G220">
        <v>1</v>
      </c>
      <c r="H220">
        <v>0</v>
      </c>
      <c r="I220">
        <v>243847</v>
      </c>
      <c r="J220">
        <v>27</v>
      </c>
      <c r="L220" t="s">
        <v>15</v>
      </c>
      <c r="M220">
        <f>Table2[[#This Row],[SibSp]]</f>
        <v>1</v>
      </c>
      <c r="N220">
        <f>Table2[[#This Row],[Parch]]</f>
        <v>0</v>
      </c>
      <c r="O220" s="5">
        <f>Table2[[#This Row],[Age]]/80</f>
        <v>0.52500000000000002</v>
      </c>
      <c r="P220" s="5">
        <f>LOG10(Table2[[#This Row],[Fare]]+1)</f>
        <v>1.4471580313422192</v>
      </c>
      <c r="Q220" s="3">
        <f>IF(OR(Table2[[#This Row],[Pclass]]=2, Table2[[#This Row],[Pclass]]=3), 0, IF(Table2[[#This Row],[Pclass]]=1, 1, ""))</f>
        <v>0</v>
      </c>
      <c r="R220" s="3">
        <f>IF(OR(Table2[[#This Row],[Pclass]]=1, Table2[[#This Row],[Pclass]]=3), 0, IF(Table2[[#This Row],[Pclass]]=2, 1, ""))</f>
        <v>1</v>
      </c>
      <c r="S220" s="3">
        <f>IF(OR(Table2[[#This Row],[Embarked]]="C", Table2[[#This Row],[Embarked]]="Q"), 0, IF(Table2[[#This Row],[Embarked]]="S", 1, ""))</f>
        <v>1</v>
      </c>
      <c r="T220" s="3">
        <f>IF(OR(Table2[[#This Row],[Embarked]]="S", Table2[[#This Row],[Embarked]]="Q"), 0, IF(Table2[[#This Row],[Embarked]]="C", 1, ""))</f>
        <v>0</v>
      </c>
      <c r="U220" s="3">
        <f>IF(Table2[[#This Row],[Sex]]="male", 1, 0)</f>
        <v>1</v>
      </c>
      <c r="V220" s="3">
        <v>1</v>
      </c>
      <c r="AI220">
        <f>SUMPRODUCT(Table2[[#This Row],[SibSp_1]:[Const]],$X$4:$AG$4)</f>
        <v>0.17164931480485246</v>
      </c>
      <c r="AJ220">
        <f>(AI220-Table2[[#This Row],[Survived]])^2</f>
        <v>2.946348727297534E-2</v>
      </c>
    </row>
    <row r="221" spans="1:36" x14ac:dyDescent="0.25">
      <c r="A221">
        <v>219</v>
      </c>
      <c r="B221">
        <v>1</v>
      </c>
      <c r="C221">
        <v>1</v>
      </c>
      <c r="D221" t="s">
        <v>331</v>
      </c>
      <c r="E221" t="s">
        <v>17</v>
      </c>
      <c r="F221">
        <v>32</v>
      </c>
      <c r="G221">
        <v>0</v>
      </c>
      <c r="H221">
        <v>0</v>
      </c>
      <c r="I221">
        <v>11813</v>
      </c>
      <c r="J221">
        <v>76.291700000000006</v>
      </c>
      <c r="K221" t="s">
        <v>332</v>
      </c>
      <c r="L221" t="s">
        <v>20</v>
      </c>
      <c r="M221">
        <f>Table2[[#This Row],[SibSp]]</f>
        <v>0</v>
      </c>
      <c r="N221">
        <f>Table2[[#This Row],[Parch]]</f>
        <v>0</v>
      </c>
      <c r="O221" s="5">
        <f>Table2[[#This Row],[Age]]/80</f>
        <v>0.4</v>
      </c>
      <c r="P221" s="5">
        <f>LOG10(Table2[[#This Row],[Fare]]+1)</f>
        <v>1.8881328595362299</v>
      </c>
      <c r="Q221" s="3">
        <f>IF(OR(Table2[[#This Row],[Pclass]]=2, Table2[[#This Row],[Pclass]]=3), 0, IF(Table2[[#This Row],[Pclass]]=1, 1, ""))</f>
        <v>1</v>
      </c>
      <c r="R221" s="3">
        <f>IF(OR(Table2[[#This Row],[Pclass]]=1, Table2[[#This Row],[Pclass]]=3), 0, IF(Table2[[#This Row],[Pclass]]=2, 1, ""))</f>
        <v>0</v>
      </c>
      <c r="S221" s="3">
        <f>IF(OR(Table2[[#This Row],[Embarked]]="C", Table2[[#This Row],[Embarked]]="Q"), 0, IF(Table2[[#This Row],[Embarked]]="S", 1, ""))</f>
        <v>0</v>
      </c>
      <c r="T221" s="3">
        <f>IF(OR(Table2[[#This Row],[Embarked]]="S", Table2[[#This Row],[Embarked]]="Q"), 0, IF(Table2[[#This Row],[Embarked]]="C", 1, ""))</f>
        <v>1</v>
      </c>
      <c r="U221" s="3">
        <f>IF(Table2[[#This Row],[Sex]]="male", 1, 0)</f>
        <v>0</v>
      </c>
      <c r="V221" s="3">
        <v>1</v>
      </c>
      <c r="AI221">
        <f>SUMPRODUCT(Table2[[#This Row],[SibSp_1]:[Const]],$X$4:$AG$4)</f>
        <v>1.0310171449510435</v>
      </c>
      <c r="AJ221">
        <f>(AI221-Table2[[#This Row],[Survived]])^2</f>
        <v>9.6206328091404092E-4</v>
      </c>
    </row>
    <row r="222" spans="1:36" x14ac:dyDescent="0.25">
      <c r="A222">
        <v>220</v>
      </c>
      <c r="B222">
        <v>0</v>
      </c>
      <c r="C222">
        <v>2</v>
      </c>
      <c r="D222" t="s">
        <v>333</v>
      </c>
      <c r="E222" t="s">
        <v>13</v>
      </c>
      <c r="F222">
        <v>30</v>
      </c>
      <c r="G222">
        <v>0</v>
      </c>
      <c r="H222">
        <v>0</v>
      </c>
      <c r="I222" t="s">
        <v>334</v>
      </c>
      <c r="J222">
        <v>10.5</v>
      </c>
      <c r="L222" t="s">
        <v>15</v>
      </c>
      <c r="M222">
        <f>Table2[[#This Row],[SibSp]]</f>
        <v>0</v>
      </c>
      <c r="N222">
        <f>Table2[[#This Row],[Parch]]</f>
        <v>0</v>
      </c>
      <c r="O222" s="5">
        <f>Table2[[#This Row],[Age]]/80</f>
        <v>0.375</v>
      </c>
      <c r="P222" s="5">
        <f>LOG10(Table2[[#This Row],[Fare]]+1)</f>
        <v>1.0606978403536116</v>
      </c>
      <c r="Q222" s="3">
        <f>IF(OR(Table2[[#This Row],[Pclass]]=2, Table2[[#This Row],[Pclass]]=3), 0, IF(Table2[[#This Row],[Pclass]]=1, 1, ""))</f>
        <v>0</v>
      </c>
      <c r="R222" s="3">
        <f>IF(OR(Table2[[#This Row],[Pclass]]=1, Table2[[#This Row],[Pclass]]=3), 0, IF(Table2[[#This Row],[Pclass]]=2, 1, ""))</f>
        <v>1</v>
      </c>
      <c r="S222" s="3">
        <f>IF(OR(Table2[[#This Row],[Embarked]]="C", Table2[[#This Row],[Embarked]]="Q"), 0, IF(Table2[[#This Row],[Embarked]]="S", 1, ""))</f>
        <v>1</v>
      </c>
      <c r="T222" s="3">
        <f>IF(OR(Table2[[#This Row],[Embarked]]="S", Table2[[#This Row],[Embarked]]="Q"), 0, IF(Table2[[#This Row],[Embarked]]="C", 1, ""))</f>
        <v>0</v>
      </c>
      <c r="U222" s="3">
        <f>IF(Table2[[#This Row],[Sex]]="male", 1, 0)</f>
        <v>1</v>
      </c>
      <c r="V222" s="3">
        <v>1</v>
      </c>
      <c r="AI222">
        <f>SUMPRODUCT(Table2[[#This Row],[SibSp_1]:[Const]],$X$4:$AG$4)</f>
        <v>0.28456190585568242</v>
      </c>
      <c r="AJ222">
        <f>(AI222-Table2[[#This Row],[Survived]])^2</f>
        <v>8.0975478264218262E-2</v>
      </c>
    </row>
    <row r="223" spans="1:36" x14ac:dyDescent="0.25">
      <c r="A223">
        <v>221</v>
      </c>
      <c r="B223">
        <v>1</v>
      </c>
      <c r="C223">
        <v>3</v>
      </c>
      <c r="D223" t="s">
        <v>335</v>
      </c>
      <c r="E223" t="s">
        <v>13</v>
      </c>
      <c r="F223">
        <v>16</v>
      </c>
      <c r="G223">
        <v>0</v>
      </c>
      <c r="H223">
        <v>0</v>
      </c>
      <c r="I223" t="s">
        <v>336</v>
      </c>
      <c r="J223">
        <v>8.0500000000000007</v>
      </c>
      <c r="L223" t="s">
        <v>15</v>
      </c>
      <c r="M223">
        <f>Table2[[#This Row],[SibSp]]</f>
        <v>0</v>
      </c>
      <c r="N223">
        <f>Table2[[#This Row],[Parch]]</f>
        <v>0</v>
      </c>
      <c r="O223" s="5">
        <f>Table2[[#This Row],[Age]]/80</f>
        <v>0.2</v>
      </c>
      <c r="P223" s="5">
        <f>LOG10(Table2[[#This Row],[Fare]]+1)</f>
        <v>0.9566485792052033</v>
      </c>
      <c r="Q223" s="3">
        <f>IF(OR(Table2[[#This Row],[Pclass]]=2, Table2[[#This Row],[Pclass]]=3), 0, IF(Table2[[#This Row],[Pclass]]=1, 1, ""))</f>
        <v>0</v>
      </c>
      <c r="R223" s="3">
        <f>IF(OR(Table2[[#This Row],[Pclass]]=1, Table2[[#This Row],[Pclass]]=3), 0, IF(Table2[[#This Row],[Pclass]]=2, 1, ""))</f>
        <v>0</v>
      </c>
      <c r="S223" s="3">
        <f>IF(OR(Table2[[#This Row],[Embarked]]="C", Table2[[#This Row],[Embarked]]="Q"), 0, IF(Table2[[#This Row],[Embarked]]="S", 1, ""))</f>
        <v>1</v>
      </c>
      <c r="T223" s="3">
        <f>IF(OR(Table2[[#This Row],[Embarked]]="S", Table2[[#This Row],[Embarked]]="Q"), 0, IF(Table2[[#This Row],[Embarked]]="C", 1, ""))</f>
        <v>0</v>
      </c>
      <c r="U223" s="3">
        <f>IF(Table2[[#This Row],[Sex]]="male", 1, 0)</f>
        <v>1</v>
      </c>
      <c r="V223" s="3">
        <v>1</v>
      </c>
      <c r="AI223">
        <f>SUMPRODUCT(Table2[[#This Row],[SibSp_1]:[Const]],$X$4:$AG$4)</f>
        <v>0.18627008659140942</v>
      </c>
      <c r="AJ223">
        <f>(AI223-Table2[[#This Row],[Survived]])^2</f>
        <v>0.66215637197595234</v>
      </c>
    </row>
    <row r="224" spans="1:36" x14ac:dyDescent="0.25">
      <c r="A224">
        <v>222</v>
      </c>
      <c r="B224">
        <v>0</v>
      </c>
      <c r="C224">
        <v>2</v>
      </c>
      <c r="D224" t="s">
        <v>337</v>
      </c>
      <c r="E224" t="s">
        <v>13</v>
      </c>
      <c r="F224">
        <v>27</v>
      </c>
      <c r="G224">
        <v>0</v>
      </c>
      <c r="H224">
        <v>0</v>
      </c>
      <c r="I224">
        <v>220367</v>
      </c>
      <c r="J224">
        <v>13</v>
      </c>
      <c r="L224" t="s">
        <v>15</v>
      </c>
      <c r="M224">
        <f>Table2[[#This Row],[SibSp]]</f>
        <v>0</v>
      </c>
      <c r="N224">
        <f>Table2[[#This Row],[Parch]]</f>
        <v>0</v>
      </c>
      <c r="O224" s="5">
        <f>Table2[[#This Row],[Age]]/80</f>
        <v>0.33750000000000002</v>
      </c>
      <c r="P224" s="5">
        <f>LOG10(Table2[[#This Row],[Fare]]+1)</f>
        <v>1.146128035678238</v>
      </c>
      <c r="Q224" s="3">
        <f>IF(OR(Table2[[#This Row],[Pclass]]=2, Table2[[#This Row],[Pclass]]=3), 0, IF(Table2[[#This Row],[Pclass]]=1, 1, ""))</f>
        <v>0</v>
      </c>
      <c r="R224" s="3">
        <f>IF(OR(Table2[[#This Row],[Pclass]]=1, Table2[[#This Row],[Pclass]]=3), 0, IF(Table2[[#This Row],[Pclass]]=2, 1, ""))</f>
        <v>1</v>
      </c>
      <c r="S224" s="3">
        <f>IF(OR(Table2[[#This Row],[Embarked]]="C", Table2[[#This Row],[Embarked]]="Q"), 0, IF(Table2[[#This Row],[Embarked]]="S", 1, ""))</f>
        <v>1</v>
      </c>
      <c r="T224" s="3">
        <f>IF(OR(Table2[[#This Row],[Embarked]]="S", Table2[[#This Row],[Embarked]]="Q"), 0, IF(Table2[[#This Row],[Embarked]]="C", 1, ""))</f>
        <v>0</v>
      </c>
      <c r="U224" s="3">
        <f>IF(Table2[[#This Row],[Sex]]="male", 1, 0)</f>
        <v>1</v>
      </c>
      <c r="V224" s="3">
        <v>1</v>
      </c>
      <c r="AI224">
        <f>SUMPRODUCT(Table2[[#This Row],[SibSp_1]:[Const]],$X$4:$AG$4)</f>
        <v>0.30793079986792804</v>
      </c>
      <c r="AJ224">
        <f>(AI224-Table2[[#This Row],[Survived]])^2</f>
        <v>9.4821377507301949E-2</v>
      </c>
    </row>
    <row r="225" spans="1:36" x14ac:dyDescent="0.25">
      <c r="A225">
        <v>223</v>
      </c>
      <c r="B225">
        <v>0</v>
      </c>
      <c r="C225">
        <v>3</v>
      </c>
      <c r="D225" t="s">
        <v>338</v>
      </c>
      <c r="E225" t="s">
        <v>13</v>
      </c>
      <c r="F225">
        <v>51</v>
      </c>
      <c r="G225">
        <v>0</v>
      </c>
      <c r="H225">
        <v>0</v>
      </c>
      <c r="I225">
        <v>21440</v>
      </c>
      <c r="J225">
        <v>8.0500000000000007</v>
      </c>
      <c r="L225" t="s">
        <v>15</v>
      </c>
      <c r="M225">
        <f>Table2[[#This Row],[SibSp]]</f>
        <v>0</v>
      </c>
      <c r="N225">
        <f>Table2[[#This Row],[Parch]]</f>
        <v>0</v>
      </c>
      <c r="O225" s="5">
        <f>Table2[[#This Row],[Age]]/80</f>
        <v>0.63749999999999996</v>
      </c>
      <c r="P225" s="5">
        <f>LOG10(Table2[[#This Row],[Fare]]+1)</f>
        <v>0.9566485792052033</v>
      </c>
      <c r="Q225" s="3">
        <f>IF(OR(Table2[[#This Row],[Pclass]]=2, Table2[[#This Row],[Pclass]]=3), 0, IF(Table2[[#This Row],[Pclass]]=1, 1, ""))</f>
        <v>0</v>
      </c>
      <c r="R225" s="3">
        <f>IF(OR(Table2[[#This Row],[Pclass]]=1, Table2[[#This Row],[Pclass]]=3), 0, IF(Table2[[#This Row],[Pclass]]=2, 1, ""))</f>
        <v>0</v>
      </c>
      <c r="S225" s="3">
        <f>IF(OR(Table2[[#This Row],[Embarked]]="C", Table2[[#This Row],[Embarked]]="Q"), 0, IF(Table2[[#This Row],[Embarked]]="S", 1, ""))</f>
        <v>1</v>
      </c>
      <c r="T225" s="3">
        <f>IF(OR(Table2[[#This Row],[Embarked]]="S", Table2[[#This Row],[Embarked]]="Q"), 0, IF(Table2[[#This Row],[Embarked]]="C", 1, ""))</f>
        <v>0</v>
      </c>
      <c r="U225" s="3">
        <f>IF(Table2[[#This Row],[Sex]]="male", 1, 0)</f>
        <v>1</v>
      </c>
      <c r="V225" s="3">
        <v>1</v>
      </c>
      <c r="AI225">
        <f>SUMPRODUCT(Table2[[#This Row],[SibSp_1]:[Const]],$X$4:$AG$4)</f>
        <v>-3.7779945514129665E-2</v>
      </c>
      <c r="AJ225">
        <f>(AI225-Table2[[#This Row],[Survived]])^2</f>
        <v>1.4273242830506062E-3</v>
      </c>
    </row>
    <row r="226" spans="1:36" hidden="1" x14ac:dyDescent="0.25">
      <c r="A226">
        <v>224</v>
      </c>
      <c r="B226">
        <v>0</v>
      </c>
      <c r="C226">
        <v>3</v>
      </c>
      <c r="D226" t="s">
        <v>339</v>
      </c>
      <c r="E226" t="s">
        <v>13</v>
      </c>
      <c r="G226">
        <v>0</v>
      </c>
      <c r="H226">
        <v>0</v>
      </c>
      <c r="I226">
        <v>349234</v>
      </c>
      <c r="J226">
        <v>7.8958000000000004</v>
      </c>
      <c r="L226" t="s">
        <v>15</v>
      </c>
      <c r="M226">
        <f>Table2[[#This Row],[SibSp]]</f>
        <v>0</v>
      </c>
      <c r="N226">
        <f>Table2[[#This Row],[Parch]]</f>
        <v>0</v>
      </c>
      <c r="O226">
        <f>Table2[[#This Row],[Age]]/80</f>
        <v>0</v>
      </c>
      <c r="P226" s="3">
        <f>LOG10(Table2[[#This Row],[Fare]]+1)</f>
        <v>0.94918501031343461</v>
      </c>
      <c r="Q226" s="3">
        <f>IF(OR(Table2[[#This Row],[Pclass]]=2, Table2[[#This Row],[Pclass]]=3), 0, IF(Table2[[#This Row],[Pclass]]=1, 1, ""))</f>
        <v>0</v>
      </c>
      <c r="R226" s="3">
        <f>IF(OR(Table2[[#This Row],[Pclass]]=1, Table2[[#This Row],[Pclass]]=3), 0, IF(Table2[[#This Row],[Pclass]]=2, 1, ""))</f>
        <v>0</v>
      </c>
      <c r="S226" s="3">
        <f>IF(OR(Table2[[#This Row],[Embarked]]="C", Table2[[#This Row],[Embarked]]="Q"), 0, IF(Table2[[#This Row],[Embarked]]="S", 1, ""))</f>
        <v>1</v>
      </c>
      <c r="T226" s="3">
        <f>IF(OR(Table2[[#This Row],[Embarked]]="S", Table2[[#This Row],[Embarked]]="Q"), 0, IF(Table2[[#This Row],[Embarked]]="C", 1, ""))</f>
        <v>0</v>
      </c>
      <c r="U226" s="3">
        <f>IF(Table2[[#This Row],[Sex]]="male", 1, 0)</f>
        <v>1</v>
      </c>
      <c r="V226" s="3"/>
      <c r="AI226">
        <f>SUMPRODUCT(Table2[[#This Row],[SibSp_1]:[Const]],$X$4:$AG$4)</f>
        <v>-0.40606823639693312</v>
      </c>
      <c r="AJ226">
        <f>(AI226-Table2[[#This Row],[Survived]])^2</f>
        <v>0.16489141261051557</v>
      </c>
    </row>
    <row r="227" spans="1:36" x14ac:dyDescent="0.25">
      <c r="A227">
        <v>225</v>
      </c>
      <c r="B227">
        <v>1</v>
      </c>
      <c r="C227">
        <v>1</v>
      </c>
      <c r="D227" t="s">
        <v>340</v>
      </c>
      <c r="E227" t="s">
        <v>13</v>
      </c>
      <c r="F227">
        <v>38</v>
      </c>
      <c r="G227">
        <v>1</v>
      </c>
      <c r="H227">
        <v>0</v>
      </c>
      <c r="I227">
        <v>19943</v>
      </c>
      <c r="J227">
        <v>90</v>
      </c>
      <c r="K227" t="s">
        <v>341</v>
      </c>
      <c r="L227" t="s">
        <v>15</v>
      </c>
      <c r="M227">
        <f>Table2[[#This Row],[SibSp]]</f>
        <v>1</v>
      </c>
      <c r="N227">
        <f>Table2[[#This Row],[Parch]]</f>
        <v>0</v>
      </c>
      <c r="O227" s="5">
        <f>Table2[[#This Row],[Age]]/80</f>
        <v>0.47499999999999998</v>
      </c>
      <c r="P227" s="5">
        <f>LOG10(Table2[[#This Row],[Fare]]+1)</f>
        <v>1.9590413923210936</v>
      </c>
      <c r="Q227" s="3">
        <f>IF(OR(Table2[[#This Row],[Pclass]]=2, Table2[[#This Row],[Pclass]]=3), 0, IF(Table2[[#This Row],[Pclass]]=1, 1, ""))</f>
        <v>1</v>
      </c>
      <c r="R227" s="3">
        <f>IF(OR(Table2[[#This Row],[Pclass]]=1, Table2[[#This Row],[Pclass]]=3), 0, IF(Table2[[#This Row],[Pclass]]=2, 1, ""))</f>
        <v>0</v>
      </c>
      <c r="S227" s="3">
        <f>IF(OR(Table2[[#This Row],[Embarked]]="C", Table2[[#This Row],[Embarked]]="Q"), 0, IF(Table2[[#This Row],[Embarked]]="S", 1, ""))</f>
        <v>1</v>
      </c>
      <c r="T227" s="3">
        <f>IF(OR(Table2[[#This Row],[Embarked]]="S", Table2[[#This Row],[Embarked]]="Q"), 0, IF(Table2[[#This Row],[Embarked]]="C", 1, ""))</f>
        <v>0</v>
      </c>
      <c r="U227" s="3">
        <f>IF(Table2[[#This Row],[Sex]]="male", 1, 0)</f>
        <v>1</v>
      </c>
      <c r="V227" s="3">
        <v>1</v>
      </c>
      <c r="AI227">
        <f>SUMPRODUCT(Table2[[#This Row],[SibSp_1]:[Const]],$X$4:$AG$4)</f>
        <v>0.39197205528039569</v>
      </c>
      <c r="AJ227">
        <f>(AI227-Table2[[#This Row],[Survived]])^2</f>
        <v>0.36969798155994621</v>
      </c>
    </row>
    <row r="228" spans="1:36" x14ac:dyDescent="0.25">
      <c r="A228">
        <v>226</v>
      </c>
      <c r="B228">
        <v>0</v>
      </c>
      <c r="C228">
        <v>3</v>
      </c>
      <c r="D228" t="s">
        <v>342</v>
      </c>
      <c r="E228" t="s">
        <v>13</v>
      </c>
      <c r="F228">
        <v>22</v>
      </c>
      <c r="G228">
        <v>0</v>
      </c>
      <c r="H228">
        <v>0</v>
      </c>
      <c r="I228" t="s">
        <v>343</v>
      </c>
      <c r="J228">
        <v>9.35</v>
      </c>
      <c r="L228" t="s">
        <v>15</v>
      </c>
      <c r="M228">
        <f>Table2[[#This Row],[SibSp]]</f>
        <v>0</v>
      </c>
      <c r="N228">
        <f>Table2[[#This Row],[Parch]]</f>
        <v>0</v>
      </c>
      <c r="O228" s="5">
        <f>Table2[[#This Row],[Age]]/80</f>
        <v>0.27500000000000002</v>
      </c>
      <c r="P228" s="5">
        <f>LOG10(Table2[[#This Row],[Fare]]+1)</f>
        <v>1.0149403497929366</v>
      </c>
      <c r="Q228" s="3">
        <f>IF(OR(Table2[[#This Row],[Pclass]]=2, Table2[[#This Row],[Pclass]]=3), 0, IF(Table2[[#This Row],[Pclass]]=1, 1, ""))</f>
        <v>0</v>
      </c>
      <c r="R228" s="3">
        <f>IF(OR(Table2[[#This Row],[Pclass]]=1, Table2[[#This Row],[Pclass]]=3), 0, IF(Table2[[#This Row],[Pclass]]=2, 1, ""))</f>
        <v>0</v>
      </c>
      <c r="S228" s="3">
        <f>IF(OR(Table2[[#This Row],[Embarked]]="C", Table2[[#This Row],[Embarked]]="Q"), 0, IF(Table2[[#This Row],[Embarked]]="S", 1, ""))</f>
        <v>1</v>
      </c>
      <c r="T228" s="3">
        <f>IF(OR(Table2[[#This Row],[Embarked]]="S", Table2[[#This Row],[Embarked]]="Q"), 0, IF(Table2[[#This Row],[Embarked]]="C", 1, ""))</f>
        <v>0</v>
      </c>
      <c r="U228" s="3">
        <f>IF(Table2[[#This Row],[Sex]]="male", 1, 0)</f>
        <v>1</v>
      </c>
      <c r="V228" s="3">
        <v>1</v>
      </c>
      <c r="AI228">
        <f>SUMPRODUCT(Table2[[#This Row],[SibSp_1]:[Const]],$X$4:$AG$4)</f>
        <v>0.15070315399984846</v>
      </c>
      <c r="AJ228">
        <f>(AI228-Table2[[#This Row],[Survived]])^2</f>
        <v>2.2711440625502042E-2</v>
      </c>
    </row>
    <row r="229" spans="1:36" x14ac:dyDescent="0.25">
      <c r="A229">
        <v>227</v>
      </c>
      <c r="B229">
        <v>1</v>
      </c>
      <c r="C229">
        <v>2</v>
      </c>
      <c r="D229" t="s">
        <v>344</v>
      </c>
      <c r="E229" t="s">
        <v>13</v>
      </c>
      <c r="F229">
        <v>19</v>
      </c>
      <c r="G229">
        <v>0</v>
      </c>
      <c r="H229">
        <v>0</v>
      </c>
      <c r="I229" t="s">
        <v>345</v>
      </c>
      <c r="J229">
        <v>10.5</v>
      </c>
      <c r="L229" t="s">
        <v>15</v>
      </c>
      <c r="M229">
        <f>Table2[[#This Row],[SibSp]]</f>
        <v>0</v>
      </c>
      <c r="N229">
        <f>Table2[[#This Row],[Parch]]</f>
        <v>0</v>
      </c>
      <c r="O229" s="5">
        <f>Table2[[#This Row],[Age]]/80</f>
        <v>0.23749999999999999</v>
      </c>
      <c r="P229" s="5">
        <f>LOG10(Table2[[#This Row],[Fare]]+1)</f>
        <v>1.0606978403536116</v>
      </c>
      <c r="Q229" s="3">
        <f>IF(OR(Table2[[#This Row],[Pclass]]=2, Table2[[#This Row],[Pclass]]=3), 0, IF(Table2[[#This Row],[Pclass]]=1, 1, ""))</f>
        <v>0</v>
      </c>
      <c r="R229" s="3">
        <f>IF(OR(Table2[[#This Row],[Pclass]]=1, Table2[[#This Row],[Pclass]]=3), 0, IF(Table2[[#This Row],[Pclass]]=2, 1, ""))</f>
        <v>1</v>
      </c>
      <c r="S229" s="3">
        <f>IF(OR(Table2[[#This Row],[Embarked]]="C", Table2[[#This Row],[Embarked]]="Q"), 0, IF(Table2[[#This Row],[Embarked]]="S", 1, ""))</f>
        <v>1</v>
      </c>
      <c r="T229" s="3">
        <f>IF(OR(Table2[[#This Row],[Embarked]]="S", Table2[[#This Row],[Embarked]]="Q"), 0, IF(Table2[[#This Row],[Embarked]]="C", 1, ""))</f>
        <v>0</v>
      </c>
      <c r="U229" s="3">
        <f>IF(Table2[[#This Row],[Sex]]="male", 1, 0)</f>
        <v>1</v>
      </c>
      <c r="V229" s="3">
        <v>1</v>
      </c>
      <c r="AI229">
        <f>SUMPRODUCT(Table2[[#This Row],[SibSp_1]:[Const]],$X$4:$AG$4)</f>
        <v>0.35497763023170903</v>
      </c>
      <c r="AJ229">
        <f>(AI229-Table2[[#This Row],[Survived]])^2</f>
        <v>0.41605385750150187</v>
      </c>
    </row>
    <row r="230" spans="1:36" x14ac:dyDescent="0.25">
      <c r="A230">
        <v>228</v>
      </c>
      <c r="B230">
        <v>0</v>
      </c>
      <c r="C230">
        <v>3</v>
      </c>
      <c r="D230" t="s">
        <v>346</v>
      </c>
      <c r="E230" t="s">
        <v>13</v>
      </c>
      <c r="F230">
        <v>20.5</v>
      </c>
      <c r="G230">
        <v>0</v>
      </c>
      <c r="H230">
        <v>0</v>
      </c>
      <c r="I230" t="s">
        <v>347</v>
      </c>
      <c r="J230">
        <v>7.25</v>
      </c>
      <c r="L230" t="s">
        <v>15</v>
      </c>
      <c r="M230">
        <f>Table2[[#This Row],[SibSp]]</f>
        <v>0</v>
      </c>
      <c r="N230">
        <f>Table2[[#This Row],[Parch]]</f>
        <v>0</v>
      </c>
      <c r="O230" s="5">
        <f>Table2[[#This Row],[Age]]/80</f>
        <v>0.25624999999999998</v>
      </c>
      <c r="P230" s="5">
        <f>LOG10(Table2[[#This Row],[Fare]]+1)</f>
        <v>0.91645394854992512</v>
      </c>
      <c r="Q230" s="3">
        <f>IF(OR(Table2[[#This Row],[Pclass]]=2, Table2[[#This Row],[Pclass]]=3), 0, IF(Table2[[#This Row],[Pclass]]=1, 1, ""))</f>
        <v>0</v>
      </c>
      <c r="R230" s="3">
        <f>IF(OR(Table2[[#This Row],[Pclass]]=1, Table2[[#This Row],[Pclass]]=3), 0, IF(Table2[[#This Row],[Pclass]]=2, 1, ""))</f>
        <v>0</v>
      </c>
      <c r="S230" s="3">
        <f>IF(OR(Table2[[#This Row],[Embarked]]="C", Table2[[#This Row],[Embarked]]="Q"), 0, IF(Table2[[#This Row],[Embarked]]="S", 1, ""))</f>
        <v>1</v>
      </c>
      <c r="T230" s="3">
        <f>IF(OR(Table2[[#This Row],[Embarked]]="S", Table2[[#This Row],[Embarked]]="Q"), 0, IF(Table2[[#This Row],[Embarked]]="C", 1, ""))</f>
        <v>0</v>
      </c>
      <c r="U230" s="3">
        <f>IF(Table2[[#This Row],[Sex]]="male", 1, 0)</f>
        <v>1</v>
      </c>
      <c r="V230" s="3">
        <v>1</v>
      </c>
      <c r="AI230">
        <f>SUMPRODUCT(Table2[[#This Row],[SibSp_1]:[Const]],$X$4:$AG$4)</f>
        <v>0.15550422044927126</v>
      </c>
      <c r="AJ230">
        <f>(AI230-Table2[[#This Row],[Survived]])^2</f>
        <v>2.4181562577535554E-2</v>
      </c>
    </row>
    <row r="231" spans="1:36" x14ac:dyDescent="0.25">
      <c r="A231">
        <v>229</v>
      </c>
      <c r="B231">
        <v>0</v>
      </c>
      <c r="C231">
        <v>2</v>
      </c>
      <c r="D231" t="s">
        <v>348</v>
      </c>
      <c r="E231" t="s">
        <v>13</v>
      </c>
      <c r="F231">
        <v>18</v>
      </c>
      <c r="G231">
        <v>0</v>
      </c>
      <c r="H231">
        <v>0</v>
      </c>
      <c r="I231">
        <v>236171</v>
      </c>
      <c r="J231">
        <v>13</v>
      </c>
      <c r="L231" t="s">
        <v>15</v>
      </c>
      <c r="M231">
        <f>Table2[[#This Row],[SibSp]]</f>
        <v>0</v>
      </c>
      <c r="N231">
        <f>Table2[[#This Row],[Parch]]</f>
        <v>0</v>
      </c>
      <c r="O231" s="5">
        <f>Table2[[#This Row],[Age]]/80</f>
        <v>0.22500000000000001</v>
      </c>
      <c r="P231" s="5">
        <f>LOG10(Table2[[#This Row],[Fare]]+1)</f>
        <v>1.146128035678238</v>
      </c>
      <c r="Q231" s="3">
        <f>IF(OR(Table2[[#This Row],[Pclass]]=2, Table2[[#This Row],[Pclass]]=3), 0, IF(Table2[[#This Row],[Pclass]]=1, 1, ""))</f>
        <v>0</v>
      </c>
      <c r="R231" s="3">
        <f>IF(OR(Table2[[#This Row],[Pclass]]=1, Table2[[#This Row],[Pclass]]=3), 0, IF(Table2[[#This Row],[Pclass]]=2, 1, ""))</f>
        <v>1</v>
      </c>
      <c r="S231" s="3">
        <f>IF(OR(Table2[[#This Row],[Embarked]]="C", Table2[[#This Row],[Embarked]]="Q"), 0, IF(Table2[[#This Row],[Embarked]]="S", 1, ""))</f>
        <v>1</v>
      </c>
      <c r="T231" s="3">
        <f>IF(OR(Table2[[#This Row],[Embarked]]="S", Table2[[#This Row],[Embarked]]="Q"), 0, IF(Table2[[#This Row],[Embarked]]="C", 1, ""))</f>
        <v>0</v>
      </c>
      <c r="U231" s="3">
        <f>IF(Table2[[#This Row],[Sex]]="male", 1, 0)</f>
        <v>1</v>
      </c>
      <c r="V231" s="3">
        <v>1</v>
      </c>
      <c r="AI231">
        <f>SUMPRODUCT(Table2[[#This Row],[SibSp_1]:[Const]],$X$4:$AG$4)</f>
        <v>0.36554366526649529</v>
      </c>
      <c r="AJ231">
        <f>(AI231-Table2[[#This Row],[Survived]])^2</f>
        <v>0.13362217121646355</v>
      </c>
    </row>
    <row r="232" spans="1:36" hidden="1" x14ac:dyDescent="0.25">
      <c r="A232">
        <v>230</v>
      </c>
      <c r="B232">
        <v>0</v>
      </c>
      <c r="C232">
        <v>3</v>
      </c>
      <c r="D232" t="s">
        <v>349</v>
      </c>
      <c r="E232" t="s">
        <v>17</v>
      </c>
      <c r="G232">
        <v>3</v>
      </c>
      <c r="H232">
        <v>1</v>
      </c>
      <c r="I232">
        <v>4133</v>
      </c>
      <c r="J232">
        <v>25.466699999999999</v>
      </c>
      <c r="L232" t="s">
        <v>15</v>
      </c>
      <c r="M232">
        <f>Table2[[#This Row],[SibSp]]</f>
        <v>3</v>
      </c>
      <c r="N232">
        <f>Table2[[#This Row],[Parch]]</f>
        <v>1</v>
      </c>
      <c r="O232">
        <f>Table2[[#This Row],[Age]]/80</f>
        <v>0</v>
      </c>
      <c r="P232" s="3">
        <f>LOG10(Table2[[#This Row],[Fare]]+1)</f>
        <v>1.4226997946774695</v>
      </c>
      <c r="Q232" s="3">
        <f>IF(OR(Table2[[#This Row],[Pclass]]=2, Table2[[#This Row],[Pclass]]=3), 0, IF(Table2[[#This Row],[Pclass]]=1, 1, ""))</f>
        <v>0</v>
      </c>
      <c r="R232" s="3">
        <f>IF(OR(Table2[[#This Row],[Pclass]]=1, Table2[[#This Row],[Pclass]]=3), 0, IF(Table2[[#This Row],[Pclass]]=2, 1, ""))</f>
        <v>0</v>
      </c>
      <c r="S232" s="3">
        <f>IF(OR(Table2[[#This Row],[Embarked]]="C", Table2[[#This Row],[Embarked]]="Q"), 0, IF(Table2[[#This Row],[Embarked]]="S", 1, ""))</f>
        <v>1</v>
      </c>
      <c r="T232" s="3">
        <f>IF(OR(Table2[[#This Row],[Embarked]]="S", Table2[[#This Row],[Embarked]]="Q"), 0, IF(Table2[[#This Row],[Embarked]]="C", 1, ""))</f>
        <v>0</v>
      </c>
      <c r="U232" s="3">
        <f>IF(Table2[[#This Row],[Sex]]="male", 1, 0)</f>
        <v>0</v>
      </c>
      <c r="V232" s="3"/>
      <c r="AI232">
        <f>SUMPRODUCT(Table2[[#This Row],[SibSp_1]:[Const]],$X$4:$AG$4)</f>
        <v>-7.8652617329289923E-2</v>
      </c>
      <c r="AJ232">
        <f>(AI232-Table2[[#This Row],[Survived]])^2</f>
        <v>6.1862342127477175E-3</v>
      </c>
    </row>
    <row r="233" spans="1:36" x14ac:dyDescent="0.25">
      <c r="A233">
        <v>231</v>
      </c>
      <c r="B233">
        <v>1</v>
      </c>
      <c r="C233">
        <v>1</v>
      </c>
      <c r="D233" t="s">
        <v>350</v>
      </c>
      <c r="E233" t="s">
        <v>17</v>
      </c>
      <c r="F233">
        <v>35</v>
      </c>
      <c r="G233">
        <v>1</v>
      </c>
      <c r="H233">
        <v>0</v>
      </c>
      <c r="I233">
        <v>36973</v>
      </c>
      <c r="J233">
        <v>83.474999999999994</v>
      </c>
      <c r="K233" t="s">
        <v>109</v>
      </c>
      <c r="L233" t="s">
        <v>15</v>
      </c>
      <c r="M233">
        <f>Table2[[#This Row],[SibSp]]</f>
        <v>1</v>
      </c>
      <c r="N233">
        <f>Table2[[#This Row],[Parch]]</f>
        <v>0</v>
      </c>
      <c r="O233" s="5">
        <f>Table2[[#This Row],[Age]]/80</f>
        <v>0.4375</v>
      </c>
      <c r="P233" s="5">
        <f>LOG10(Table2[[#This Row],[Fare]]+1)</f>
        <v>1.9267282004469339</v>
      </c>
      <c r="Q233" s="3">
        <f>IF(OR(Table2[[#This Row],[Pclass]]=2, Table2[[#This Row],[Pclass]]=3), 0, IF(Table2[[#This Row],[Pclass]]=1, 1, ""))</f>
        <v>1</v>
      </c>
      <c r="R233" s="3">
        <f>IF(OR(Table2[[#This Row],[Pclass]]=1, Table2[[#This Row],[Pclass]]=3), 0, IF(Table2[[#This Row],[Pclass]]=2, 1, ""))</f>
        <v>0</v>
      </c>
      <c r="S233" s="3">
        <f>IF(OR(Table2[[#This Row],[Embarked]]="C", Table2[[#This Row],[Embarked]]="Q"), 0, IF(Table2[[#This Row],[Embarked]]="S", 1, ""))</f>
        <v>1</v>
      </c>
      <c r="T233" s="3">
        <f>IF(OR(Table2[[#This Row],[Embarked]]="S", Table2[[#This Row],[Embarked]]="Q"), 0, IF(Table2[[#This Row],[Embarked]]="C", 1, ""))</f>
        <v>0</v>
      </c>
      <c r="U233" s="3">
        <f>IF(Table2[[#This Row],[Sex]]="male", 1, 0)</f>
        <v>0</v>
      </c>
      <c r="V233" s="3">
        <v>1</v>
      </c>
      <c r="AI233">
        <f>SUMPRODUCT(Table2[[#This Row],[SibSp_1]:[Const]],$X$4:$AG$4)</f>
        <v>0.89266507035983289</v>
      </c>
      <c r="AJ233">
        <f>(AI233-Table2[[#This Row],[Survived]])^2</f>
        <v>1.1520787120859624E-2</v>
      </c>
    </row>
    <row r="234" spans="1:36" x14ac:dyDescent="0.25">
      <c r="A234">
        <v>232</v>
      </c>
      <c r="B234">
        <v>0</v>
      </c>
      <c r="C234">
        <v>3</v>
      </c>
      <c r="D234" t="s">
        <v>351</v>
      </c>
      <c r="E234" t="s">
        <v>13</v>
      </c>
      <c r="F234">
        <v>29</v>
      </c>
      <c r="G234">
        <v>0</v>
      </c>
      <c r="H234">
        <v>0</v>
      </c>
      <c r="I234">
        <v>347067</v>
      </c>
      <c r="J234">
        <v>7.7750000000000004</v>
      </c>
      <c r="L234" t="s">
        <v>15</v>
      </c>
      <c r="M234">
        <f>Table2[[#This Row],[SibSp]]</f>
        <v>0</v>
      </c>
      <c r="N234">
        <f>Table2[[#This Row],[Parch]]</f>
        <v>0</v>
      </c>
      <c r="O234" s="5">
        <f>Table2[[#This Row],[Age]]/80</f>
        <v>0.36249999999999999</v>
      </c>
      <c r="P234" s="5">
        <f>LOG10(Table2[[#This Row],[Fare]]+1)</f>
        <v>0.94324712513786169</v>
      </c>
      <c r="Q234" s="3">
        <f>IF(OR(Table2[[#This Row],[Pclass]]=2, Table2[[#This Row],[Pclass]]=3), 0, IF(Table2[[#This Row],[Pclass]]=1, 1, ""))</f>
        <v>0</v>
      </c>
      <c r="R234" s="3">
        <f>IF(OR(Table2[[#This Row],[Pclass]]=1, Table2[[#This Row],[Pclass]]=3), 0, IF(Table2[[#This Row],[Pclass]]=2, 1, ""))</f>
        <v>0</v>
      </c>
      <c r="S234" s="3">
        <f>IF(OR(Table2[[#This Row],[Embarked]]="C", Table2[[#This Row],[Embarked]]="Q"), 0, IF(Table2[[#This Row],[Embarked]]="S", 1, ""))</f>
        <v>1</v>
      </c>
      <c r="T234" s="3">
        <f>IF(OR(Table2[[#This Row],[Embarked]]="S", Table2[[#This Row],[Embarked]]="Q"), 0, IF(Table2[[#This Row],[Embarked]]="C", 1, ""))</f>
        <v>0</v>
      </c>
      <c r="U234" s="3">
        <f>IF(Table2[[#This Row],[Sex]]="male", 1, 0)</f>
        <v>1</v>
      </c>
      <c r="V234" s="3">
        <v>1</v>
      </c>
      <c r="AI234">
        <f>SUMPRODUCT(Table2[[#This Row],[SibSp_1]:[Const]],$X$4:$AG$4)</f>
        <v>0.10239820062376004</v>
      </c>
      <c r="AJ234">
        <f>(AI234-Table2[[#This Row],[Survived]])^2</f>
        <v>1.0485391490983811E-2</v>
      </c>
    </row>
    <row r="235" spans="1:36" x14ac:dyDescent="0.25">
      <c r="A235">
        <v>233</v>
      </c>
      <c r="B235">
        <v>0</v>
      </c>
      <c r="C235">
        <v>2</v>
      </c>
      <c r="D235" t="s">
        <v>352</v>
      </c>
      <c r="E235" t="s">
        <v>13</v>
      </c>
      <c r="F235">
        <v>59</v>
      </c>
      <c r="G235">
        <v>0</v>
      </c>
      <c r="H235">
        <v>0</v>
      </c>
      <c r="I235">
        <v>237442</v>
      </c>
      <c r="J235">
        <v>13.5</v>
      </c>
      <c r="L235" t="s">
        <v>15</v>
      </c>
      <c r="M235">
        <f>Table2[[#This Row],[SibSp]]</f>
        <v>0</v>
      </c>
      <c r="N235">
        <f>Table2[[#This Row],[Parch]]</f>
        <v>0</v>
      </c>
      <c r="O235" s="5">
        <f>Table2[[#This Row],[Age]]/80</f>
        <v>0.73750000000000004</v>
      </c>
      <c r="P235" s="5">
        <f>LOG10(Table2[[#This Row],[Fare]]+1)</f>
        <v>1.1613680022349748</v>
      </c>
      <c r="Q235" s="3">
        <f>IF(OR(Table2[[#This Row],[Pclass]]=2, Table2[[#This Row],[Pclass]]=3), 0, IF(Table2[[#This Row],[Pclass]]=1, 1, ""))</f>
        <v>0</v>
      </c>
      <c r="R235" s="3">
        <f>IF(OR(Table2[[#This Row],[Pclass]]=1, Table2[[#This Row],[Pclass]]=3), 0, IF(Table2[[#This Row],[Pclass]]=2, 1, ""))</f>
        <v>1</v>
      </c>
      <c r="S235" s="3">
        <f>IF(OR(Table2[[#This Row],[Embarked]]="C", Table2[[#This Row],[Embarked]]="Q"), 0, IF(Table2[[#This Row],[Embarked]]="S", 1, ""))</f>
        <v>1</v>
      </c>
      <c r="T235" s="3">
        <f>IF(OR(Table2[[#This Row],[Embarked]]="S", Table2[[#This Row],[Embarked]]="Q"), 0, IF(Table2[[#This Row],[Embarked]]="C", 1, ""))</f>
        <v>0</v>
      </c>
      <c r="U235" s="3">
        <f>IF(Table2[[#This Row],[Sex]]="male", 1, 0)</f>
        <v>1</v>
      </c>
      <c r="V235" s="3">
        <v>1</v>
      </c>
      <c r="AI235">
        <f>SUMPRODUCT(Table2[[#This Row],[SibSp_1]:[Const]],$X$4:$AG$4)</f>
        <v>0.10382798381996095</v>
      </c>
      <c r="AJ235">
        <f>(AI235-Table2[[#This Row],[Survived]])^2</f>
        <v>1.0780250224118071E-2</v>
      </c>
    </row>
    <row r="236" spans="1:36" x14ac:dyDescent="0.25">
      <c r="A236">
        <v>234</v>
      </c>
      <c r="B236">
        <v>1</v>
      </c>
      <c r="C236">
        <v>3</v>
      </c>
      <c r="D236" t="s">
        <v>353</v>
      </c>
      <c r="E236" t="s">
        <v>17</v>
      </c>
      <c r="F236">
        <v>5</v>
      </c>
      <c r="G236">
        <v>4</v>
      </c>
      <c r="H236">
        <v>2</v>
      </c>
      <c r="I236">
        <v>347077</v>
      </c>
      <c r="J236">
        <v>31.387499999999999</v>
      </c>
      <c r="L236" t="s">
        <v>15</v>
      </c>
      <c r="M236">
        <f>Table2[[#This Row],[SibSp]]</f>
        <v>4</v>
      </c>
      <c r="N236">
        <f>Table2[[#This Row],[Parch]]</f>
        <v>2</v>
      </c>
      <c r="O236" s="5">
        <f>Table2[[#This Row],[Age]]/80</f>
        <v>6.25E-2</v>
      </c>
      <c r="P236" s="5">
        <f>LOG10(Table2[[#This Row],[Fare]]+1)</f>
        <v>1.5103774259938814</v>
      </c>
      <c r="Q236" s="3">
        <f>IF(OR(Table2[[#This Row],[Pclass]]=2, Table2[[#This Row],[Pclass]]=3), 0, IF(Table2[[#This Row],[Pclass]]=1, 1, ""))</f>
        <v>0</v>
      </c>
      <c r="R236" s="3">
        <f>IF(OR(Table2[[#This Row],[Pclass]]=1, Table2[[#This Row],[Pclass]]=3), 0, IF(Table2[[#This Row],[Pclass]]=2, 1, ""))</f>
        <v>0</v>
      </c>
      <c r="S236" s="3">
        <f>IF(OR(Table2[[#This Row],[Embarked]]="C", Table2[[#This Row],[Embarked]]="Q"), 0, IF(Table2[[#This Row],[Embarked]]="S", 1, ""))</f>
        <v>1</v>
      </c>
      <c r="T236" s="3">
        <f>IF(OR(Table2[[#This Row],[Embarked]]="S", Table2[[#This Row],[Embarked]]="Q"), 0, IF(Table2[[#This Row],[Embarked]]="C", 1, ""))</f>
        <v>0</v>
      </c>
      <c r="U236" s="3">
        <f>IF(Table2[[#This Row],[Sex]]="male", 1, 0)</f>
        <v>0</v>
      </c>
      <c r="V236" s="3">
        <v>1</v>
      </c>
      <c r="AI236">
        <f>SUMPRODUCT(Table2[[#This Row],[SibSp_1]:[Const]],$X$4:$AG$4)</f>
        <v>0.51914991366496699</v>
      </c>
      <c r="AJ236">
        <f>(AI236-Table2[[#This Row],[Survived]])^2</f>
        <v>0.2312168055284087</v>
      </c>
    </row>
    <row r="237" spans="1:36" x14ac:dyDescent="0.25">
      <c r="A237">
        <v>235</v>
      </c>
      <c r="B237">
        <v>0</v>
      </c>
      <c r="C237">
        <v>2</v>
      </c>
      <c r="D237" t="s">
        <v>354</v>
      </c>
      <c r="E237" t="s">
        <v>13</v>
      </c>
      <c r="F237">
        <v>24</v>
      </c>
      <c r="G237">
        <v>0</v>
      </c>
      <c r="H237">
        <v>0</v>
      </c>
      <c r="I237" t="s">
        <v>355</v>
      </c>
      <c r="J237">
        <v>10.5</v>
      </c>
      <c r="L237" t="s">
        <v>15</v>
      </c>
      <c r="M237">
        <f>Table2[[#This Row],[SibSp]]</f>
        <v>0</v>
      </c>
      <c r="N237">
        <f>Table2[[#This Row],[Parch]]</f>
        <v>0</v>
      </c>
      <c r="O237" s="5">
        <f>Table2[[#This Row],[Age]]/80</f>
        <v>0.3</v>
      </c>
      <c r="P237" s="5">
        <f>LOG10(Table2[[#This Row],[Fare]]+1)</f>
        <v>1.0606978403536116</v>
      </c>
      <c r="Q237" s="3">
        <f>IF(OR(Table2[[#This Row],[Pclass]]=2, Table2[[#This Row],[Pclass]]=3), 0, IF(Table2[[#This Row],[Pclass]]=1, 1, ""))</f>
        <v>0</v>
      </c>
      <c r="R237" s="3">
        <f>IF(OR(Table2[[#This Row],[Pclass]]=1, Table2[[#This Row],[Pclass]]=3), 0, IF(Table2[[#This Row],[Pclass]]=2, 1, ""))</f>
        <v>1</v>
      </c>
      <c r="S237" s="3">
        <f>IF(OR(Table2[[#This Row],[Embarked]]="C", Table2[[#This Row],[Embarked]]="Q"), 0, IF(Table2[[#This Row],[Embarked]]="S", 1, ""))</f>
        <v>1</v>
      </c>
      <c r="T237" s="3">
        <f>IF(OR(Table2[[#This Row],[Embarked]]="S", Table2[[#This Row],[Embarked]]="Q"), 0, IF(Table2[[#This Row],[Embarked]]="C", 1, ""))</f>
        <v>0</v>
      </c>
      <c r="U237" s="3">
        <f>IF(Table2[[#This Row],[Sex]]="male", 1, 0)</f>
        <v>1</v>
      </c>
      <c r="V237" s="3">
        <v>1</v>
      </c>
      <c r="AI237">
        <f>SUMPRODUCT(Table2[[#This Row],[SibSp_1]:[Const]],$X$4:$AG$4)</f>
        <v>0.32297048278806056</v>
      </c>
      <c r="AJ237">
        <f>(AI237-Table2[[#This Row],[Survived]])^2</f>
        <v>0.10430993275235292</v>
      </c>
    </row>
    <row r="238" spans="1:36" hidden="1" x14ac:dyDescent="0.25">
      <c r="A238">
        <v>236</v>
      </c>
      <c r="B238">
        <v>0</v>
      </c>
      <c r="C238">
        <v>3</v>
      </c>
      <c r="D238" t="s">
        <v>356</v>
      </c>
      <c r="E238" t="s">
        <v>17</v>
      </c>
      <c r="G238">
        <v>0</v>
      </c>
      <c r="H238">
        <v>0</v>
      </c>
      <c r="I238" t="s">
        <v>357</v>
      </c>
      <c r="J238">
        <v>7.55</v>
      </c>
      <c r="L238" t="s">
        <v>15</v>
      </c>
      <c r="M238">
        <f>Table2[[#This Row],[SibSp]]</f>
        <v>0</v>
      </c>
      <c r="N238">
        <f>Table2[[#This Row],[Parch]]</f>
        <v>0</v>
      </c>
      <c r="O238">
        <f>Table2[[#This Row],[Age]]/80</f>
        <v>0</v>
      </c>
      <c r="P238" s="3">
        <f>LOG10(Table2[[#This Row],[Fare]]+1)</f>
        <v>0.9319661147281727</v>
      </c>
      <c r="Q238" s="3">
        <f>IF(OR(Table2[[#This Row],[Pclass]]=2, Table2[[#This Row],[Pclass]]=3), 0, IF(Table2[[#This Row],[Pclass]]=1, 1, ""))</f>
        <v>0</v>
      </c>
      <c r="R238" s="3">
        <f>IF(OR(Table2[[#This Row],[Pclass]]=1, Table2[[#This Row],[Pclass]]=3), 0, IF(Table2[[#This Row],[Pclass]]=2, 1, ""))</f>
        <v>0</v>
      </c>
      <c r="S238" s="3">
        <f>IF(OR(Table2[[#This Row],[Embarked]]="C", Table2[[#This Row],[Embarked]]="Q"), 0, IF(Table2[[#This Row],[Embarked]]="S", 1, ""))</f>
        <v>1</v>
      </c>
      <c r="T238" s="3">
        <f>IF(OR(Table2[[#This Row],[Embarked]]="S", Table2[[#This Row],[Embarked]]="Q"), 0, IF(Table2[[#This Row],[Embarked]]="C", 1, ""))</f>
        <v>0</v>
      </c>
      <c r="U238" s="3">
        <f>IF(Table2[[#This Row],[Sex]]="male", 1, 0)</f>
        <v>0</v>
      </c>
      <c r="V238" s="3"/>
      <c r="AI238">
        <f>SUMPRODUCT(Table2[[#This Row],[SibSp_1]:[Const]],$X$4:$AG$4)</f>
        <v>7.6156316580748562E-2</v>
      </c>
      <c r="AJ238">
        <f>(AI238-Table2[[#This Row],[Survived]])^2</f>
        <v>5.7997845551471987E-3</v>
      </c>
    </row>
    <row r="239" spans="1:36" x14ac:dyDescent="0.25">
      <c r="A239">
        <v>237</v>
      </c>
      <c r="B239">
        <v>0</v>
      </c>
      <c r="C239">
        <v>2</v>
      </c>
      <c r="D239" t="s">
        <v>358</v>
      </c>
      <c r="E239" t="s">
        <v>13</v>
      </c>
      <c r="F239">
        <v>44</v>
      </c>
      <c r="G239">
        <v>1</v>
      </c>
      <c r="H239">
        <v>0</v>
      </c>
      <c r="I239">
        <v>26707</v>
      </c>
      <c r="J239">
        <v>26</v>
      </c>
      <c r="L239" t="s">
        <v>15</v>
      </c>
      <c r="M239">
        <f>Table2[[#This Row],[SibSp]]</f>
        <v>1</v>
      </c>
      <c r="N239">
        <f>Table2[[#This Row],[Parch]]</f>
        <v>0</v>
      </c>
      <c r="O239" s="5">
        <f>Table2[[#This Row],[Age]]/80</f>
        <v>0.55000000000000004</v>
      </c>
      <c r="P239" s="5">
        <f>LOG10(Table2[[#This Row],[Fare]]+1)</f>
        <v>1.4313637641589874</v>
      </c>
      <c r="Q239" s="3">
        <f>IF(OR(Table2[[#This Row],[Pclass]]=2, Table2[[#This Row],[Pclass]]=3), 0, IF(Table2[[#This Row],[Pclass]]=1, 1, ""))</f>
        <v>0</v>
      </c>
      <c r="R239" s="3">
        <f>IF(OR(Table2[[#This Row],[Pclass]]=1, Table2[[#This Row],[Pclass]]=3), 0, IF(Table2[[#This Row],[Pclass]]=2, 1, ""))</f>
        <v>1</v>
      </c>
      <c r="S239" s="3">
        <f>IF(OR(Table2[[#This Row],[Embarked]]="C", Table2[[#This Row],[Embarked]]="Q"), 0, IF(Table2[[#This Row],[Embarked]]="S", 1, ""))</f>
        <v>1</v>
      </c>
      <c r="T239" s="3">
        <f>IF(OR(Table2[[#This Row],[Embarked]]="S", Table2[[#This Row],[Embarked]]="Q"), 0, IF(Table2[[#This Row],[Embarked]]="C", 1, ""))</f>
        <v>0</v>
      </c>
      <c r="U239" s="3">
        <f>IF(Table2[[#This Row],[Sex]]="male", 1, 0)</f>
        <v>1</v>
      </c>
      <c r="V239" s="3">
        <v>1</v>
      </c>
      <c r="AI239">
        <f>SUMPRODUCT(Table2[[#This Row],[SibSp_1]:[Const]],$X$4:$AG$4)</f>
        <v>0.158076506836205</v>
      </c>
      <c r="AJ239">
        <f>(AI239-Table2[[#This Row],[Survived]])^2</f>
        <v>2.4988182013536767E-2</v>
      </c>
    </row>
    <row r="240" spans="1:36" x14ac:dyDescent="0.25">
      <c r="A240">
        <v>238</v>
      </c>
      <c r="B240">
        <v>1</v>
      </c>
      <c r="C240">
        <v>2</v>
      </c>
      <c r="D240" t="s">
        <v>359</v>
      </c>
      <c r="E240" t="s">
        <v>17</v>
      </c>
      <c r="F240">
        <v>8</v>
      </c>
      <c r="G240">
        <v>0</v>
      </c>
      <c r="H240">
        <v>2</v>
      </c>
      <c r="I240" t="s">
        <v>360</v>
      </c>
      <c r="J240">
        <v>26.25</v>
      </c>
      <c r="L240" t="s">
        <v>15</v>
      </c>
      <c r="M240">
        <f>Table2[[#This Row],[SibSp]]</f>
        <v>0</v>
      </c>
      <c r="N240">
        <f>Table2[[#This Row],[Parch]]</f>
        <v>2</v>
      </c>
      <c r="O240" s="5">
        <f>Table2[[#This Row],[Age]]/80</f>
        <v>0.1</v>
      </c>
      <c r="P240" s="5">
        <f>LOG10(Table2[[#This Row],[Fare]]+1)</f>
        <v>1.4353665066126613</v>
      </c>
      <c r="Q240" s="3">
        <f>IF(OR(Table2[[#This Row],[Pclass]]=2, Table2[[#This Row],[Pclass]]=3), 0, IF(Table2[[#This Row],[Pclass]]=1, 1, ""))</f>
        <v>0</v>
      </c>
      <c r="R240" s="3">
        <f>IF(OR(Table2[[#This Row],[Pclass]]=1, Table2[[#This Row],[Pclass]]=3), 0, IF(Table2[[#This Row],[Pclass]]=2, 1, ""))</f>
        <v>1</v>
      </c>
      <c r="S240" s="3">
        <f>IF(OR(Table2[[#This Row],[Embarked]]="C", Table2[[#This Row],[Embarked]]="Q"), 0, IF(Table2[[#This Row],[Embarked]]="S", 1, ""))</f>
        <v>1</v>
      </c>
      <c r="T240" s="3">
        <f>IF(OR(Table2[[#This Row],[Embarked]]="S", Table2[[#This Row],[Embarked]]="Q"), 0, IF(Table2[[#This Row],[Embarked]]="C", 1, ""))</f>
        <v>0</v>
      </c>
      <c r="U240" s="3">
        <f>IF(Table2[[#This Row],[Sex]]="male", 1, 0)</f>
        <v>0</v>
      </c>
      <c r="V240" s="3">
        <v>1</v>
      </c>
      <c r="AI240">
        <f>SUMPRODUCT(Table2[[#This Row],[SibSp_1]:[Const]],$X$4:$AG$4)</f>
        <v>0.89886789601502337</v>
      </c>
      <c r="AJ240">
        <f>(AI240-Table2[[#This Row],[Survived]])^2</f>
        <v>1.0227702456428126E-2</v>
      </c>
    </row>
    <row r="241" spans="1:36" x14ac:dyDescent="0.25">
      <c r="A241">
        <v>239</v>
      </c>
      <c r="B241">
        <v>0</v>
      </c>
      <c r="C241">
        <v>2</v>
      </c>
      <c r="D241" t="s">
        <v>361</v>
      </c>
      <c r="E241" t="s">
        <v>13</v>
      </c>
      <c r="F241">
        <v>19</v>
      </c>
      <c r="G241">
        <v>0</v>
      </c>
      <c r="H241">
        <v>0</v>
      </c>
      <c r="I241">
        <v>28665</v>
      </c>
      <c r="J241">
        <v>10.5</v>
      </c>
      <c r="L241" t="s">
        <v>15</v>
      </c>
      <c r="M241">
        <f>Table2[[#This Row],[SibSp]]</f>
        <v>0</v>
      </c>
      <c r="N241">
        <f>Table2[[#This Row],[Parch]]</f>
        <v>0</v>
      </c>
      <c r="O241" s="5">
        <f>Table2[[#This Row],[Age]]/80</f>
        <v>0.23749999999999999</v>
      </c>
      <c r="P241" s="5">
        <f>LOG10(Table2[[#This Row],[Fare]]+1)</f>
        <v>1.0606978403536116</v>
      </c>
      <c r="Q241" s="3">
        <f>IF(OR(Table2[[#This Row],[Pclass]]=2, Table2[[#This Row],[Pclass]]=3), 0, IF(Table2[[#This Row],[Pclass]]=1, 1, ""))</f>
        <v>0</v>
      </c>
      <c r="R241" s="3">
        <f>IF(OR(Table2[[#This Row],[Pclass]]=1, Table2[[#This Row],[Pclass]]=3), 0, IF(Table2[[#This Row],[Pclass]]=2, 1, ""))</f>
        <v>1</v>
      </c>
      <c r="S241" s="3">
        <f>IF(OR(Table2[[#This Row],[Embarked]]="C", Table2[[#This Row],[Embarked]]="Q"), 0, IF(Table2[[#This Row],[Embarked]]="S", 1, ""))</f>
        <v>1</v>
      </c>
      <c r="T241" s="3">
        <f>IF(OR(Table2[[#This Row],[Embarked]]="S", Table2[[#This Row],[Embarked]]="Q"), 0, IF(Table2[[#This Row],[Embarked]]="C", 1, ""))</f>
        <v>0</v>
      </c>
      <c r="U241" s="3">
        <f>IF(Table2[[#This Row],[Sex]]="male", 1, 0)</f>
        <v>1</v>
      </c>
      <c r="V241" s="3">
        <v>1</v>
      </c>
      <c r="AI241">
        <f>SUMPRODUCT(Table2[[#This Row],[SibSp_1]:[Const]],$X$4:$AG$4)</f>
        <v>0.35497763023170903</v>
      </c>
      <c r="AJ241">
        <f>(AI241-Table2[[#This Row],[Survived]])^2</f>
        <v>0.12600911796491995</v>
      </c>
    </row>
    <row r="242" spans="1:36" x14ac:dyDescent="0.25">
      <c r="A242">
        <v>240</v>
      </c>
      <c r="B242">
        <v>0</v>
      </c>
      <c r="C242">
        <v>2</v>
      </c>
      <c r="D242" t="s">
        <v>362</v>
      </c>
      <c r="E242" t="s">
        <v>13</v>
      </c>
      <c r="F242">
        <v>33</v>
      </c>
      <c r="G242">
        <v>0</v>
      </c>
      <c r="H242">
        <v>0</v>
      </c>
      <c r="I242" t="s">
        <v>363</v>
      </c>
      <c r="J242">
        <v>12.275</v>
      </c>
      <c r="L242" t="s">
        <v>15</v>
      </c>
      <c r="M242">
        <f>Table2[[#This Row],[SibSp]]</f>
        <v>0</v>
      </c>
      <c r="N242">
        <f>Table2[[#This Row],[Parch]]</f>
        <v>0</v>
      </c>
      <c r="O242" s="5">
        <f>Table2[[#This Row],[Age]]/80</f>
        <v>0.41249999999999998</v>
      </c>
      <c r="P242" s="5">
        <f>LOG10(Table2[[#This Row],[Fare]]+1)</f>
        <v>1.1230345297535067</v>
      </c>
      <c r="Q242" s="3">
        <f>IF(OR(Table2[[#This Row],[Pclass]]=2, Table2[[#This Row],[Pclass]]=3), 0, IF(Table2[[#This Row],[Pclass]]=1, 1, ""))</f>
        <v>0</v>
      </c>
      <c r="R242" s="3">
        <f>IF(OR(Table2[[#This Row],[Pclass]]=1, Table2[[#This Row],[Pclass]]=3), 0, IF(Table2[[#This Row],[Pclass]]=2, 1, ""))</f>
        <v>1</v>
      </c>
      <c r="S242" s="3">
        <f>IF(OR(Table2[[#This Row],[Embarked]]="C", Table2[[#This Row],[Embarked]]="Q"), 0, IF(Table2[[#This Row],[Embarked]]="S", 1, ""))</f>
        <v>1</v>
      </c>
      <c r="T242" s="3">
        <f>IF(OR(Table2[[#This Row],[Embarked]]="S", Table2[[#This Row],[Embarked]]="Q"), 0, IF(Table2[[#This Row],[Embarked]]="C", 1, ""))</f>
        <v>0</v>
      </c>
      <c r="U242" s="3">
        <f>IF(Table2[[#This Row],[Sex]]="male", 1, 0)</f>
        <v>1</v>
      </c>
      <c r="V242" s="3">
        <v>1</v>
      </c>
      <c r="AI242">
        <f>SUMPRODUCT(Table2[[#This Row],[SibSp_1]:[Const]],$X$4:$AG$4)</f>
        <v>0.26839644600753787</v>
      </c>
      <c r="AJ242">
        <f>(AI242-Table2[[#This Row],[Survived]])^2</f>
        <v>7.2036652229477194E-2</v>
      </c>
    </row>
    <row r="243" spans="1:36" hidden="1" x14ac:dyDescent="0.25">
      <c r="A243">
        <v>241</v>
      </c>
      <c r="B243">
        <v>0</v>
      </c>
      <c r="C243">
        <v>3</v>
      </c>
      <c r="D243" t="s">
        <v>364</v>
      </c>
      <c r="E243" t="s">
        <v>17</v>
      </c>
      <c r="G243">
        <v>1</v>
      </c>
      <c r="H243">
        <v>0</v>
      </c>
      <c r="I243">
        <v>2665</v>
      </c>
      <c r="J243">
        <v>14.4542</v>
      </c>
      <c r="L243" t="s">
        <v>20</v>
      </c>
      <c r="M243">
        <f>Table2[[#This Row],[SibSp]]</f>
        <v>1</v>
      </c>
      <c r="N243">
        <f>Table2[[#This Row],[Parch]]</f>
        <v>0</v>
      </c>
      <c r="O243">
        <f>Table2[[#This Row],[Age]]/80</f>
        <v>0</v>
      </c>
      <c r="P243" s="3">
        <f>LOG10(Table2[[#This Row],[Fare]]+1)</f>
        <v>1.1890465283525415</v>
      </c>
      <c r="Q243" s="3">
        <f>IF(OR(Table2[[#This Row],[Pclass]]=2, Table2[[#This Row],[Pclass]]=3), 0, IF(Table2[[#This Row],[Pclass]]=1, 1, ""))</f>
        <v>0</v>
      </c>
      <c r="R243" s="3">
        <f>IF(OR(Table2[[#This Row],[Pclass]]=1, Table2[[#This Row],[Pclass]]=3), 0, IF(Table2[[#This Row],[Pclass]]=2, 1, ""))</f>
        <v>0</v>
      </c>
      <c r="S243" s="3">
        <f>IF(OR(Table2[[#This Row],[Embarked]]="C", Table2[[#This Row],[Embarked]]="Q"), 0, IF(Table2[[#This Row],[Embarked]]="S", 1, ""))</f>
        <v>0</v>
      </c>
      <c r="T243" s="3">
        <f>IF(OR(Table2[[#This Row],[Embarked]]="S", Table2[[#This Row],[Embarked]]="Q"), 0, IF(Table2[[#This Row],[Embarked]]="C", 1, ""))</f>
        <v>1</v>
      </c>
      <c r="U243" s="3">
        <f>IF(Table2[[#This Row],[Sex]]="male", 1, 0)</f>
        <v>0</v>
      </c>
      <c r="V243" s="3"/>
      <c r="AI243">
        <f>SUMPRODUCT(Table2[[#This Row],[SibSp_1]:[Const]],$X$4:$AG$4)</f>
        <v>9.9848203423884119E-2</v>
      </c>
      <c r="AJ243">
        <f>(AI243-Table2[[#This Row],[Survived]])^2</f>
        <v>9.9696637269773448E-3</v>
      </c>
    </row>
    <row r="244" spans="1:36" hidden="1" x14ac:dyDescent="0.25">
      <c r="A244">
        <v>242</v>
      </c>
      <c r="B244">
        <v>1</v>
      </c>
      <c r="C244">
        <v>3</v>
      </c>
      <c r="D244" t="s">
        <v>365</v>
      </c>
      <c r="E244" t="s">
        <v>17</v>
      </c>
      <c r="G244">
        <v>1</v>
      </c>
      <c r="H244">
        <v>0</v>
      </c>
      <c r="I244">
        <v>367230</v>
      </c>
      <c r="J244">
        <v>15.5</v>
      </c>
      <c r="L244" t="s">
        <v>27</v>
      </c>
      <c r="M244">
        <f>Table2[[#This Row],[SibSp]]</f>
        <v>1</v>
      </c>
      <c r="N244">
        <f>Table2[[#This Row],[Parch]]</f>
        <v>0</v>
      </c>
      <c r="O244">
        <f>Table2[[#This Row],[Age]]/80</f>
        <v>0</v>
      </c>
      <c r="P244" s="3">
        <f>LOG10(Table2[[#This Row],[Fare]]+1)</f>
        <v>1.2174839442139063</v>
      </c>
      <c r="Q244" s="3">
        <f>IF(OR(Table2[[#This Row],[Pclass]]=2, Table2[[#This Row],[Pclass]]=3), 0, IF(Table2[[#This Row],[Pclass]]=1, 1, ""))</f>
        <v>0</v>
      </c>
      <c r="R244" s="3">
        <f>IF(OR(Table2[[#This Row],[Pclass]]=1, Table2[[#This Row],[Pclass]]=3), 0, IF(Table2[[#This Row],[Pclass]]=2, 1, ""))</f>
        <v>0</v>
      </c>
      <c r="S244" s="3">
        <f>IF(OR(Table2[[#This Row],[Embarked]]="C", Table2[[#This Row],[Embarked]]="Q"), 0, IF(Table2[[#This Row],[Embarked]]="S", 1, ""))</f>
        <v>0</v>
      </c>
      <c r="T244" s="3">
        <f>IF(OR(Table2[[#This Row],[Embarked]]="S", Table2[[#This Row],[Embarked]]="Q"), 0, IF(Table2[[#This Row],[Embarked]]="C", 1, ""))</f>
        <v>0</v>
      </c>
      <c r="U244" s="3">
        <f>IF(Table2[[#This Row],[Sex]]="male", 1, 0)</f>
        <v>0</v>
      </c>
      <c r="V244" s="3"/>
      <c r="AI244">
        <f>SUMPRODUCT(Table2[[#This Row],[SibSp_1]:[Const]],$X$4:$AG$4)</f>
        <v>4.415837761101625E-3</v>
      </c>
      <c r="AJ244">
        <f>(AI244-Table2[[#This Row],[Survived]])^2</f>
        <v>0.99118782410092909</v>
      </c>
    </row>
    <row r="245" spans="1:36" x14ac:dyDescent="0.25">
      <c r="A245">
        <v>243</v>
      </c>
      <c r="B245">
        <v>0</v>
      </c>
      <c r="C245">
        <v>2</v>
      </c>
      <c r="D245" t="s">
        <v>366</v>
      </c>
      <c r="E245" t="s">
        <v>13</v>
      </c>
      <c r="F245">
        <v>29</v>
      </c>
      <c r="G245">
        <v>0</v>
      </c>
      <c r="H245">
        <v>0</v>
      </c>
      <c r="I245" t="s">
        <v>367</v>
      </c>
      <c r="J245">
        <v>10.5</v>
      </c>
      <c r="L245" t="s">
        <v>15</v>
      </c>
      <c r="M245">
        <f>Table2[[#This Row],[SibSp]]</f>
        <v>0</v>
      </c>
      <c r="N245">
        <f>Table2[[#This Row],[Parch]]</f>
        <v>0</v>
      </c>
      <c r="O245" s="5">
        <f>Table2[[#This Row],[Age]]/80</f>
        <v>0.36249999999999999</v>
      </c>
      <c r="P245" s="5">
        <f>LOG10(Table2[[#This Row],[Fare]]+1)</f>
        <v>1.0606978403536116</v>
      </c>
      <c r="Q245" s="3">
        <f>IF(OR(Table2[[#This Row],[Pclass]]=2, Table2[[#This Row],[Pclass]]=3), 0, IF(Table2[[#This Row],[Pclass]]=1, 1, ""))</f>
        <v>0</v>
      </c>
      <c r="R245" s="3">
        <f>IF(OR(Table2[[#This Row],[Pclass]]=1, Table2[[#This Row],[Pclass]]=3), 0, IF(Table2[[#This Row],[Pclass]]=2, 1, ""))</f>
        <v>1</v>
      </c>
      <c r="S245" s="3">
        <f>IF(OR(Table2[[#This Row],[Embarked]]="C", Table2[[#This Row],[Embarked]]="Q"), 0, IF(Table2[[#This Row],[Embarked]]="S", 1, ""))</f>
        <v>1</v>
      </c>
      <c r="T245" s="3">
        <f>IF(OR(Table2[[#This Row],[Embarked]]="S", Table2[[#This Row],[Embarked]]="Q"), 0, IF(Table2[[#This Row],[Embarked]]="C", 1, ""))</f>
        <v>0</v>
      </c>
      <c r="U245" s="3">
        <f>IF(Table2[[#This Row],[Sex]]="male", 1, 0)</f>
        <v>1</v>
      </c>
      <c r="V245" s="3">
        <v>1</v>
      </c>
      <c r="AI245">
        <f>SUMPRODUCT(Table2[[#This Row],[SibSp_1]:[Const]],$X$4:$AG$4)</f>
        <v>0.2909633353444121</v>
      </c>
      <c r="AJ245">
        <f>(AI245-Table2[[#This Row],[Survived]])^2</f>
        <v>8.4659662514744813E-2</v>
      </c>
    </row>
    <row r="246" spans="1:36" x14ac:dyDescent="0.25">
      <c r="A246">
        <v>244</v>
      </c>
      <c r="B246">
        <v>0</v>
      </c>
      <c r="C246">
        <v>3</v>
      </c>
      <c r="D246" t="s">
        <v>368</v>
      </c>
      <c r="E246" t="s">
        <v>13</v>
      </c>
      <c r="F246">
        <v>22</v>
      </c>
      <c r="G246">
        <v>0</v>
      </c>
      <c r="H246">
        <v>0</v>
      </c>
      <c r="I246" t="s">
        <v>369</v>
      </c>
      <c r="J246">
        <v>7.125</v>
      </c>
      <c r="L246" t="s">
        <v>15</v>
      </c>
      <c r="M246">
        <f>Table2[[#This Row],[SibSp]]</f>
        <v>0</v>
      </c>
      <c r="N246">
        <f>Table2[[#This Row],[Parch]]</f>
        <v>0</v>
      </c>
      <c r="O246" s="5">
        <f>Table2[[#This Row],[Age]]/80</f>
        <v>0.27500000000000002</v>
      </c>
      <c r="P246" s="5">
        <f>LOG10(Table2[[#This Row],[Fare]]+1)</f>
        <v>0.90982336965091204</v>
      </c>
      <c r="Q246" s="3">
        <f>IF(OR(Table2[[#This Row],[Pclass]]=2, Table2[[#This Row],[Pclass]]=3), 0, IF(Table2[[#This Row],[Pclass]]=1, 1, ""))</f>
        <v>0</v>
      </c>
      <c r="R246" s="3">
        <f>IF(OR(Table2[[#This Row],[Pclass]]=1, Table2[[#This Row],[Pclass]]=3), 0, IF(Table2[[#This Row],[Pclass]]=2, 1, ""))</f>
        <v>0</v>
      </c>
      <c r="S246" s="3">
        <f>IF(OR(Table2[[#This Row],[Embarked]]="C", Table2[[#This Row],[Embarked]]="Q"), 0, IF(Table2[[#This Row],[Embarked]]="S", 1, ""))</f>
        <v>1</v>
      </c>
      <c r="T246" s="3">
        <f>IF(OR(Table2[[#This Row],[Embarked]]="S", Table2[[#This Row],[Embarked]]="Q"), 0, IF(Table2[[#This Row],[Embarked]]="C", 1, ""))</f>
        <v>0</v>
      </c>
      <c r="U246" s="3">
        <f>IF(Table2[[#This Row],[Sex]]="male", 1, 0)</f>
        <v>1</v>
      </c>
      <c r="V246" s="3">
        <v>1</v>
      </c>
      <c r="AI246">
        <f>SUMPRODUCT(Table2[[#This Row],[SibSp_1]:[Const]],$X$4:$AG$4)</f>
        <v>0.14557884453501924</v>
      </c>
      <c r="AJ246">
        <f>(AI246-Table2[[#This Row],[Survived]])^2</f>
        <v>2.1193199976151302E-2</v>
      </c>
    </row>
    <row r="247" spans="1:36" x14ac:dyDescent="0.25">
      <c r="A247">
        <v>245</v>
      </c>
      <c r="B247">
        <v>0</v>
      </c>
      <c r="C247">
        <v>3</v>
      </c>
      <c r="D247" t="s">
        <v>370</v>
      </c>
      <c r="E247" t="s">
        <v>13</v>
      </c>
      <c r="F247">
        <v>30</v>
      </c>
      <c r="G247">
        <v>0</v>
      </c>
      <c r="H247">
        <v>0</v>
      </c>
      <c r="I247">
        <v>2694</v>
      </c>
      <c r="J247">
        <v>7.2249999999999996</v>
      </c>
      <c r="L247" t="s">
        <v>20</v>
      </c>
      <c r="M247">
        <f>Table2[[#This Row],[SibSp]]</f>
        <v>0</v>
      </c>
      <c r="N247">
        <f>Table2[[#This Row],[Parch]]</f>
        <v>0</v>
      </c>
      <c r="O247" s="5">
        <f>Table2[[#This Row],[Age]]/80</f>
        <v>0.375</v>
      </c>
      <c r="P247" s="5">
        <f>LOG10(Table2[[#This Row],[Fare]]+1)</f>
        <v>0.91513590662201194</v>
      </c>
      <c r="Q247" s="3">
        <f>IF(OR(Table2[[#This Row],[Pclass]]=2, Table2[[#This Row],[Pclass]]=3), 0, IF(Table2[[#This Row],[Pclass]]=1, 1, ""))</f>
        <v>0</v>
      </c>
      <c r="R247" s="3">
        <f>IF(OR(Table2[[#This Row],[Pclass]]=1, Table2[[#This Row],[Pclass]]=3), 0, IF(Table2[[#This Row],[Pclass]]=2, 1, ""))</f>
        <v>0</v>
      </c>
      <c r="S247" s="3">
        <f>IF(OR(Table2[[#This Row],[Embarked]]="C", Table2[[#This Row],[Embarked]]="Q"), 0, IF(Table2[[#This Row],[Embarked]]="S", 1, ""))</f>
        <v>0</v>
      </c>
      <c r="T247" s="3">
        <f>IF(OR(Table2[[#This Row],[Embarked]]="S", Table2[[#This Row],[Embarked]]="Q"), 0, IF(Table2[[#This Row],[Embarked]]="C", 1, ""))</f>
        <v>1</v>
      </c>
      <c r="U247" s="3">
        <f>IF(Table2[[#This Row],[Sex]]="male", 1, 0)</f>
        <v>1</v>
      </c>
      <c r="V247" s="3">
        <v>1</v>
      </c>
      <c r="AI247">
        <f>SUMPRODUCT(Table2[[#This Row],[SibSp_1]:[Const]],$X$4:$AG$4)</f>
        <v>0.16072079933796379</v>
      </c>
      <c r="AJ247">
        <f>(AI247-Table2[[#This Row],[Survived]])^2</f>
        <v>2.5831175339834023E-2</v>
      </c>
    </row>
    <row r="248" spans="1:36" x14ac:dyDescent="0.25">
      <c r="A248">
        <v>246</v>
      </c>
      <c r="B248">
        <v>0</v>
      </c>
      <c r="C248">
        <v>1</v>
      </c>
      <c r="D248" t="s">
        <v>371</v>
      </c>
      <c r="E248" t="s">
        <v>13</v>
      </c>
      <c r="F248">
        <v>44</v>
      </c>
      <c r="G248">
        <v>2</v>
      </c>
      <c r="H248">
        <v>0</v>
      </c>
      <c r="I248">
        <v>19928</v>
      </c>
      <c r="J248">
        <v>90</v>
      </c>
      <c r="K248" t="s">
        <v>372</v>
      </c>
      <c r="L248" t="s">
        <v>27</v>
      </c>
      <c r="M248">
        <f>Table2[[#This Row],[SibSp]]</f>
        <v>2</v>
      </c>
      <c r="N248">
        <f>Table2[[#This Row],[Parch]]</f>
        <v>0</v>
      </c>
      <c r="O248" s="5">
        <f>Table2[[#This Row],[Age]]/80</f>
        <v>0.55000000000000004</v>
      </c>
      <c r="P248" s="5">
        <f>LOG10(Table2[[#This Row],[Fare]]+1)</f>
        <v>1.9590413923210936</v>
      </c>
      <c r="Q248" s="3">
        <f>IF(OR(Table2[[#This Row],[Pclass]]=2, Table2[[#This Row],[Pclass]]=3), 0, IF(Table2[[#This Row],[Pclass]]=1, 1, ""))</f>
        <v>1</v>
      </c>
      <c r="R248" s="3">
        <f>IF(OR(Table2[[#This Row],[Pclass]]=1, Table2[[#This Row],[Pclass]]=3), 0, IF(Table2[[#This Row],[Pclass]]=2, 1, ""))</f>
        <v>0</v>
      </c>
      <c r="S248" s="3">
        <f>IF(OR(Table2[[#This Row],[Embarked]]="C", Table2[[#This Row],[Embarked]]="Q"), 0, IF(Table2[[#This Row],[Embarked]]="S", 1, ""))</f>
        <v>0</v>
      </c>
      <c r="T248" s="3">
        <f>IF(OR(Table2[[#This Row],[Embarked]]="S", Table2[[#This Row],[Embarked]]="Q"), 0, IF(Table2[[#This Row],[Embarked]]="C", 1, ""))</f>
        <v>0</v>
      </c>
      <c r="U248" s="3">
        <f>IF(Table2[[#This Row],[Sex]]="male", 1, 0)</f>
        <v>1</v>
      </c>
      <c r="V248" s="3">
        <v>1</v>
      </c>
      <c r="AI248">
        <f>SUMPRODUCT(Table2[[#This Row],[SibSp_1]:[Const]],$X$4:$AG$4)</f>
        <v>0.26790439461758964</v>
      </c>
      <c r="AJ248">
        <f>(AI248-Table2[[#This Row],[Survived]])^2</f>
        <v>7.1772764655417196E-2</v>
      </c>
    </row>
    <row r="249" spans="1:36" x14ac:dyDescent="0.25">
      <c r="A249">
        <v>247</v>
      </c>
      <c r="B249">
        <v>0</v>
      </c>
      <c r="C249">
        <v>3</v>
      </c>
      <c r="D249" t="s">
        <v>373</v>
      </c>
      <c r="E249" t="s">
        <v>17</v>
      </c>
      <c r="F249">
        <v>25</v>
      </c>
      <c r="G249">
        <v>0</v>
      </c>
      <c r="H249">
        <v>0</v>
      </c>
      <c r="I249">
        <v>347071</v>
      </c>
      <c r="J249">
        <v>7.7750000000000004</v>
      </c>
      <c r="L249" t="s">
        <v>15</v>
      </c>
      <c r="M249">
        <f>Table2[[#This Row],[SibSp]]</f>
        <v>0</v>
      </c>
      <c r="N249">
        <f>Table2[[#This Row],[Parch]]</f>
        <v>0</v>
      </c>
      <c r="O249" s="5">
        <f>Table2[[#This Row],[Age]]/80</f>
        <v>0.3125</v>
      </c>
      <c r="P249" s="5">
        <f>LOG10(Table2[[#This Row],[Fare]]+1)</f>
        <v>0.94324712513786169</v>
      </c>
      <c r="Q249" s="3">
        <f>IF(OR(Table2[[#This Row],[Pclass]]=2, Table2[[#This Row],[Pclass]]=3), 0, IF(Table2[[#This Row],[Pclass]]=1, 1, ""))</f>
        <v>0</v>
      </c>
      <c r="R249" s="3">
        <f>IF(OR(Table2[[#This Row],[Pclass]]=1, Table2[[#This Row],[Pclass]]=3), 0, IF(Table2[[#This Row],[Pclass]]=2, 1, ""))</f>
        <v>0</v>
      </c>
      <c r="S249" s="3">
        <f>IF(OR(Table2[[#This Row],[Embarked]]="C", Table2[[#This Row],[Embarked]]="Q"), 0, IF(Table2[[#This Row],[Embarked]]="S", 1, ""))</f>
        <v>1</v>
      </c>
      <c r="T249" s="3">
        <f>IF(OR(Table2[[#This Row],[Embarked]]="S", Table2[[#This Row],[Embarked]]="Q"), 0, IF(Table2[[#This Row],[Embarked]]="C", 1, ""))</f>
        <v>0</v>
      </c>
      <c r="U249" s="3">
        <f>IF(Table2[[#This Row],[Sex]]="male", 1, 0)</f>
        <v>0</v>
      </c>
      <c r="V249" s="3">
        <v>1</v>
      </c>
      <c r="AI249">
        <f>SUMPRODUCT(Table2[[#This Row],[SibSp_1]:[Const]],$X$4:$AG$4)</f>
        <v>0.61106786923980083</v>
      </c>
      <c r="AJ249">
        <f>(AI249-Table2[[#This Row],[Survived]])^2</f>
        <v>0.37340394081727035</v>
      </c>
    </row>
    <row r="250" spans="1:36" x14ac:dyDescent="0.25">
      <c r="A250">
        <v>248</v>
      </c>
      <c r="B250">
        <v>1</v>
      </c>
      <c r="C250">
        <v>2</v>
      </c>
      <c r="D250" t="s">
        <v>374</v>
      </c>
      <c r="E250" t="s">
        <v>17</v>
      </c>
      <c r="F250">
        <v>24</v>
      </c>
      <c r="G250">
        <v>0</v>
      </c>
      <c r="H250">
        <v>2</v>
      </c>
      <c r="I250">
        <v>250649</v>
      </c>
      <c r="J250">
        <v>14.5</v>
      </c>
      <c r="L250" t="s">
        <v>15</v>
      </c>
      <c r="M250">
        <f>Table2[[#This Row],[SibSp]]</f>
        <v>0</v>
      </c>
      <c r="N250">
        <f>Table2[[#This Row],[Parch]]</f>
        <v>2</v>
      </c>
      <c r="O250" s="5">
        <f>Table2[[#This Row],[Age]]/80</f>
        <v>0.3</v>
      </c>
      <c r="P250" s="5">
        <f>LOG10(Table2[[#This Row],[Fare]]+1)</f>
        <v>1.1903316981702914</v>
      </c>
      <c r="Q250" s="3">
        <f>IF(OR(Table2[[#This Row],[Pclass]]=2, Table2[[#This Row],[Pclass]]=3), 0, IF(Table2[[#This Row],[Pclass]]=1, 1, ""))</f>
        <v>0</v>
      </c>
      <c r="R250" s="3">
        <f>IF(OR(Table2[[#This Row],[Pclass]]=1, Table2[[#This Row],[Pclass]]=3), 0, IF(Table2[[#This Row],[Pclass]]=2, 1, ""))</f>
        <v>1</v>
      </c>
      <c r="S250" s="3">
        <f>IF(OR(Table2[[#This Row],[Embarked]]="C", Table2[[#This Row],[Embarked]]="Q"), 0, IF(Table2[[#This Row],[Embarked]]="S", 1, ""))</f>
        <v>1</v>
      </c>
      <c r="T250" s="3">
        <f>IF(OR(Table2[[#This Row],[Embarked]]="S", Table2[[#This Row],[Embarked]]="Q"), 0, IF(Table2[[#This Row],[Embarked]]="C", 1, ""))</f>
        <v>0</v>
      </c>
      <c r="U250" s="3">
        <f>IF(Table2[[#This Row],[Sex]]="male", 1, 0)</f>
        <v>0</v>
      </c>
      <c r="V250" s="3">
        <v>1</v>
      </c>
      <c r="AI250">
        <f>SUMPRODUCT(Table2[[#This Row],[SibSp_1]:[Const]],$X$4:$AG$4)</f>
        <v>0.78449991136564801</v>
      </c>
      <c r="AJ250">
        <f>(AI250-Table2[[#This Row],[Survived]])^2</f>
        <v>4.6440288201413563E-2</v>
      </c>
    </row>
    <row r="251" spans="1:36" x14ac:dyDescent="0.25">
      <c r="A251">
        <v>249</v>
      </c>
      <c r="B251">
        <v>1</v>
      </c>
      <c r="C251">
        <v>1</v>
      </c>
      <c r="D251" t="s">
        <v>375</v>
      </c>
      <c r="E251" t="s">
        <v>13</v>
      </c>
      <c r="F251">
        <v>37</v>
      </c>
      <c r="G251">
        <v>1</v>
      </c>
      <c r="H251">
        <v>1</v>
      </c>
      <c r="I251">
        <v>11751</v>
      </c>
      <c r="J251">
        <v>52.554200000000002</v>
      </c>
      <c r="K251" t="s">
        <v>376</v>
      </c>
      <c r="L251" t="s">
        <v>15</v>
      </c>
      <c r="M251">
        <f>Table2[[#This Row],[SibSp]]</f>
        <v>1</v>
      </c>
      <c r="N251">
        <f>Table2[[#This Row],[Parch]]</f>
        <v>1</v>
      </c>
      <c r="O251" s="5">
        <f>Table2[[#This Row],[Age]]/80</f>
        <v>0.46250000000000002</v>
      </c>
      <c r="P251" s="5">
        <f>LOG10(Table2[[#This Row],[Fare]]+1)</f>
        <v>1.7287935361444735</v>
      </c>
      <c r="Q251" s="3">
        <f>IF(OR(Table2[[#This Row],[Pclass]]=2, Table2[[#This Row],[Pclass]]=3), 0, IF(Table2[[#This Row],[Pclass]]=1, 1, ""))</f>
        <v>1</v>
      </c>
      <c r="R251" s="3">
        <f>IF(OR(Table2[[#This Row],[Pclass]]=1, Table2[[#This Row],[Pclass]]=3), 0, IF(Table2[[#This Row],[Pclass]]=2, 1, ""))</f>
        <v>0</v>
      </c>
      <c r="S251" s="3">
        <f>IF(OR(Table2[[#This Row],[Embarked]]="C", Table2[[#This Row],[Embarked]]="Q"), 0, IF(Table2[[#This Row],[Embarked]]="S", 1, ""))</f>
        <v>1</v>
      </c>
      <c r="T251" s="3">
        <f>IF(OR(Table2[[#This Row],[Embarked]]="S", Table2[[#This Row],[Embarked]]="Q"), 0, IF(Table2[[#This Row],[Embarked]]="C", 1, ""))</f>
        <v>0</v>
      </c>
      <c r="U251" s="3">
        <f>IF(Table2[[#This Row],[Sex]]="male", 1, 0)</f>
        <v>1</v>
      </c>
      <c r="V251" s="3">
        <v>1</v>
      </c>
      <c r="AI251">
        <f>SUMPRODUCT(Table2[[#This Row],[SibSp_1]:[Const]],$X$4:$AG$4)</f>
        <v>0.37322221774748887</v>
      </c>
      <c r="AJ251">
        <f>(AI251-Table2[[#This Row],[Survived]])^2</f>
        <v>0.39285038832537628</v>
      </c>
    </row>
    <row r="252" spans="1:36" x14ac:dyDescent="0.25">
      <c r="A252">
        <v>250</v>
      </c>
      <c r="B252">
        <v>0</v>
      </c>
      <c r="C252">
        <v>2</v>
      </c>
      <c r="D252" t="s">
        <v>377</v>
      </c>
      <c r="E252" t="s">
        <v>13</v>
      </c>
      <c r="F252">
        <v>54</v>
      </c>
      <c r="G252">
        <v>1</v>
      </c>
      <c r="H252">
        <v>0</v>
      </c>
      <c r="I252">
        <v>244252</v>
      </c>
      <c r="J252">
        <v>26</v>
      </c>
      <c r="L252" t="s">
        <v>15</v>
      </c>
      <c r="M252">
        <f>Table2[[#This Row],[SibSp]]</f>
        <v>1</v>
      </c>
      <c r="N252">
        <f>Table2[[#This Row],[Parch]]</f>
        <v>0</v>
      </c>
      <c r="O252" s="5">
        <f>Table2[[#This Row],[Age]]/80</f>
        <v>0.67500000000000004</v>
      </c>
      <c r="P252" s="5">
        <f>LOG10(Table2[[#This Row],[Fare]]+1)</f>
        <v>1.4313637641589874</v>
      </c>
      <c r="Q252" s="3">
        <f>IF(OR(Table2[[#This Row],[Pclass]]=2, Table2[[#This Row],[Pclass]]=3), 0, IF(Table2[[#This Row],[Pclass]]=1, 1, ""))</f>
        <v>0</v>
      </c>
      <c r="R252" s="3">
        <f>IF(OR(Table2[[#This Row],[Pclass]]=1, Table2[[#This Row],[Pclass]]=3), 0, IF(Table2[[#This Row],[Pclass]]=2, 1, ""))</f>
        <v>1</v>
      </c>
      <c r="S252" s="3">
        <f>IF(OR(Table2[[#This Row],[Embarked]]="C", Table2[[#This Row],[Embarked]]="Q"), 0, IF(Table2[[#This Row],[Embarked]]="S", 1, ""))</f>
        <v>1</v>
      </c>
      <c r="T252" s="3">
        <f>IF(OR(Table2[[#This Row],[Embarked]]="S", Table2[[#This Row],[Embarked]]="Q"), 0, IF(Table2[[#This Row],[Embarked]]="C", 1, ""))</f>
        <v>0</v>
      </c>
      <c r="U252" s="3">
        <f>IF(Table2[[#This Row],[Sex]]="male", 1, 0)</f>
        <v>1</v>
      </c>
      <c r="V252" s="3">
        <v>1</v>
      </c>
      <c r="AI252">
        <f>SUMPRODUCT(Table2[[#This Row],[SibSp_1]:[Const]],$X$4:$AG$4)</f>
        <v>9.4062211948908181E-2</v>
      </c>
      <c r="AJ252">
        <f>(AI252-Table2[[#This Row],[Survived]])^2</f>
        <v>8.8476997167213252E-3</v>
      </c>
    </row>
    <row r="253" spans="1:36" hidden="1" x14ac:dyDescent="0.25">
      <c r="A253">
        <v>251</v>
      </c>
      <c r="B253">
        <v>0</v>
      </c>
      <c r="C253">
        <v>3</v>
      </c>
      <c r="D253" t="s">
        <v>378</v>
      </c>
      <c r="E253" t="s">
        <v>13</v>
      </c>
      <c r="G253">
        <v>0</v>
      </c>
      <c r="H253">
        <v>0</v>
      </c>
      <c r="I253">
        <v>362316</v>
      </c>
      <c r="J253">
        <v>7.25</v>
      </c>
      <c r="L253" t="s">
        <v>15</v>
      </c>
      <c r="M253">
        <f>Table2[[#This Row],[SibSp]]</f>
        <v>0</v>
      </c>
      <c r="N253">
        <f>Table2[[#This Row],[Parch]]</f>
        <v>0</v>
      </c>
      <c r="O253">
        <f>Table2[[#This Row],[Age]]/80</f>
        <v>0</v>
      </c>
      <c r="P253" s="3">
        <f>LOG10(Table2[[#This Row],[Fare]]+1)</f>
        <v>0.91645394854992512</v>
      </c>
      <c r="Q253" s="3">
        <f>IF(OR(Table2[[#This Row],[Pclass]]=2, Table2[[#This Row],[Pclass]]=3), 0, IF(Table2[[#This Row],[Pclass]]=1, 1, ""))</f>
        <v>0</v>
      </c>
      <c r="R253" s="3">
        <f>IF(OR(Table2[[#This Row],[Pclass]]=1, Table2[[#This Row],[Pclass]]=3), 0, IF(Table2[[#This Row],[Pclass]]=2, 1, ""))</f>
        <v>0</v>
      </c>
      <c r="S253" s="3">
        <f>IF(OR(Table2[[#This Row],[Embarked]]="C", Table2[[#This Row],[Embarked]]="Q"), 0, IF(Table2[[#This Row],[Embarked]]="S", 1, ""))</f>
        <v>1</v>
      </c>
      <c r="T253" s="3">
        <f>IF(OR(Table2[[#This Row],[Embarked]]="S", Table2[[#This Row],[Embarked]]="Q"), 0, IF(Table2[[#This Row],[Embarked]]="C", 1, ""))</f>
        <v>0</v>
      </c>
      <c r="U253" s="3">
        <f>IF(Table2[[#This Row],[Sex]]="male", 1, 0)</f>
        <v>1</v>
      </c>
      <c r="V253" s="3"/>
      <c r="AI253">
        <f>SUMPRODUCT(Table2[[#This Row],[SibSp_1]:[Const]],$X$4:$AG$4)</f>
        <v>-0.40766383103218662</v>
      </c>
      <c r="AJ253">
        <f>(AI253-Table2[[#This Row],[Survived]])^2</f>
        <v>0.16618979913183921</v>
      </c>
    </row>
    <row r="254" spans="1:36" x14ac:dyDescent="0.25">
      <c r="A254">
        <v>252</v>
      </c>
      <c r="B254">
        <v>0</v>
      </c>
      <c r="C254">
        <v>3</v>
      </c>
      <c r="D254" t="s">
        <v>379</v>
      </c>
      <c r="E254" t="s">
        <v>17</v>
      </c>
      <c r="F254">
        <v>29</v>
      </c>
      <c r="G254">
        <v>1</v>
      </c>
      <c r="H254">
        <v>1</v>
      </c>
      <c r="I254">
        <v>347054</v>
      </c>
      <c r="J254">
        <v>10.4625</v>
      </c>
      <c r="K254" t="s">
        <v>35</v>
      </c>
      <c r="L254" t="s">
        <v>15</v>
      </c>
      <c r="M254">
        <f>Table2[[#This Row],[SibSp]]</f>
        <v>1</v>
      </c>
      <c r="N254">
        <f>Table2[[#This Row],[Parch]]</f>
        <v>1</v>
      </c>
      <c r="O254" s="5">
        <f>Table2[[#This Row],[Age]]/80</f>
        <v>0.36249999999999999</v>
      </c>
      <c r="P254" s="5">
        <f>LOG10(Table2[[#This Row],[Fare]]+1)</f>
        <v>1.0592793486780776</v>
      </c>
      <c r="Q254" s="3">
        <f>IF(OR(Table2[[#This Row],[Pclass]]=2, Table2[[#This Row],[Pclass]]=3), 0, IF(Table2[[#This Row],[Pclass]]=1, 1, ""))</f>
        <v>0</v>
      </c>
      <c r="R254" s="3">
        <f>IF(OR(Table2[[#This Row],[Pclass]]=1, Table2[[#This Row],[Pclass]]=3), 0, IF(Table2[[#This Row],[Pclass]]=2, 1, ""))</f>
        <v>0</v>
      </c>
      <c r="S254" s="3">
        <f>IF(OR(Table2[[#This Row],[Embarked]]="C", Table2[[#This Row],[Embarked]]="Q"), 0, IF(Table2[[#This Row],[Embarked]]="S", 1, ""))</f>
        <v>1</v>
      </c>
      <c r="T254" s="3">
        <f>IF(OR(Table2[[#This Row],[Embarked]]="S", Table2[[#This Row],[Embarked]]="Q"), 0, IF(Table2[[#This Row],[Embarked]]="C", 1, ""))</f>
        <v>0</v>
      </c>
      <c r="U254" s="3">
        <f>IF(Table2[[#This Row],[Sex]]="male", 1, 0)</f>
        <v>0</v>
      </c>
      <c r="V254" s="3">
        <v>1</v>
      </c>
      <c r="AI254">
        <f>SUMPRODUCT(Table2[[#This Row],[SibSp_1]:[Const]],$X$4:$AG$4)</f>
        <v>0.52225672143446744</v>
      </c>
      <c r="AJ254">
        <f>(AI254-Table2[[#This Row],[Survived]])^2</f>
        <v>0.27275208308347892</v>
      </c>
    </row>
    <row r="255" spans="1:36" x14ac:dyDescent="0.25">
      <c r="A255">
        <v>253</v>
      </c>
      <c r="B255">
        <v>0</v>
      </c>
      <c r="C255">
        <v>1</v>
      </c>
      <c r="D255" t="s">
        <v>380</v>
      </c>
      <c r="E255" t="s">
        <v>13</v>
      </c>
      <c r="F255">
        <v>62</v>
      </c>
      <c r="G255">
        <v>0</v>
      </c>
      <c r="H255">
        <v>0</v>
      </c>
      <c r="I255">
        <v>113514</v>
      </c>
      <c r="J255">
        <v>26.55</v>
      </c>
      <c r="K255" t="s">
        <v>381</v>
      </c>
      <c r="L255" t="s">
        <v>15</v>
      </c>
      <c r="M255">
        <f>Table2[[#This Row],[SibSp]]</f>
        <v>0</v>
      </c>
      <c r="N255">
        <f>Table2[[#This Row],[Parch]]</f>
        <v>0</v>
      </c>
      <c r="O255" s="5">
        <f>Table2[[#This Row],[Age]]/80</f>
        <v>0.77500000000000002</v>
      </c>
      <c r="P255" s="5">
        <f>LOG10(Table2[[#This Row],[Fare]]+1)</f>
        <v>1.4401216031878039</v>
      </c>
      <c r="Q255" s="3">
        <f>IF(OR(Table2[[#This Row],[Pclass]]=2, Table2[[#This Row],[Pclass]]=3), 0, IF(Table2[[#This Row],[Pclass]]=1, 1, ""))</f>
        <v>1</v>
      </c>
      <c r="R255" s="3">
        <f>IF(OR(Table2[[#This Row],[Pclass]]=1, Table2[[#This Row],[Pclass]]=3), 0, IF(Table2[[#This Row],[Pclass]]=2, 1, ""))</f>
        <v>0</v>
      </c>
      <c r="S255" s="3">
        <f>IF(OR(Table2[[#This Row],[Embarked]]="C", Table2[[#This Row],[Embarked]]="Q"), 0, IF(Table2[[#This Row],[Embarked]]="S", 1, ""))</f>
        <v>1</v>
      </c>
      <c r="T255" s="3">
        <f>IF(OR(Table2[[#This Row],[Embarked]]="S", Table2[[#This Row],[Embarked]]="Q"), 0, IF(Table2[[#This Row],[Embarked]]="C", 1, ""))</f>
        <v>0</v>
      </c>
      <c r="U255" s="3">
        <f>IF(Table2[[#This Row],[Sex]]="male", 1, 0)</f>
        <v>1</v>
      </c>
      <c r="V255" s="3">
        <v>1</v>
      </c>
      <c r="AI255">
        <f>SUMPRODUCT(Table2[[#This Row],[SibSp_1]:[Const]],$X$4:$AG$4)</f>
        <v>0.26797595992358053</v>
      </c>
      <c r="AJ255">
        <f>(AI255-Table2[[#This Row],[Survived]])^2</f>
        <v>7.1811115096964445E-2</v>
      </c>
    </row>
    <row r="256" spans="1:36" x14ac:dyDescent="0.25">
      <c r="A256">
        <v>254</v>
      </c>
      <c r="B256">
        <v>0</v>
      </c>
      <c r="C256">
        <v>3</v>
      </c>
      <c r="D256" t="s">
        <v>382</v>
      </c>
      <c r="E256" t="s">
        <v>13</v>
      </c>
      <c r="F256">
        <v>30</v>
      </c>
      <c r="G256">
        <v>1</v>
      </c>
      <c r="H256">
        <v>0</v>
      </c>
      <c r="I256" t="s">
        <v>383</v>
      </c>
      <c r="J256">
        <v>16.100000000000001</v>
      </c>
      <c r="L256" t="s">
        <v>15</v>
      </c>
      <c r="M256">
        <f>Table2[[#This Row],[SibSp]]</f>
        <v>1</v>
      </c>
      <c r="N256">
        <f>Table2[[#This Row],[Parch]]</f>
        <v>0</v>
      </c>
      <c r="O256" s="5">
        <f>Table2[[#This Row],[Age]]/80</f>
        <v>0.375</v>
      </c>
      <c r="P256" s="5">
        <f>LOG10(Table2[[#This Row],[Fare]]+1)</f>
        <v>1.2329961103921538</v>
      </c>
      <c r="Q256" s="3">
        <f>IF(OR(Table2[[#This Row],[Pclass]]=2, Table2[[#This Row],[Pclass]]=3), 0, IF(Table2[[#This Row],[Pclass]]=1, 1, ""))</f>
        <v>0</v>
      </c>
      <c r="R256" s="3">
        <f>IF(OR(Table2[[#This Row],[Pclass]]=1, Table2[[#This Row],[Pclass]]=3), 0, IF(Table2[[#This Row],[Pclass]]=2, 1, ""))</f>
        <v>0</v>
      </c>
      <c r="S256" s="3">
        <f>IF(OR(Table2[[#This Row],[Embarked]]="C", Table2[[#This Row],[Embarked]]="Q"), 0, IF(Table2[[#This Row],[Embarked]]="S", 1, ""))</f>
        <v>1</v>
      </c>
      <c r="T256" s="3">
        <f>IF(OR(Table2[[#This Row],[Embarked]]="S", Table2[[#This Row],[Embarked]]="Q"), 0, IF(Table2[[#This Row],[Embarked]]="C", 1, ""))</f>
        <v>0</v>
      </c>
      <c r="U256" s="3">
        <f>IF(Table2[[#This Row],[Sex]]="male", 1, 0)</f>
        <v>1</v>
      </c>
      <c r="V256" s="3">
        <v>1</v>
      </c>
      <c r="AI256">
        <f>SUMPRODUCT(Table2[[#This Row],[SibSp_1]:[Const]],$X$4:$AG$4)</f>
        <v>5.5186794526022043E-2</v>
      </c>
      <c r="AJ256">
        <f>(AI256-Table2[[#This Row],[Survived]])^2</f>
        <v>3.0455822900573764E-3</v>
      </c>
    </row>
    <row r="257" spans="1:36" x14ac:dyDescent="0.25">
      <c r="A257">
        <v>255</v>
      </c>
      <c r="B257">
        <v>0</v>
      </c>
      <c r="C257">
        <v>3</v>
      </c>
      <c r="D257" t="s">
        <v>384</v>
      </c>
      <c r="E257" t="s">
        <v>17</v>
      </c>
      <c r="F257">
        <v>41</v>
      </c>
      <c r="G257">
        <v>0</v>
      </c>
      <c r="H257">
        <v>2</v>
      </c>
      <c r="I257">
        <v>370129</v>
      </c>
      <c r="J257">
        <v>20.212499999999999</v>
      </c>
      <c r="L257" t="s">
        <v>15</v>
      </c>
      <c r="M257">
        <f>Table2[[#This Row],[SibSp]]</f>
        <v>0</v>
      </c>
      <c r="N257">
        <f>Table2[[#This Row],[Parch]]</f>
        <v>2</v>
      </c>
      <c r="O257" s="5">
        <f>Table2[[#This Row],[Age]]/80</f>
        <v>0.51249999999999996</v>
      </c>
      <c r="P257" s="5">
        <f>LOG10(Table2[[#This Row],[Fare]]+1)</f>
        <v>1.3265918553257321</v>
      </c>
      <c r="Q257" s="3">
        <f>IF(OR(Table2[[#This Row],[Pclass]]=2, Table2[[#This Row],[Pclass]]=3), 0, IF(Table2[[#This Row],[Pclass]]=1, 1, ""))</f>
        <v>0</v>
      </c>
      <c r="R257" s="3">
        <f>IF(OR(Table2[[#This Row],[Pclass]]=1, Table2[[#This Row],[Pclass]]=3), 0, IF(Table2[[#This Row],[Pclass]]=2, 1, ""))</f>
        <v>0</v>
      </c>
      <c r="S257" s="3">
        <f>IF(OR(Table2[[#This Row],[Embarked]]="C", Table2[[#This Row],[Embarked]]="Q"), 0, IF(Table2[[#This Row],[Embarked]]="S", 1, ""))</f>
        <v>1</v>
      </c>
      <c r="T257" s="3">
        <f>IF(OR(Table2[[#This Row],[Embarked]]="S", Table2[[#This Row],[Embarked]]="Q"), 0, IF(Table2[[#This Row],[Embarked]]="C", 1, ""))</f>
        <v>0</v>
      </c>
      <c r="U257" s="3">
        <f>IF(Table2[[#This Row],[Sex]]="male", 1, 0)</f>
        <v>0</v>
      </c>
      <c r="V257" s="3">
        <v>1</v>
      </c>
      <c r="AI257">
        <f>SUMPRODUCT(Table2[[#This Row],[SibSp_1]:[Const]],$X$4:$AG$4)</f>
        <v>0.49947853445382623</v>
      </c>
      <c r="AJ257">
        <f>(AI257-Table2[[#This Row],[Survived]])^2</f>
        <v>0.24947880638014208</v>
      </c>
    </row>
    <row r="258" spans="1:36" x14ac:dyDescent="0.25">
      <c r="A258">
        <v>256</v>
      </c>
      <c r="B258">
        <v>1</v>
      </c>
      <c r="C258">
        <v>3</v>
      </c>
      <c r="D258" t="s">
        <v>385</v>
      </c>
      <c r="E258" t="s">
        <v>17</v>
      </c>
      <c r="F258">
        <v>29</v>
      </c>
      <c r="G258">
        <v>0</v>
      </c>
      <c r="H258">
        <v>2</v>
      </c>
      <c r="I258">
        <v>2650</v>
      </c>
      <c r="J258">
        <v>15.245799999999999</v>
      </c>
      <c r="L258" t="s">
        <v>20</v>
      </c>
      <c r="M258">
        <f>Table2[[#This Row],[SibSp]]</f>
        <v>0</v>
      </c>
      <c r="N258">
        <f>Table2[[#This Row],[Parch]]</f>
        <v>2</v>
      </c>
      <c r="O258" s="5">
        <f>Table2[[#This Row],[Age]]/80</f>
        <v>0.36249999999999999</v>
      </c>
      <c r="P258" s="5">
        <f>LOG10(Table2[[#This Row],[Fare]]+1)</f>
        <v>1.2107411023865056</v>
      </c>
      <c r="Q258" s="3">
        <f>IF(OR(Table2[[#This Row],[Pclass]]=2, Table2[[#This Row],[Pclass]]=3), 0, IF(Table2[[#This Row],[Pclass]]=1, 1, ""))</f>
        <v>0</v>
      </c>
      <c r="R258" s="3">
        <f>IF(OR(Table2[[#This Row],[Pclass]]=1, Table2[[#This Row],[Pclass]]=3), 0, IF(Table2[[#This Row],[Pclass]]=2, 1, ""))</f>
        <v>0</v>
      </c>
      <c r="S258" s="3">
        <f>IF(OR(Table2[[#This Row],[Embarked]]="C", Table2[[#This Row],[Embarked]]="Q"), 0, IF(Table2[[#This Row],[Embarked]]="S", 1, ""))</f>
        <v>0</v>
      </c>
      <c r="T258" s="3">
        <f>IF(OR(Table2[[#This Row],[Embarked]]="S", Table2[[#This Row],[Embarked]]="Q"), 0, IF(Table2[[#This Row],[Embarked]]="C", 1, ""))</f>
        <v>1</v>
      </c>
      <c r="U258" s="3">
        <f>IF(Table2[[#This Row],[Sex]]="male", 1, 0)</f>
        <v>0</v>
      </c>
      <c r="V258" s="3">
        <v>1</v>
      </c>
      <c r="AI258">
        <f>SUMPRODUCT(Table2[[#This Row],[SibSp_1]:[Const]],$X$4:$AG$4)</f>
        <v>0.63674253384296153</v>
      </c>
      <c r="AJ258">
        <f>(AI258-Table2[[#This Row],[Survived]])^2</f>
        <v>0.13195598671883194</v>
      </c>
    </row>
    <row r="259" spans="1:36" hidden="1" x14ac:dyDescent="0.25">
      <c r="A259">
        <v>257</v>
      </c>
      <c r="B259">
        <v>1</v>
      </c>
      <c r="C259">
        <v>1</v>
      </c>
      <c r="D259" t="s">
        <v>386</v>
      </c>
      <c r="E259" t="s">
        <v>17</v>
      </c>
      <c r="G259">
        <v>0</v>
      </c>
      <c r="H259">
        <v>0</v>
      </c>
      <c r="I259" t="s">
        <v>387</v>
      </c>
      <c r="J259">
        <v>79.2</v>
      </c>
      <c r="L259" t="s">
        <v>20</v>
      </c>
      <c r="M259">
        <f>Table2[[#This Row],[SibSp]]</f>
        <v>0</v>
      </c>
      <c r="N259">
        <f>Table2[[#This Row],[Parch]]</f>
        <v>0</v>
      </c>
      <c r="O259">
        <f>Table2[[#This Row],[Age]]/80</f>
        <v>0</v>
      </c>
      <c r="P259" s="3">
        <f>LOG10(Table2[[#This Row],[Fare]]+1)</f>
        <v>1.9041743682841634</v>
      </c>
      <c r="Q259" s="3">
        <f>IF(OR(Table2[[#This Row],[Pclass]]=2, Table2[[#This Row],[Pclass]]=3), 0, IF(Table2[[#This Row],[Pclass]]=1, 1, ""))</f>
        <v>1</v>
      </c>
      <c r="R259" s="3">
        <f>IF(OR(Table2[[#This Row],[Pclass]]=1, Table2[[#This Row],[Pclass]]=3), 0, IF(Table2[[#This Row],[Pclass]]=2, 1, ""))</f>
        <v>0</v>
      </c>
      <c r="S259" s="3">
        <f>IF(OR(Table2[[#This Row],[Embarked]]="C", Table2[[#This Row],[Embarked]]="Q"), 0, IF(Table2[[#This Row],[Embarked]]="S", 1, ""))</f>
        <v>0</v>
      </c>
      <c r="T259" s="3">
        <f>IF(OR(Table2[[#This Row],[Embarked]]="S", Table2[[#This Row],[Embarked]]="Q"), 0, IF(Table2[[#This Row],[Embarked]]="C", 1, ""))</f>
        <v>1</v>
      </c>
      <c r="U259" s="3">
        <f>IF(Table2[[#This Row],[Sex]]="male", 1, 0)</f>
        <v>0</v>
      </c>
      <c r="V259" s="3"/>
      <c r="AI259">
        <f>SUMPRODUCT(Table2[[#This Row],[SibSp_1]:[Const]],$X$4:$AG$4)</f>
        <v>0.54224753427035355</v>
      </c>
      <c r="AJ259">
        <f>(AI259-Table2[[#This Row],[Survived]])^2</f>
        <v>0.20953731988157115</v>
      </c>
    </row>
    <row r="260" spans="1:36" x14ac:dyDescent="0.25">
      <c r="A260">
        <v>258</v>
      </c>
      <c r="B260">
        <v>1</v>
      </c>
      <c r="C260">
        <v>1</v>
      </c>
      <c r="D260" t="s">
        <v>388</v>
      </c>
      <c r="E260" t="s">
        <v>17</v>
      </c>
      <c r="F260">
        <v>30</v>
      </c>
      <c r="G260">
        <v>0</v>
      </c>
      <c r="H260">
        <v>0</v>
      </c>
      <c r="I260">
        <v>110152</v>
      </c>
      <c r="J260">
        <v>86.5</v>
      </c>
      <c r="K260" t="s">
        <v>389</v>
      </c>
      <c r="L260" t="s">
        <v>15</v>
      </c>
      <c r="M260">
        <f>Table2[[#This Row],[SibSp]]</f>
        <v>0</v>
      </c>
      <c r="N260">
        <f>Table2[[#This Row],[Parch]]</f>
        <v>0</v>
      </c>
      <c r="O260" s="5">
        <f>Table2[[#This Row],[Age]]/80</f>
        <v>0.375</v>
      </c>
      <c r="P260" s="5">
        <f>LOG10(Table2[[#This Row],[Fare]]+1)</f>
        <v>1.9420080530223132</v>
      </c>
      <c r="Q260" s="3">
        <f>IF(OR(Table2[[#This Row],[Pclass]]=2, Table2[[#This Row],[Pclass]]=3), 0, IF(Table2[[#This Row],[Pclass]]=1, 1, ""))</f>
        <v>1</v>
      </c>
      <c r="R260" s="3">
        <f>IF(OR(Table2[[#This Row],[Pclass]]=1, Table2[[#This Row],[Pclass]]=3), 0, IF(Table2[[#This Row],[Pclass]]=2, 1, ""))</f>
        <v>0</v>
      </c>
      <c r="S260" s="3">
        <f>IF(OR(Table2[[#This Row],[Embarked]]="C", Table2[[#This Row],[Embarked]]="Q"), 0, IF(Table2[[#This Row],[Embarked]]="S", 1, ""))</f>
        <v>1</v>
      </c>
      <c r="T260" s="3">
        <f>IF(OR(Table2[[#This Row],[Embarked]]="S", Table2[[#This Row],[Embarked]]="Q"), 0, IF(Table2[[#This Row],[Embarked]]="C", 1, ""))</f>
        <v>0</v>
      </c>
      <c r="U260" s="3">
        <f>IF(Table2[[#This Row],[Sex]]="male", 1, 0)</f>
        <v>0</v>
      </c>
      <c r="V260" s="3">
        <v>1</v>
      </c>
      <c r="AI260">
        <f>SUMPRODUCT(Table2[[#This Row],[SibSp_1]:[Const]],$X$4:$AG$4)</f>
        <v>0.98035193437861679</v>
      </c>
      <c r="AJ260">
        <f>(AI260-Table2[[#This Row],[Survived]])^2</f>
        <v>3.8604648266218097E-4</v>
      </c>
    </row>
    <row r="261" spans="1:36" x14ac:dyDescent="0.25">
      <c r="A261">
        <v>259</v>
      </c>
      <c r="B261">
        <v>1</v>
      </c>
      <c r="C261">
        <v>1</v>
      </c>
      <c r="D261" t="s">
        <v>390</v>
      </c>
      <c r="E261" t="s">
        <v>17</v>
      </c>
      <c r="F261">
        <v>35</v>
      </c>
      <c r="G261">
        <v>0</v>
      </c>
      <c r="H261">
        <v>0</v>
      </c>
      <c r="I261" t="s">
        <v>391</v>
      </c>
      <c r="J261">
        <v>512.32920000000001</v>
      </c>
      <c r="L261" t="s">
        <v>20</v>
      </c>
      <c r="M261">
        <f>Table2[[#This Row],[SibSp]]</f>
        <v>0</v>
      </c>
      <c r="N261">
        <f>Table2[[#This Row],[Parch]]</f>
        <v>0</v>
      </c>
      <c r="O261" s="5">
        <f>Table2[[#This Row],[Age]]/80</f>
        <v>0.4375</v>
      </c>
      <c r="P261" s="5">
        <f>LOG10(Table2[[#This Row],[Fare]]+1)</f>
        <v>2.7103959691861146</v>
      </c>
      <c r="Q261" s="3">
        <f>IF(OR(Table2[[#This Row],[Pclass]]=2, Table2[[#This Row],[Pclass]]=3), 0, IF(Table2[[#This Row],[Pclass]]=1, 1, ""))</f>
        <v>1</v>
      </c>
      <c r="R261" s="3">
        <f>IF(OR(Table2[[#This Row],[Pclass]]=1, Table2[[#This Row],[Pclass]]=3), 0, IF(Table2[[#This Row],[Pclass]]=2, 1, ""))</f>
        <v>0</v>
      </c>
      <c r="S261" s="3">
        <f>IF(OR(Table2[[#This Row],[Embarked]]="C", Table2[[#This Row],[Embarked]]="Q"), 0, IF(Table2[[#This Row],[Embarked]]="S", 1, ""))</f>
        <v>0</v>
      </c>
      <c r="T261" s="3">
        <f>IF(OR(Table2[[#This Row],[Embarked]]="S", Table2[[#This Row],[Embarked]]="Q"), 0, IF(Table2[[#This Row],[Embarked]]="C", 1, ""))</f>
        <v>1</v>
      </c>
      <c r="U261" s="3">
        <f>IF(Table2[[#This Row],[Sex]]="male", 1, 0)</f>
        <v>0</v>
      </c>
      <c r="V261" s="3">
        <v>1</v>
      </c>
      <c r="AI261">
        <f>SUMPRODUCT(Table2[[#This Row],[SibSp_1]:[Const]],$X$4:$AG$4)</f>
        <v>1.0518970620020403</v>
      </c>
      <c r="AJ261">
        <f>(AI261-Table2[[#This Row],[Survived]])^2</f>
        <v>2.6933050444436098E-3</v>
      </c>
    </row>
    <row r="262" spans="1:36" x14ac:dyDescent="0.25">
      <c r="A262">
        <v>260</v>
      </c>
      <c r="B262">
        <v>1</v>
      </c>
      <c r="C262">
        <v>2</v>
      </c>
      <c r="D262" t="s">
        <v>392</v>
      </c>
      <c r="E262" t="s">
        <v>17</v>
      </c>
      <c r="F262">
        <v>50</v>
      </c>
      <c r="G262">
        <v>0</v>
      </c>
      <c r="H262">
        <v>1</v>
      </c>
      <c r="I262">
        <v>230433</v>
      </c>
      <c r="J262">
        <v>26</v>
      </c>
      <c r="L262" t="s">
        <v>15</v>
      </c>
      <c r="M262">
        <f>Table2[[#This Row],[SibSp]]</f>
        <v>0</v>
      </c>
      <c r="N262">
        <f>Table2[[#This Row],[Parch]]</f>
        <v>1</v>
      </c>
      <c r="O262" s="5">
        <f>Table2[[#This Row],[Age]]/80</f>
        <v>0.625</v>
      </c>
      <c r="P262" s="5">
        <f>LOG10(Table2[[#This Row],[Fare]]+1)</f>
        <v>1.4313637641589874</v>
      </c>
      <c r="Q262" s="3">
        <f>IF(OR(Table2[[#This Row],[Pclass]]=2, Table2[[#This Row],[Pclass]]=3), 0, IF(Table2[[#This Row],[Pclass]]=1, 1, ""))</f>
        <v>0</v>
      </c>
      <c r="R262" s="3">
        <f>IF(OR(Table2[[#This Row],[Pclass]]=1, Table2[[#This Row],[Pclass]]=3), 0, IF(Table2[[#This Row],[Pclass]]=2, 1, ""))</f>
        <v>1</v>
      </c>
      <c r="S262" s="3">
        <f>IF(OR(Table2[[#This Row],[Embarked]]="C", Table2[[#This Row],[Embarked]]="Q"), 0, IF(Table2[[#This Row],[Embarked]]="S", 1, ""))</f>
        <v>1</v>
      </c>
      <c r="T262" s="3">
        <f>IF(OR(Table2[[#This Row],[Embarked]]="S", Table2[[#This Row],[Embarked]]="Q"), 0, IF(Table2[[#This Row],[Embarked]]="C", 1, ""))</f>
        <v>0</v>
      </c>
      <c r="U262" s="3">
        <f>IF(Table2[[#This Row],[Sex]]="male", 1, 0)</f>
        <v>0</v>
      </c>
      <c r="V262" s="3">
        <v>1</v>
      </c>
      <c r="AI262">
        <f>SUMPRODUCT(Table2[[#This Row],[SibSp_1]:[Const]],$X$4:$AG$4)</f>
        <v>0.64373972720539763</v>
      </c>
      <c r="AJ262">
        <f>(AI262-Table2[[#This Row],[Survived]])^2</f>
        <v>0.12692138197168451</v>
      </c>
    </row>
    <row r="263" spans="1:36" hidden="1" x14ac:dyDescent="0.25">
      <c r="A263">
        <v>261</v>
      </c>
      <c r="B263">
        <v>0</v>
      </c>
      <c r="C263">
        <v>3</v>
      </c>
      <c r="D263" t="s">
        <v>393</v>
      </c>
      <c r="E263" t="s">
        <v>13</v>
      </c>
      <c r="G263">
        <v>0</v>
      </c>
      <c r="H263">
        <v>0</v>
      </c>
      <c r="I263">
        <v>384461</v>
      </c>
      <c r="J263">
        <v>7.75</v>
      </c>
      <c r="L263" t="s">
        <v>27</v>
      </c>
      <c r="M263">
        <f>Table2[[#This Row],[SibSp]]</f>
        <v>0</v>
      </c>
      <c r="N263">
        <f>Table2[[#This Row],[Parch]]</f>
        <v>0</v>
      </c>
      <c r="O263">
        <f>Table2[[#This Row],[Age]]/80</f>
        <v>0</v>
      </c>
      <c r="P263" s="3">
        <f>LOG10(Table2[[#This Row],[Fare]]+1)</f>
        <v>0.94200805302231327</v>
      </c>
      <c r="Q263" s="3">
        <f>IF(OR(Table2[[#This Row],[Pclass]]=2, Table2[[#This Row],[Pclass]]=3), 0, IF(Table2[[#This Row],[Pclass]]=1, 1, ""))</f>
        <v>0</v>
      </c>
      <c r="R263" s="3">
        <f>IF(OR(Table2[[#This Row],[Pclass]]=1, Table2[[#This Row],[Pclass]]=3), 0, IF(Table2[[#This Row],[Pclass]]=2, 1, ""))</f>
        <v>0</v>
      </c>
      <c r="S263" s="3">
        <f>IF(OR(Table2[[#This Row],[Embarked]]="C", Table2[[#This Row],[Embarked]]="Q"), 0, IF(Table2[[#This Row],[Embarked]]="S", 1, ""))</f>
        <v>0</v>
      </c>
      <c r="T263" s="3">
        <f>IF(OR(Table2[[#This Row],[Embarked]]="S", Table2[[#This Row],[Embarked]]="Q"), 0, IF(Table2[[#This Row],[Embarked]]="C", 1, ""))</f>
        <v>0</v>
      </c>
      <c r="U263" s="3">
        <f>IF(Table2[[#This Row],[Sex]]="male", 1, 0)</f>
        <v>1</v>
      </c>
      <c r="V263" s="3"/>
      <c r="AI263">
        <f>SUMPRODUCT(Table2[[#This Row],[SibSp_1]:[Const]],$X$4:$AG$4)</f>
        <v>-0.43714234241547401</v>
      </c>
      <c r="AJ263">
        <f>(AI263-Table2[[#This Row],[Survived]])^2</f>
        <v>0.19109342753248754</v>
      </c>
    </row>
    <row r="264" spans="1:36" x14ac:dyDescent="0.25">
      <c r="A264">
        <v>262</v>
      </c>
      <c r="B264">
        <v>1</v>
      </c>
      <c r="C264">
        <v>3</v>
      </c>
      <c r="D264" t="s">
        <v>394</v>
      </c>
      <c r="E264" t="s">
        <v>13</v>
      </c>
      <c r="F264">
        <v>3</v>
      </c>
      <c r="G264">
        <v>4</v>
      </c>
      <c r="H264">
        <v>2</v>
      </c>
      <c r="I264">
        <v>347077</v>
      </c>
      <c r="J264">
        <v>31.387499999999999</v>
      </c>
      <c r="L264" t="s">
        <v>15</v>
      </c>
      <c r="M264">
        <f>Table2[[#This Row],[SibSp]]</f>
        <v>4</v>
      </c>
      <c r="N264">
        <f>Table2[[#This Row],[Parch]]</f>
        <v>2</v>
      </c>
      <c r="O264" s="5">
        <f>Table2[[#This Row],[Age]]/80</f>
        <v>3.7499999999999999E-2</v>
      </c>
      <c r="P264" s="5">
        <f>LOG10(Table2[[#This Row],[Fare]]+1)</f>
        <v>1.5103774259938814</v>
      </c>
      <c r="Q264" s="3">
        <f>IF(OR(Table2[[#This Row],[Pclass]]=2, Table2[[#This Row],[Pclass]]=3), 0, IF(Table2[[#This Row],[Pclass]]=1, 1, ""))</f>
        <v>0</v>
      </c>
      <c r="R264" s="3">
        <f>IF(OR(Table2[[#This Row],[Pclass]]=1, Table2[[#This Row],[Pclass]]=3), 0, IF(Table2[[#This Row],[Pclass]]=2, 1, ""))</f>
        <v>0</v>
      </c>
      <c r="S264" s="3">
        <f>IF(OR(Table2[[#This Row],[Embarked]]="C", Table2[[#This Row],[Embarked]]="Q"), 0, IF(Table2[[#This Row],[Embarked]]="S", 1, ""))</f>
        <v>1</v>
      </c>
      <c r="T264" s="3">
        <f>IF(OR(Table2[[#This Row],[Embarked]]="S", Table2[[#This Row],[Embarked]]="Q"), 0, IF(Table2[[#This Row],[Embarked]]="C", 1, ""))</f>
        <v>0</v>
      </c>
      <c r="U264" s="3">
        <f>IF(Table2[[#This Row],[Sex]]="male", 1, 0)</f>
        <v>1</v>
      </c>
      <c r="V264" s="3">
        <v>1</v>
      </c>
      <c r="AI264">
        <f>SUMPRODUCT(Table2[[#This Row],[SibSp_1]:[Const]],$X$4:$AG$4)</f>
        <v>4.8888821981304287E-2</v>
      </c>
      <c r="AJ264">
        <f>(AI264-Table2[[#This Row],[Survived]])^2</f>
        <v>0.90461247295211111</v>
      </c>
    </row>
    <row r="265" spans="1:36" x14ac:dyDescent="0.25">
      <c r="A265">
        <v>263</v>
      </c>
      <c r="B265">
        <v>0</v>
      </c>
      <c r="C265">
        <v>1</v>
      </c>
      <c r="D265" t="s">
        <v>395</v>
      </c>
      <c r="E265" t="s">
        <v>13</v>
      </c>
      <c r="F265">
        <v>52</v>
      </c>
      <c r="G265">
        <v>1</v>
      </c>
      <c r="H265">
        <v>1</v>
      </c>
      <c r="I265">
        <v>110413</v>
      </c>
      <c r="J265">
        <v>79.650000000000006</v>
      </c>
      <c r="K265" t="s">
        <v>396</v>
      </c>
      <c r="L265" t="s">
        <v>15</v>
      </c>
      <c r="M265">
        <f>Table2[[#This Row],[SibSp]]</f>
        <v>1</v>
      </c>
      <c r="N265">
        <f>Table2[[#This Row],[Parch]]</f>
        <v>1</v>
      </c>
      <c r="O265" s="5">
        <f>Table2[[#This Row],[Age]]/80</f>
        <v>0.65</v>
      </c>
      <c r="P265" s="5">
        <f>LOG10(Table2[[#This Row],[Fare]]+1)</f>
        <v>1.9066043717249803</v>
      </c>
      <c r="Q265" s="3">
        <f>IF(OR(Table2[[#This Row],[Pclass]]=2, Table2[[#This Row],[Pclass]]=3), 0, IF(Table2[[#This Row],[Pclass]]=1, 1, ""))</f>
        <v>1</v>
      </c>
      <c r="R265" s="3">
        <f>IF(OR(Table2[[#This Row],[Pclass]]=1, Table2[[#This Row],[Pclass]]=3), 0, IF(Table2[[#This Row],[Pclass]]=2, 1, ""))</f>
        <v>0</v>
      </c>
      <c r="S265" s="3">
        <f>IF(OR(Table2[[#This Row],[Embarked]]="C", Table2[[#This Row],[Embarked]]="Q"), 0, IF(Table2[[#This Row],[Embarked]]="S", 1, ""))</f>
        <v>1</v>
      </c>
      <c r="T265" s="3">
        <f>IF(OR(Table2[[#This Row],[Embarked]]="S", Table2[[#This Row],[Embarked]]="Q"), 0, IF(Table2[[#This Row],[Embarked]]="C", 1, ""))</f>
        <v>0</v>
      </c>
      <c r="U265" s="3">
        <f>IF(Table2[[#This Row],[Sex]]="male", 1, 0)</f>
        <v>1</v>
      </c>
      <c r="V265" s="3">
        <v>1</v>
      </c>
      <c r="AI265">
        <f>SUMPRODUCT(Table2[[#This Row],[SibSp_1]:[Const]],$X$4:$AG$4)</f>
        <v>0.2858688112227788</v>
      </c>
      <c r="AJ265">
        <f>(AI265-Table2[[#This Row],[Survived]])^2</f>
        <v>8.1720977229924746E-2</v>
      </c>
    </row>
    <row r="266" spans="1:36" x14ac:dyDescent="0.25">
      <c r="A266">
        <v>264</v>
      </c>
      <c r="B266">
        <v>0</v>
      </c>
      <c r="C266">
        <v>1</v>
      </c>
      <c r="D266" t="s">
        <v>397</v>
      </c>
      <c r="E266" t="s">
        <v>13</v>
      </c>
      <c r="F266">
        <v>40</v>
      </c>
      <c r="G266">
        <v>0</v>
      </c>
      <c r="H266">
        <v>0</v>
      </c>
      <c r="I266">
        <v>112059</v>
      </c>
      <c r="J266">
        <v>0</v>
      </c>
      <c r="K266" t="s">
        <v>398</v>
      </c>
      <c r="L266" t="s">
        <v>15</v>
      </c>
      <c r="M266">
        <f>Table2[[#This Row],[SibSp]]</f>
        <v>0</v>
      </c>
      <c r="N266">
        <f>Table2[[#This Row],[Parch]]</f>
        <v>0</v>
      </c>
      <c r="O266" s="5">
        <f>Table2[[#This Row],[Age]]/80</f>
        <v>0.5</v>
      </c>
      <c r="P266" s="5">
        <f>LOG10(Table2[[#This Row],[Fare]]+1)</f>
        <v>0</v>
      </c>
      <c r="Q266" s="3">
        <f>IF(OR(Table2[[#This Row],[Pclass]]=2, Table2[[#This Row],[Pclass]]=3), 0, IF(Table2[[#This Row],[Pclass]]=1, 1, ""))</f>
        <v>1</v>
      </c>
      <c r="R266" s="3">
        <f>IF(OR(Table2[[#This Row],[Pclass]]=1, Table2[[#This Row],[Pclass]]=3), 0, IF(Table2[[#This Row],[Pclass]]=2, 1, ""))</f>
        <v>0</v>
      </c>
      <c r="S266" s="3">
        <f>IF(OR(Table2[[#This Row],[Embarked]]="C", Table2[[#This Row],[Embarked]]="Q"), 0, IF(Table2[[#This Row],[Embarked]]="S", 1, ""))</f>
        <v>1</v>
      </c>
      <c r="T266" s="3">
        <f>IF(OR(Table2[[#This Row],[Embarked]]="S", Table2[[#This Row],[Embarked]]="Q"), 0, IF(Table2[[#This Row],[Embarked]]="C", 1, ""))</f>
        <v>0</v>
      </c>
      <c r="U266" s="3">
        <f>IF(Table2[[#This Row],[Sex]]="male", 1, 0)</f>
        <v>1</v>
      </c>
      <c r="V266" s="3">
        <v>1</v>
      </c>
      <c r="AI266">
        <f>SUMPRODUCT(Table2[[#This Row],[SibSp_1]:[Const]],$X$4:$AG$4)</f>
        <v>0.33860344399029302</v>
      </c>
      <c r="AJ266">
        <f>(AI266-Table2[[#This Row],[Survived]])^2</f>
        <v>0.1146522922820875</v>
      </c>
    </row>
    <row r="267" spans="1:36" hidden="1" x14ac:dyDescent="0.25">
      <c r="A267">
        <v>265</v>
      </c>
      <c r="B267">
        <v>0</v>
      </c>
      <c r="C267">
        <v>3</v>
      </c>
      <c r="D267" t="s">
        <v>399</v>
      </c>
      <c r="E267" t="s">
        <v>17</v>
      </c>
      <c r="G267">
        <v>0</v>
      </c>
      <c r="H267">
        <v>0</v>
      </c>
      <c r="I267">
        <v>382649</v>
      </c>
      <c r="J267">
        <v>7.75</v>
      </c>
      <c r="L267" t="s">
        <v>27</v>
      </c>
      <c r="M267">
        <f>Table2[[#This Row],[SibSp]]</f>
        <v>0</v>
      </c>
      <c r="N267">
        <f>Table2[[#This Row],[Parch]]</f>
        <v>0</v>
      </c>
      <c r="O267">
        <f>Table2[[#This Row],[Age]]/80</f>
        <v>0</v>
      </c>
      <c r="P267" s="3">
        <f>LOG10(Table2[[#This Row],[Fare]]+1)</f>
        <v>0.94200805302231327</v>
      </c>
      <c r="Q267" s="3">
        <f>IF(OR(Table2[[#This Row],[Pclass]]=2, Table2[[#This Row],[Pclass]]=3), 0, IF(Table2[[#This Row],[Pclass]]=1, 1, ""))</f>
        <v>0</v>
      </c>
      <c r="R267" s="3">
        <f>IF(OR(Table2[[#This Row],[Pclass]]=1, Table2[[#This Row],[Pclass]]=3), 0, IF(Table2[[#This Row],[Pclass]]=2, 1, ""))</f>
        <v>0</v>
      </c>
      <c r="S267" s="3">
        <f>IF(OR(Table2[[#This Row],[Embarked]]="C", Table2[[#This Row],[Embarked]]="Q"), 0, IF(Table2[[#This Row],[Embarked]]="S", 1, ""))</f>
        <v>0</v>
      </c>
      <c r="T267" s="3">
        <f>IF(OR(Table2[[#This Row],[Embarked]]="S", Table2[[#This Row],[Embarked]]="Q"), 0, IF(Table2[[#This Row],[Embarked]]="C", 1, ""))</f>
        <v>0</v>
      </c>
      <c r="U267" s="3">
        <f>IF(Table2[[#This Row],[Sex]]="male", 1, 0)</f>
        <v>0</v>
      </c>
      <c r="V267" s="3"/>
      <c r="AI267">
        <f>SUMPRODUCT(Table2[[#This Row],[SibSp_1]:[Const]],$X$4:$AG$4)</f>
        <v>4.5921608245648081E-2</v>
      </c>
      <c r="AJ267">
        <f>(AI267-Table2[[#This Row],[Survived]])^2</f>
        <v>2.1087941038667739E-3</v>
      </c>
    </row>
    <row r="268" spans="1:36" x14ac:dyDescent="0.25">
      <c r="A268">
        <v>266</v>
      </c>
      <c r="B268">
        <v>0</v>
      </c>
      <c r="C268">
        <v>2</v>
      </c>
      <c r="D268" t="s">
        <v>400</v>
      </c>
      <c r="E268" t="s">
        <v>13</v>
      </c>
      <c r="F268">
        <v>36</v>
      </c>
      <c r="G268">
        <v>0</v>
      </c>
      <c r="H268">
        <v>0</v>
      </c>
      <c r="I268" t="s">
        <v>401</v>
      </c>
      <c r="J268">
        <v>10.5</v>
      </c>
      <c r="L268" t="s">
        <v>15</v>
      </c>
      <c r="M268">
        <f>Table2[[#This Row],[SibSp]]</f>
        <v>0</v>
      </c>
      <c r="N268">
        <f>Table2[[#This Row],[Parch]]</f>
        <v>0</v>
      </c>
      <c r="O268" s="5">
        <f>Table2[[#This Row],[Age]]/80</f>
        <v>0.45</v>
      </c>
      <c r="P268" s="5">
        <f>LOG10(Table2[[#This Row],[Fare]]+1)</f>
        <v>1.0606978403536116</v>
      </c>
      <c r="Q268" s="3">
        <f>IF(OR(Table2[[#This Row],[Pclass]]=2, Table2[[#This Row],[Pclass]]=3), 0, IF(Table2[[#This Row],[Pclass]]=1, 1, ""))</f>
        <v>0</v>
      </c>
      <c r="R268" s="3">
        <f>IF(OR(Table2[[#This Row],[Pclass]]=1, Table2[[#This Row],[Pclass]]=3), 0, IF(Table2[[#This Row],[Pclass]]=2, 1, ""))</f>
        <v>1</v>
      </c>
      <c r="S268" s="3">
        <f>IF(OR(Table2[[#This Row],[Embarked]]="C", Table2[[#This Row],[Embarked]]="Q"), 0, IF(Table2[[#This Row],[Embarked]]="S", 1, ""))</f>
        <v>1</v>
      </c>
      <c r="T268" s="3">
        <f>IF(OR(Table2[[#This Row],[Embarked]]="S", Table2[[#This Row],[Embarked]]="Q"), 0, IF(Table2[[#This Row],[Embarked]]="C", 1, ""))</f>
        <v>0</v>
      </c>
      <c r="U268" s="3">
        <f>IF(Table2[[#This Row],[Sex]]="male", 1, 0)</f>
        <v>1</v>
      </c>
      <c r="V268" s="3">
        <v>1</v>
      </c>
      <c r="AI268">
        <f>SUMPRODUCT(Table2[[#This Row],[SibSp_1]:[Const]],$X$4:$AG$4)</f>
        <v>0.24615332892330433</v>
      </c>
      <c r="AJ268">
        <f>(AI268-Table2[[#This Row],[Survived]])^2</f>
        <v>6.0591461340024452E-2</v>
      </c>
    </row>
    <row r="269" spans="1:36" x14ac:dyDescent="0.25">
      <c r="A269">
        <v>267</v>
      </c>
      <c r="B269">
        <v>0</v>
      </c>
      <c r="C269">
        <v>3</v>
      </c>
      <c r="D269" t="s">
        <v>402</v>
      </c>
      <c r="E269" t="s">
        <v>13</v>
      </c>
      <c r="F269">
        <v>16</v>
      </c>
      <c r="G269">
        <v>4</v>
      </c>
      <c r="H269">
        <v>1</v>
      </c>
      <c r="I269">
        <v>3101295</v>
      </c>
      <c r="J269">
        <v>39.6875</v>
      </c>
      <c r="L269" t="s">
        <v>15</v>
      </c>
      <c r="M269">
        <f>Table2[[#This Row],[SibSp]]</f>
        <v>4</v>
      </c>
      <c r="N269">
        <f>Table2[[#This Row],[Parch]]</f>
        <v>1</v>
      </c>
      <c r="O269" s="5">
        <f>Table2[[#This Row],[Age]]/80</f>
        <v>0.2</v>
      </c>
      <c r="P269" s="5">
        <f>LOG10(Table2[[#This Row],[Fare]]+1)</f>
        <v>1.6094610059122672</v>
      </c>
      <c r="Q269" s="3">
        <f>IF(OR(Table2[[#This Row],[Pclass]]=2, Table2[[#This Row],[Pclass]]=3), 0, IF(Table2[[#This Row],[Pclass]]=1, 1, ""))</f>
        <v>0</v>
      </c>
      <c r="R269" s="3">
        <f>IF(OR(Table2[[#This Row],[Pclass]]=1, Table2[[#This Row],[Pclass]]=3), 0, IF(Table2[[#This Row],[Pclass]]=2, 1, ""))</f>
        <v>0</v>
      </c>
      <c r="S269" s="3">
        <f>IF(OR(Table2[[#This Row],[Embarked]]="C", Table2[[#This Row],[Embarked]]="Q"), 0, IF(Table2[[#This Row],[Embarked]]="S", 1, ""))</f>
        <v>1</v>
      </c>
      <c r="T269" s="3">
        <f>IF(OR(Table2[[#This Row],[Embarked]]="S", Table2[[#This Row],[Embarked]]="Q"), 0, IF(Table2[[#This Row],[Embarked]]="C", 1, ""))</f>
        <v>0</v>
      </c>
      <c r="U269" s="3">
        <f>IF(Table2[[#This Row],[Sex]]="male", 1, 0)</f>
        <v>1</v>
      </c>
      <c r="V269" s="3">
        <v>1</v>
      </c>
      <c r="AI269">
        <f>SUMPRODUCT(Table2[[#This Row],[SibSp_1]:[Const]],$X$4:$AG$4)</f>
        <v>-1.5572573988006488E-2</v>
      </c>
      <c r="AJ269">
        <f>(AI269-Table2[[#This Row],[Survived]])^2</f>
        <v>2.425050606119363E-4</v>
      </c>
    </row>
    <row r="270" spans="1:36" x14ac:dyDescent="0.25">
      <c r="A270">
        <v>268</v>
      </c>
      <c r="B270">
        <v>1</v>
      </c>
      <c r="C270">
        <v>3</v>
      </c>
      <c r="D270" t="s">
        <v>403</v>
      </c>
      <c r="E270" t="s">
        <v>13</v>
      </c>
      <c r="F270">
        <v>25</v>
      </c>
      <c r="G270">
        <v>1</v>
      </c>
      <c r="H270">
        <v>0</v>
      </c>
      <c r="I270">
        <v>347083</v>
      </c>
      <c r="J270">
        <v>7.7750000000000004</v>
      </c>
      <c r="L270" t="s">
        <v>15</v>
      </c>
      <c r="M270">
        <f>Table2[[#This Row],[SibSp]]</f>
        <v>1</v>
      </c>
      <c r="N270">
        <f>Table2[[#This Row],[Parch]]</f>
        <v>0</v>
      </c>
      <c r="O270" s="5">
        <f>Table2[[#This Row],[Age]]/80</f>
        <v>0.3125</v>
      </c>
      <c r="P270" s="5">
        <f>LOG10(Table2[[#This Row],[Fare]]+1)</f>
        <v>0.94324712513786169</v>
      </c>
      <c r="Q270" s="3">
        <f>IF(OR(Table2[[#This Row],[Pclass]]=2, Table2[[#This Row],[Pclass]]=3), 0, IF(Table2[[#This Row],[Pclass]]=1, 1, ""))</f>
        <v>0</v>
      </c>
      <c r="R270" s="3">
        <f>IF(OR(Table2[[#This Row],[Pclass]]=1, Table2[[#This Row],[Pclass]]=3), 0, IF(Table2[[#This Row],[Pclass]]=2, 1, ""))</f>
        <v>0</v>
      </c>
      <c r="S270" s="3">
        <f>IF(OR(Table2[[#This Row],[Embarked]]="C", Table2[[#This Row],[Embarked]]="Q"), 0, IF(Table2[[#This Row],[Embarked]]="S", 1, ""))</f>
        <v>1</v>
      </c>
      <c r="T270" s="3">
        <f>IF(OR(Table2[[#This Row],[Embarked]]="S", Table2[[#This Row],[Embarked]]="Q"), 0, IF(Table2[[#This Row],[Embarked]]="C", 1, ""))</f>
        <v>0</v>
      </c>
      <c r="U270" s="3">
        <f>IF(Table2[[#This Row],[Sex]]="male", 1, 0)</f>
        <v>1</v>
      </c>
      <c r="V270" s="3">
        <v>1</v>
      </c>
      <c r="AI270">
        <f>SUMPRODUCT(Table2[[#This Row],[SibSp_1]:[Const]],$X$4:$AG$4)</f>
        <v>7.3069073983954347E-2</v>
      </c>
      <c r="AJ270">
        <f>(AI270-Table2[[#This Row],[Survived]])^2</f>
        <v>0.85920094160496385</v>
      </c>
    </row>
    <row r="271" spans="1:36" x14ac:dyDescent="0.25">
      <c r="A271">
        <v>269</v>
      </c>
      <c r="B271">
        <v>1</v>
      </c>
      <c r="C271">
        <v>1</v>
      </c>
      <c r="D271" t="s">
        <v>404</v>
      </c>
      <c r="E271" t="s">
        <v>17</v>
      </c>
      <c r="F271">
        <v>58</v>
      </c>
      <c r="G271">
        <v>0</v>
      </c>
      <c r="H271">
        <v>1</v>
      </c>
      <c r="I271" t="s">
        <v>405</v>
      </c>
      <c r="J271">
        <v>153.46250000000001</v>
      </c>
      <c r="K271" t="s">
        <v>406</v>
      </c>
      <c r="L271" t="s">
        <v>15</v>
      </c>
      <c r="M271">
        <f>Table2[[#This Row],[SibSp]]</f>
        <v>0</v>
      </c>
      <c r="N271">
        <f>Table2[[#This Row],[Parch]]</f>
        <v>1</v>
      </c>
      <c r="O271" s="5">
        <f>Table2[[#This Row],[Age]]/80</f>
        <v>0.72499999999999998</v>
      </c>
      <c r="P271" s="5">
        <f>LOG10(Table2[[#This Row],[Fare]]+1)</f>
        <v>2.1888230596841365</v>
      </c>
      <c r="Q271" s="3">
        <f>IF(OR(Table2[[#This Row],[Pclass]]=2, Table2[[#This Row],[Pclass]]=3), 0, IF(Table2[[#This Row],[Pclass]]=1, 1, ""))</f>
        <v>1</v>
      </c>
      <c r="R271" s="3">
        <f>IF(OR(Table2[[#This Row],[Pclass]]=1, Table2[[#This Row],[Pclass]]=3), 0, IF(Table2[[#This Row],[Pclass]]=2, 1, ""))</f>
        <v>0</v>
      </c>
      <c r="S271" s="3">
        <f>IF(OR(Table2[[#This Row],[Embarked]]="C", Table2[[#This Row],[Embarked]]="Q"), 0, IF(Table2[[#This Row],[Embarked]]="S", 1, ""))</f>
        <v>1</v>
      </c>
      <c r="T271" s="3">
        <f>IF(OR(Table2[[#This Row],[Embarked]]="S", Table2[[#This Row],[Embarked]]="Q"), 0, IF(Table2[[#This Row],[Embarked]]="C", 1, ""))</f>
        <v>0</v>
      </c>
      <c r="U271" s="3">
        <f>IF(Table2[[#This Row],[Sex]]="male", 1, 0)</f>
        <v>0</v>
      </c>
      <c r="V271" s="3">
        <v>1</v>
      </c>
      <c r="AI271">
        <f>SUMPRODUCT(Table2[[#This Row],[SibSp_1]:[Const]],$X$4:$AG$4)</f>
        <v>0.799216805805676</v>
      </c>
      <c r="AJ271">
        <f>(AI271-Table2[[#This Row],[Survived]])^2</f>
        <v>4.0313891070875622E-2</v>
      </c>
    </row>
    <row r="272" spans="1:36" x14ac:dyDescent="0.25">
      <c r="A272">
        <v>270</v>
      </c>
      <c r="B272">
        <v>1</v>
      </c>
      <c r="C272">
        <v>1</v>
      </c>
      <c r="D272" t="s">
        <v>407</v>
      </c>
      <c r="E272" t="s">
        <v>17</v>
      </c>
      <c r="F272">
        <v>35</v>
      </c>
      <c r="G272">
        <v>0</v>
      </c>
      <c r="H272">
        <v>0</v>
      </c>
      <c r="I272" t="s">
        <v>408</v>
      </c>
      <c r="J272">
        <v>135.63329999999999</v>
      </c>
      <c r="K272" t="s">
        <v>409</v>
      </c>
      <c r="L272" t="s">
        <v>15</v>
      </c>
      <c r="M272">
        <f>Table2[[#This Row],[SibSp]]</f>
        <v>0</v>
      </c>
      <c r="N272">
        <f>Table2[[#This Row],[Parch]]</f>
        <v>0</v>
      </c>
      <c r="O272" s="5">
        <f>Table2[[#This Row],[Age]]/80</f>
        <v>0.4375</v>
      </c>
      <c r="P272" s="5">
        <f>LOG10(Table2[[#This Row],[Fare]]+1)</f>
        <v>2.1355565576455011</v>
      </c>
      <c r="Q272" s="3">
        <f>IF(OR(Table2[[#This Row],[Pclass]]=2, Table2[[#This Row],[Pclass]]=3), 0, IF(Table2[[#This Row],[Pclass]]=1, 1, ""))</f>
        <v>1</v>
      </c>
      <c r="R272" s="3">
        <f>IF(OR(Table2[[#This Row],[Pclass]]=1, Table2[[#This Row],[Pclass]]=3), 0, IF(Table2[[#This Row],[Pclass]]=2, 1, ""))</f>
        <v>0</v>
      </c>
      <c r="S272" s="3">
        <f>IF(OR(Table2[[#This Row],[Embarked]]="C", Table2[[#This Row],[Embarked]]="Q"), 0, IF(Table2[[#This Row],[Embarked]]="S", 1, ""))</f>
        <v>1</v>
      </c>
      <c r="T272" s="3">
        <f>IF(OR(Table2[[#This Row],[Embarked]]="S", Table2[[#This Row],[Embarked]]="Q"), 0, IF(Table2[[#This Row],[Embarked]]="C", 1, ""))</f>
        <v>0</v>
      </c>
      <c r="U272" s="3">
        <f>IF(Table2[[#This Row],[Sex]]="male", 1, 0)</f>
        <v>0</v>
      </c>
      <c r="V272" s="3">
        <v>1</v>
      </c>
      <c r="AI272">
        <f>SUMPRODUCT(Table2[[#This Row],[SibSp_1]:[Const]],$X$4:$AG$4)</f>
        <v>0.95778001265020596</v>
      </c>
      <c r="AJ272">
        <f>(AI272-Table2[[#This Row],[Survived]])^2</f>
        <v>1.7825273318167688E-3</v>
      </c>
    </row>
    <row r="273" spans="1:36" hidden="1" x14ac:dyDescent="0.25">
      <c r="A273">
        <v>271</v>
      </c>
      <c r="B273">
        <v>0</v>
      </c>
      <c r="C273">
        <v>1</v>
      </c>
      <c r="D273" t="s">
        <v>410</v>
      </c>
      <c r="E273" t="s">
        <v>13</v>
      </c>
      <c r="G273">
        <v>0</v>
      </c>
      <c r="H273">
        <v>0</v>
      </c>
      <c r="I273">
        <v>113798</v>
      </c>
      <c r="J273">
        <v>31</v>
      </c>
      <c r="L273" t="s">
        <v>15</v>
      </c>
      <c r="M273">
        <f>Table2[[#This Row],[SibSp]]</f>
        <v>0</v>
      </c>
      <c r="N273">
        <f>Table2[[#This Row],[Parch]]</f>
        <v>0</v>
      </c>
      <c r="O273">
        <f>Table2[[#This Row],[Age]]/80</f>
        <v>0</v>
      </c>
      <c r="P273" s="3">
        <f>LOG10(Table2[[#This Row],[Fare]]+1)</f>
        <v>1.505149978319906</v>
      </c>
      <c r="Q273" s="3">
        <f>IF(OR(Table2[[#This Row],[Pclass]]=2, Table2[[#This Row],[Pclass]]=3), 0, IF(Table2[[#This Row],[Pclass]]=1, 1, ""))</f>
        <v>1</v>
      </c>
      <c r="R273" s="3">
        <f>IF(OR(Table2[[#This Row],[Pclass]]=1, Table2[[#This Row],[Pclass]]=3), 0, IF(Table2[[#This Row],[Pclass]]=2, 1, ""))</f>
        <v>0</v>
      </c>
      <c r="S273" s="3">
        <f>IF(OR(Table2[[#This Row],[Embarked]]="C", Table2[[#This Row],[Embarked]]="Q"), 0, IF(Table2[[#This Row],[Embarked]]="S", 1, ""))</f>
        <v>1</v>
      </c>
      <c r="T273" s="3">
        <f>IF(OR(Table2[[#This Row],[Embarked]]="S", Table2[[#This Row],[Embarked]]="Q"), 0, IF(Table2[[#This Row],[Embarked]]="C", 1, ""))</f>
        <v>0</v>
      </c>
      <c r="U273" s="3">
        <f>IF(Table2[[#This Row],[Sex]]="male", 1, 0)</f>
        <v>1</v>
      </c>
      <c r="V273" s="3"/>
      <c r="AI273">
        <f>SUMPRODUCT(Table2[[#This Row],[SibSp_1]:[Const]],$X$4:$AG$4)</f>
        <v>-2.636272314796545E-2</v>
      </c>
      <c r="AJ273">
        <f>(AI273-Table2[[#This Row],[Survived]])^2</f>
        <v>6.9499317177627341E-4</v>
      </c>
    </row>
    <row r="274" spans="1:36" x14ac:dyDescent="0.25">
      <c r="A274">
        <v>272</v>
      </c>
      <c r="B274">
        <v>1</v>
      </c>
      <c r="C274">
        <v>3</v>
      </c>
      <c r="D274" t="s">
        <v>411</v>
      </c>
      <c r="E274" t="s">
        <v>13</v>
      </c>
      <c r="F274">
        <v>25</v>
      </c>
      <c r="G274">
        <v>0</v>
      </c>
      <c r="H274">
        <v>0</v>
      </c>
      <c r="I274" t="s">
        <v>279</v>
      </c>
      <c r="J274">
        <v>0</v>
      </c>
      <c r="L274" t="s">
        <v>15</v>
      </c>
      <c r="M274">
        <f>Table2[[#This Row],[SibSp]]</f>
        <v>0</v>
      </c>
      <c r="N274">
        <f>Table2[[#This Row],[Parch]]</f>
        <v>0</v>
      </c>
      <c r="O274" s="5">
        <f>Table2[[#This Row],[Age]]/80</f>
        <v>0.3125</v>
      </c>
      <c r="P274" s="5">
        <f>LOG10(Table2[[#This Row],[Fare]]+1)</f>
        <v>0</v>
      </c>
      <c r="Q274" s="3">
        <f>IF(OR(Table2[[#This Row],[Pclass]]=2, Table2[[#This Row],[Pclass]]=3), 0, IF(Table2[[#This Row],[Pclass]]=1, 1, ""))</f>
        <v>0</v>
      </c>
      <c r="R274" s="3">
        <f>IF(OR(Table2[[#This Row],[Pclass]]=1, Table2[[#This Row],[Pclass]]=3), 0, IF(Table2[[#This Row],[Pclass]]=2, 1, ""))</f>
        <v>0</v>
      </c>
      <c r="S274" s="3">
        <f>IF(OR(Table2[[#This Row],[Embarked]]="C", Table2[[#This Row],[Embarked]]="Q"), 0, IF(Table2[[#This Row],[Embarked]]="S", 1, ""))</f>
        <v>1</v>
      </c>
      <c r="T274" s="3">
        <f>IF(OR(Table2[[#This Row],[Embarked]]="S", Table2[[#This Row],[Embarked]]="Q"), 0, IF(Table2[[#This Row],[Embarked]]="C", 1, ""))</f>
        <v>0</v>
      </c>
      <c r="U274" s="3">
        <f>IF(Table2[[#This Row],[Sex]]="male", 1, 0)</f>
        <v>1</v>
      </c>
      <c r="V274" s="3">
        <v>1</v>
      </c>
      <c r="AI274">
        <f>SUMPRODUCT(Table2[[#This Row],[SibSp_1]:[Const]],$X$4:$AG$4)</f>
        <v>8.2021907256755733E-2</v>
      </c>
      <c r="AJ274">
        <f>(AI274-Table2[[#This Row],[Survived]])^2</f>
        <v>0.84268377875652434</v>
      </c>
    </row>
    <row r="275" spans="1:36" x14ac:dyDescent="0.25">
      <c r="A275">
        <v>273</v>
      </c>
      <c r="B275">
        <v>1</v>
      </c>
      <c r="C275">
        <v>2</v>
      </c>
      <c r="D275" t="s">
        <v>412</v>
      </c>
      <c r="E275" t="s">
        <v>17</v>
      </c>
      <c r="F275">
        <v>41</v>
      </c>
      <c r="G275">
        <v>0</v>
      </c>
      <c r="H275">
        <v>1</v>
      </c>
      <c r="I275">
        <v>250644</v>
      </c>
      <c r="J275">
        <v>19.5</v>
      </c>
      <c r="L275" t="s">
        <v>15</v>
      </c>
      <c r="M275">
        <f>Table2[[#This Row],[SibSp]]</f>
        <v>0</v>
      </c>
      <c r="N275">
        <f>Table2[[#This Row],[Parch]]</f>
        <v>1</v>
      </c>
      <c r="O275" s="5">
        <f>Table2[[#This Row],[Age]]/80</f>
        <v>0.51249999999999996</v>
      </c>
      <c r="P275" s="5">
        <f>LOG10(Table2[[#This Row],[Fare]]+1)</f>
        <v>1.3117538610557542</v>
      </c>
      <c r="Q275" s="3">
        <f>IF(OR(Table2[[#This Row],[Pclass]]=2, Table2[[#This Row],[Pclass]]=3), 0, IF(Table2[[#This Row],[Pclass]]=1, 1, ""))</f>
        <v>0</v>
      </c>
      <c r="R275" s="3">
        <f>IF(OR(Table2[[#This Row],[Pclass]]=1, Table2[[#This Row],[Pclass]]=3), 0, IF(Table2[[#This Row],[Pclass]]=2, 1, ""))</f>
        <v>1</v>
      </c>
      <c r="S275" s="3">
        <f>IF(OR(Table2[[#This Row],[Embarked]]="C", Table2[[#This Row],[Embarked]]="Q"), 0, IF(Table2[[#This Row],[Embarked]]="S", 1, ""))</f>
        <v>1</v>
      </c>
      <c r="T275" s="3">
        <f>IF(OR(Table2[[#This Row],[Embarked]]="S", Table2[[#This Row],[Embarked]]="Q"), 0, IF(Table2[[#This Row],[Embarked]]="C", 1, ""))</f>
        <v>0</v>
      </c>
      <c r="U275" s="3">
        <f>IF(Table2[[#This Row],[Sex]]="male", 1, 0)</f>
        <v>0</v>
      </c>
      <c r="V275" s="3">
        <v>1</v>
      </c>
      <c r="AI275">
        <f>SUMPRODUCT(Table2[[#This Row],[SibSp_1]:[Const]],$X$4:$AG$4)</f>
        <v>0.69552177290451112</v>
      </c>
      <c r="AJ275">
        <f>(AI275-Table2[[#This Row],[Survived]])^2</f>
        <v>9.2706990775212106E-2</v>
      </c>
    </row>
    <row r="276" spans="1:36" x14ac:dyDescent="0.25">
      <c r="A276">
        <v>274</v>
      </c>
      <c r="B276">
        <v>0</v>
      </c>
      <c r="C276">
        <v>1</v>
      </c>
      <c r="D276" t="s">
        <v>413</v>
      </c>
      <c r="E276" t="s">
        <v>13</v>
      </c>
      <c r="F276">
        <v>37</v>
      </c>
      <c r="G276">
        <v>0</v>
      </c>
      <c r="H276">
        <v>1</v>
      </c>
      <c r="I276" t="s">
        <v>414</v>
      </c>
      <c r="J276">
        <v>29.7</v>
      </c>
      <c r="K276" t="s">
        <v>415</v>
      </c>
      <c r="L276" t="s">
        <v>20</v>
      </c>
      <c r="M276">
        <f>Table2[[#This Row],[SibSp]]</f>
        <v>0</v>
      </c>
      <c r="N276">
        <f>Table2[[#This Row],[Parch]]</f>
        <v>1</v>
      </c>
      <c r="O276" s="5">
        <f>Table2[[#This Row],[Age]]/80</f>
        <v>0.46250000000000002</v>
      </c>
      <c r="P276" s="5">
        <f>LOG10(Table2[[#This Row],[Fare]]+1)</f>
        <v>1.4871383754771865</v>
      </c>
      <c r="Q276" s="3">
        <f>IF(OR(Table2[[#This Row],[Pclass]]=2, Table2[[#This Row],[Pclass]]=3), 0, IF(Table2[[#This Row],[Pclass]]=1, 1, ""))</f>
        <v>1</v>
      </c>
      <c r="R276" s="3">
        <f>IF(OR(Table2[[#This Row],[Pclass]]=1, Table2[[#This Row],[Pclass]]=3), 0, IF(Table2[[#This Row],[Pclass]]=2, 1, ""))</f>
        <v>0</v>
      </c>
      <c r="S276" s="3">
        <f>IF(OR(Table2[[#This Row],[Embarked]]="C", Table2[[#This Row],[Embarked]]="Q"), 0, IF(Table2[[#This Row],[Embarked]]="S", 1, ""))</f>
        <v>0</v>
      </c>
      <c r="T276" s="3">
        <f>IF(OR(Table2[[#This Row],[Embarked]]="S", Table2[[#This Row],[Embarked]]="Q"), 0, IF(Table2[[#This Row],[Embarked]]="C", 1, ""))</f>
        <v>1</v>
      </c>
      <c r="U276" s="3">
        <f>IF(Table2[[#This Row],[Sex]]="male", 1, 0)</f>
        <v>1</v>
      </c>
      <c r="V276" s="3">
        <v>1</v>
      </c>
      <c r="AI276">
        <f>SUMPRODUCT(Table2[[#This Row],[SibSp_1]:[Const]],$X$4:$AG$4)</f>
        <v>0.4824711145123014</v>
      </c>
      <c r="AJ276">
        <f>(AI276-Table2[[#This Row],[Survived]])^2</f>
        <v>0.23277837633874227</v>
      </c>
    </row>
    <row r="277" spans="1:36" hidden="1" x14ac:dyDescent="0.25">
      <c r="A277">
        <v>275</v>
      </c>
      <c r="B277">
        <v>1</v>
      </c>
      <c r="C277">
        <v>3</v>
      </c>
      <c r="D277" t="s">
        <v>416</v>
      </c>
      <c r="E277" t="s">
        <v>17</v>
      </c>
      <c r="G277">
        <v>0</v>
      </c>
      <c r="H277">
        <v>0</v>
      </c>
      <c r="I277">
        <v>370375</v>
      </c>
      <c r="J277">
        <v>7.75</v>
      </c>
      <c r="L277" t="s">
        <v>27</v>
      </c>
      <c r="M277">
        <f>Table2[[#This Row],[SibSp]]</f>
        <v>0</v>
      </c>
      <c r="N277">
        <f>Table2[[#This Row],[Parch]]</f>
        <v>0</v>
      </c>
      <c r="O277">
        <f>Table2[[#This Row],[Age]]/80</f>
        <v>0</v>
      </c>
      <c r="P277" s="3">
        <f>LOG10(Table2[[#This Row],[Fare]]+1)</f>
        <v>0.94200805302231327</v>
      </c>
      <c r="Q277" s="3">
        <f>IF(OR(Table2[[#This Row],[Pclass]]=2, Table2[[#This Row],[Pclass]]=3), 0, IF(Table2[[#This Row],[Pclass]]=1, 1, ""))</f>
        <v>0</v>
      </c>
      <c r="R277" s="3">
        <f>IF(OR(Table2[[#This Row],[Pclass]]=1, Table2[[#This Row],[Pclass]]=3), 0, IF(Table2[[#This Row],[Pclass]]=2, 1, ""))</f>
        <v>0</v>
      </c>
      <c r="S277" s="3">
        <f>IF(OR(Table2[[#This Row],[Embarked]]="C", Table2[[#This Row],[Embarked]]="Q"), 0, IF(Table2[[#This Row],[Embarked]]="S", 1, ""))</f>
        <v>0</v>
      </c>
      <c r="T277" s="3">
        <f>IF(OR(Table2[[#This Row],[Embarked]]="S", Table2[[#This Row],[Embarked]]="Q"), 0, IF(Table2[[#This Row],[Embarked]]="C", 1, ""))</f>
        <v>0</v>
      </c>
      <c r="U277" s="3">
        <f>IF(Table2[[#This Row],[Sex]]="male", 1, 0)</f>
        <v>0</v>
      </c>
      <c r="V277" s="3"/>
      <c r="AI277">
        <f>SUMPRODUCT(Table2[[#This Row],[SibSp_1]:[Const]],$X$4:$AG$4)</f>
        <v>4.5921608245648081E-2</v>
      </c>
      <c r="AJ277">
        <f>(AI277-Table2[[#This Row],[Survived]])^2</f>
        <v>0.91026557761257065</v>
      </c>
    </row>
    <row r="278" spans="1:36" x14ac:dyDescent="0.25">
      <c r="A278">
        <v>276</v>
      </c>
      <c r="B278">
        <v>1</v>
      </c>
      <c r="C278">
        <v>1</v>
      </c>
      <c r="D278" t="s">
        <v>417</v>
      </c>
      <c r="E278" t="s">
        <v>17</v>
      </c>
      <c r="F278">
        <v>63</v>
      </c>
      <c r="G278">
        <v>1</v>
      </c>
      <c r="H278">
        <v>0</v>
      </c>
      <c r="I278">
        <v>13502</v>
      </c>
      <c r="J278">
        <v>77.958299999999994</v>
      </c>
      <c r="K278" t="s">
        <v>418</v>
      </c>
      <c r="L278" t="s">
        <v>15</v>
      </c>
      <c r="M278">
        <f>Table2[[#This Row],[SibSp]]</f>
        <v>1</v>
      </c>
      <c r="N278">
        <f>Table2[[#This Row],[Parch]]</f>
        <v>0</v>
      </c>
      <c r="O278" s="5">
        <f>Table2[[#This Row],[Age]]/80</f>
        <v>0.78749999999999998</v>
      </c>
      <c r="P278" s="5">
        <f>LOG10(Table2[[#This Row],[Fare]]+1)</f>
        <v>1.8973977892491294</v>
      </c>
      <c r="Q278" s="3">
        <f>IF(OR(Table2[[#This Row],[Pclass]]=2, Table2[[#This Row],[Pclass]]=3), 0, IF(Table2[[#This Row],[Pclass]]=1, 1, ""))</f>
        <v>1</v>
      </c>
      <c r="R278" s="3">
        <f>IF(OR(Table2[[#This Row],[Pclass]]=1, Table2[[#This Row],[Pclass]]=3), 0, IF(Table2[[#This Row],[Pclass]]=2, 1, ""))</f>
        <v>0</v>
      </c>
      <c r="S278" s="3">
        <f>IF(OR(Table2[[#This Row],[Embarked]]="C", Table2[[#This Row],[Embarked]]="Q"), 0, IF(Table2[[#This Row],[Embarked]]="S", 1, ""))</f>
        <v>1</v>
      </c>
      <c r="T278" s="3">
        <f>IF(OR(Table2[[#This Row],[Embarked]]="S", Table2[[#This Row],[Embarked]]="Q"), 0, IF(Table2[[#This Row],[Embarked]]="C", 1, ""))</f>
        <v>0</v>
      </c>
      <c r="U278" s="3">
        <f>IF(Table2[[#This Row],[Sex]]="male", 1, 0)</f>
        <v>0</v>
      </c>
      <c r="V278" s="3">
        <v>1</v>
      </c>
      <c r="AI278">
        <f>SUMPRODUCT(Table2[[#This Row],[SibSp_1]:[Const]],$X$4:$AG$4)</f>
        <v>0.71199522711875973</v>
      </c>
      <c r="AJ278">
        <f>(AI278-Table2[[#This Row],[Survived]])^2</f>
        <v>8.2946749202374784E-2</v>
      </c>
    </row>
    <row r="279" spans="1:36" x14ac:dyDescent="0.25">
      <c r="A279">
        <v>277</v>
      </c>
      <c r="B279">
        <v>0</v>
      </c>
      <c r="C279">
        <v>3</v>
      </c>
      <c r="D279" t="s">
        <v>419</v>
      </c>
      <c r="E279" t="s">
        <v>17</v>
      </c>
      <c r="F279">
        <v>45</v>
      </c>
      <c r="G279">
        <v>0</v>
      </c>
      <c r="H279">
        <v>0</v>
      </c>
      <c r="I279">
        <v>347073</v>
      </c>
      <c r="J279">
        <v>7.75</v>
      </c>
      <c r="L279" t="s">
        <v>15</v>
      </c>
      <c r="M279">
        <f>Table2[[#This Row],[SibSp]]</f>
        <v>0</v>
      </c>
      <c r="N279">
        <f>Table2[[#This Row],[Parch]]</f>
        <v>0</v>
      </c>
      <c r="O279" s="5">
        <f>Table2[[#This Row],[Age]]/80</f>
        <v>0.5625</v>
      </c>
      <c r="P279" s="5">
        <f>LOG10(Table2[[#This Row],[Fare]]+1)</f>
        <v>0.94200805302231327</v>
      </c>
      <c r="Q279" s="3">
        <f>IF(OR(Table2[[#This Row],[Pclass]]=2, Table2[[#This Row],[Pclass]]=3), 0, IF(Table2[[#This Row],[Pclass]]=1, 1, ""))</f>
        <v>0</v>
      </c>
      <c r="R279" s="3">
        <f>IF(OR(Table2[[#This Row],[Pclass]]=1, Table2[[#This Row],[Pclass]]=3), 0, IF(Table2[[#This Row],[Pclass]]=2, 1, ""))</f>
        <v>0</v>
      </c>
      <c r="S279" s="3">
        <f>IF(OR(Table2[[#This Row],[Embarked]]="C", Table2[[#This Row],[Embarked]]="Q"), 0, IF(Table2[[#This Row],[Embarked]]="S", 1, ""))</f>
        <v>1</v>
      </c>
      <c r="T279" s="3">
        <f>IF(OR(Table2[[#This Row],[Embarked]]="S", Table2[[#This Row],[Embarked]]="Q"), 0, IF(Table2[[#This Row],[Embarked]]="C", 1, ""))</f>
        <v>0</v>
      </c>
      <c r="U279" s="3">
        <f>IF(Table2[[#This Row],[Sex]]="male", 1, 0)</f>
        <v>0</v>
      </c>
      <c r="V279" s="3">
        <v>1</v>
      </c>
      <c r="AI279">
        <f>SUMPRODUCT(Table2[[#This Row],[SibSp_1]:[Const]],$X$4:$AG$4)</f>
        <v>0.48297887638893211</v>
      </c>
      <c r="AJ279">
        <f>(AI279-Table2[[#This Row],[Survived]])^2</f>
        <v>0.23326859503791536</v>
      </c>
    </row>
    <row r="280" spans="1:36" hidden="1" x14ac:dyDescent="0.25">
      <c r="A280">
        <v>278</v>
      </c>
      <c r="B280">
        <v>0</v>
      </c>
      <c r="C280">
        <v>2</v>
      </c>
      <c r="D280" t="s">
        <v>420</v>
      </c>
      <c r="E280" t="s">
        <v>13</v>
      </c>
      <c r="G280">
        <v>0</v>
      </c>
      <c r="H280">
        <v>0</v>
      </c>
      <c r="I280">
        <v>239853</v>
      </c>
      <c r="J280">
        <v>0</v>
      </c>
      <c r="L280" t="s">
        <v>15</v>
      </c>
      <c r="M280">
        <f>Table2[[#This Row],[SibSp]]</f>
        <v>0</v>
      </c>
      <c r="N280">
        <f>Table2[[#This Row],[Parch]]</f>
        <v>0</v>
      </c>
      <c r="O280">
        <f>Table2[[#This Row],[Age]]/80</f>
        <v>0</v>
      </c>
      <c r="P280" s="3">
        <f>LOG10(Table2[[#This Row],[Fare]]+1)</f>
        <v>0</v>
      </c>
      <c r="Q280" s="3">
        <f>IF(OR(Table2[[#This Row],[Pclass]]=2, Table2[[#This Row],[Pclass]]=3), 0, IF(Table2[[#This Row],[Pclass]]=1, 1, ""))</f>
        <v>0</v>
      </c>
      <c r="R280" s="3">
        <f>IF(OR(Table2[[#This Row],[Pclass]]=1, Table2[[#This Row],[Pclass]]=3), 0, IF(Table2[[#This Row],[Pclass]]=2, 1, ""))</f>
        <v>1</v>
      </c>
      <c r="S280" s="3">
        <f>IF(OR(Table2[[#This Row],[Embarked]]="C", Table2[[#This Row],[Embarked]]="Q"), 0, IF(Table2[[#This Row],[Embarked]]="S", 1, ""))</f>
        <v>1</v>
      </c>
      <c r="T280" s="3">
        <f>IF(OR(Table2[[#This Row],[Embarked]]="S", Table2[[#This Row],[Embarked]]="Q"), 0, IF(Table2[[#This Row],[Embarked]]="C", 1, ""))</f>
        <v>0</v>
      </c>
      <c r="U280" s="3">
        <f>IF(Table2[[#This Row],[Sex]]="male", 1, 0)</f>
        <v>1</v>
      </c>
      <c r="V280" s="3"/>
      <c r="AI280">
        <f>SUMPRODUCT(Table2[[#This Row],[SibSp_1]:[Const]],$X$4:$AG$4)</f>
        <v>-0.26950013903855463</v>
      </c>
      <c r="AJ280">
        <f>(AI280-Table2[[#This Row],[Survived]])^2</f>
        <v>7.2630324941800273E-2</v>
      </c>
    </row>
    <row r="281" spans="1:36" x14ac:dyDescent="0.25">
      <c r="A281">
        <v>279</v>
      </c>
      <c r="B281">
        <v>0</v>
      </c>
      <c r="C281">
        <v>3</v>
      </c>
      <c r="D281" t="s">
        <v>421</v>
      </c>
      <c r="E281" t="s">
        <v>13</v>
      </c>
      <c r="F281">
        <v>7</v>
      </c>
      <c r="G281">
        <v>4</v>
      </c>
      <c r="H281">
        <v>1</v>
      </c>
      <c r="I281">
        <v>382652</v>
      </c>
      <c r="J281">
        <v>29.125</v>
      </c>
      <c r="L281" t="s">
        <v>27</v>
      </c>
      <c r="M281">
        <f>Table2[[#This Row],[SibSp]]</f>
        <v>4</v>
      </c>
      <c r="N281">
        <f>Table2[[#This Row],[Parch]]</f>
        <v>1</v>
      </c>
      <c r="O281" s="5">
        <f>Table2[[#This Row],[Age]]/80</f>
        <v>8.7499999999999994E-2</v>
      </c>
      <c r="P281" s="5">
        <f>LOG10(Table2[[#This Row],[Fare]]+1)</f>
        <v>1.4789270555829248</v>
      </c>
      <c r="Q281" s="3">
        <f>IF(OR(Table2[[#This Row],[Pclass]]=2, Table2[[#This Row],[Pclass]]=3), 0, IF(Table2[[#This Row],[Pclass]]=1, 1, ""))</f>
        <v>0</v>
      </c>
      <c r="R281" s="3">
        <f>IF(OR(Table2[[#This Row],[Pclass]]=1, Table2[[#This Row],[Pclass]]=3), 0, IF(Table2[[#This Row],[Pclass]]=2, 1, ""))</f>
        <v>0</v>
      </c>
      <c r="S281" s="3">
        <f>IF(OR(Table2[[#This Row],[Embarked]]="C", Table2[[#This Row],[Embarked]]="Q"), 0, IF(Table2[[#This Row],[Embarked]]="S", 1, ""))</f>
        <v>0</v>
      </c>
      <c r="T281" s="3">
        <f>IF(OR(Table2[[#This Row],[Embarked]]="S", Table2[[#This Row],[Embarked]]="Q"), 0, IF(Table2[[#This Row],[Embarked]]="C", 1, ""))</f>
        <v>0</v>
      </c>
      <c r="U281" s="3">
        <f>IF(Table2[[#This Row],[Sex]]="male", 1, 0)</f>
        <v>1</v>
      </c>
      <c r="V281" s="3">
        <v>1</v>
      </c>
      <c r="AI281">
        <f>SUMPRODUCT(Table2[[#This Row],[SibSp_1]:[Const]],$X$4:$AG$4)</f>
        <v>4.9527001670393034E-3</v>
      </c>
      <c r="AJ281">
        <f>(AI281-Table2[[#This Row],[Survived]])^2</f>
        <v>2.4529238944591142E-5</v>
      </c>
    </row>
    <row r="282" spans="1:36" x14ac:dyDescent="0.25">
      <c r="A282">
        <v>280</v>
      </c>
      <c r="B282">
        <v>1</v>
      </c>
      <c r="C282">
        <v>3</v>
      </c>
      <c r="D282" t="s">
        <v>422</v>
      </c>
      <c r="E282" t="s">
        <v>17</v>
      </c>
      <c r="F282">
        <v>35</v>
      </c>
      <c r="G282">
        <v>1</v>
      </c>
      <c r="H282">
        <v>1</v>
      </c>
      <c r="I282" t="s">
        <v>423</v>
      </c>
      <c r="J282">
        <v>20.25</v>
      </c>
      <c r="L282" t="s">
        <v>15</v>
      </c>
      <c r="M282">
        <f>Table2[[#This Row],[SibSp]]</f>
        <v>1</v>
      </c>
      <c r="N282">
        <f>Table2[[#This Row],[Parch]]</f>
        <v>1</v>
      </c>
      <c r="O282" s="5">
        <f>Table2[[#This Row],[Age]]/80</f>
        <v>0.4375</v>
      </c>
      <c r="P282" s="5">
        <f>LOG10(Table2[[#This Row],[Fare]]+1)</f>
        <v>1.3273589343863303</v>
      </c>
      <c r="Q282" s="3">
        <f>IF(OR(Table2[[#This Row],[Pclass]]=2, Table2[[#This Row],[Pclass]]=3), 0, IF(Table2[[#This Row],[Pclass]]=1, 1, ""))</f>
        <v>0</v>
      </c>
      <c r="R282" s="3">
        <f>IF(OR(Table2[[#This Row],[Pclass]]=1, Table2[[#This Row],[Pclass]]=3), 0, IF(Table2[[#This Row],[Pclass]]=2, 1, ""))</f>
        <v>0</v>
      </c>
      <c r="S282" s="3">
        <f>IF(OR(Table2[[#This Row],[Embarked]]="C", Table2[[#This Row],[Embarked]]="Q"), 0, IF(Table2[[#This Row],[Embarked]]="S", 1, ""))</f>
        <v>1</v>
      </c>
      <c r="T282" s="3">
        <f>IF(OR(Table2[[#This Row],[Embarked]]="S", Table2[[#This Row],[Embarked]]="Q"), 0, IF(Table2[[#This Row],[Embarked]]="C", 1, ""))</f>
        <v>0</v>
      </c>
      <c r="U282" s="3">
        <f>IF(Table2[[#This Row],[Sex]]="male", 1, 0)</f>
        <v>0</v>
      </c>
      <c r="V282" s="3">
        <v>1</v>
      </c>
      <c r="AI282">
        <f>SUMPRODUCT(Table2[[#This Row],[SibSp_1]:[Const]],$X$4:$AG$4)</f>
        <v>0.49691665880411984</v>
      </c>
      <c r="AJ282">
        <f>(AI282-Table2[[#This Row],[Survived]])^2</f>
        <v>0.25309284818881039</v>
      </c>
    </row>
    <row r="283" spans="1:36" x14ac:dyDescent="0.25">
      <c r="A283">
        <v>281</v>
      </c>
      <c r="B283">
        <v>0</v>
      </c>
      <c r="C283">
        <v>3</v>
      </c>
      <c r="D283" t="s">
        <v>424</v>
      </c>
      <c r="E283" t="s">
        <v>13</v>
      </c>
      <c r="F283">
        <v>65</v>
      </c>
      <c r="G283">
        <v>0</v>
      </c>
      <c r="H283">
        <v>0</v>
      </c>
      <c r="I283">
        <v>336439</v>
      </c>
      <c r="J283">
        <v>7.75</v>
      </c>
      <c r="L283" t="s">
        <v>27</v>
      </c>
      <c r="M283">
        <f>Table2[[#This Row],[SibSp]]</f>
        <v>0</v>
      </c>
      <c r="N283">
        <f>Table2[[#This Row],[Parch]]</f>
        <v>0</v>
      </c>
      <c r="O283" s="5">
        <f>Table2[[#This Row],[Age]]/80</f>
        <v>0.8125</v>
      </c>
      <c r="P283" s="5">
        <f>LOG10(Table2[[#This Row],[Fare]]+1)</f>
        <v>0.94200805302231327</v>
      </c>
      <c r="Q283" s="3">
        <f>IF(OR(Table2[[#This Row],[Pclass]]=2, Table2[[#This Row],[Pclass]]=3), 0, IF(Table2[[#This Row],[Pclass]]=1, 1, ""))</f>
        <v>0</v>
      </c>
      <c r="R283" s="3">
        <f>IF(OR(Table2[[#This Row],[Pclass]]=1, Table2[[#This Row],[Pclass]]=3), 0, IF(Table2[[#This Row],[Pclass]]=2, 1, ""))</f>
        <v>0</v>
      </c>
      <c r="S283" s="3">
        <f>IF(OR(Table2[[#This Row],[Embarked]]="C", Table2[[#This Row],[Embarked]]="Q"), 0, IF(Table2[[#This Row],[Embarked]]="S", 1, ""))</f>
        <v>0</v>
      </c>
      <c r="T283" s="3">
        <f>IF(OR(Table2[[#This Row],[Embarked]]="S", Table2[[#This Row],[Embarked]]="Q"), 0, IF(Table2[[#This Row],[Embarked]]="C", 1, ""))</f>
        <v>0</v>
      </c>
      <c r="U283" s="3">
        <f>IF(Table2[[#This Row],[Sex]]="male", 1, 0)</f>
        <v>1</v>
      </c>
      <c r="V283" s="3">
        <v>1</v>
      </c>
      <c r="AI283">
        <f>SUMPRODUCT(Table2[[#This Row],[SibSp_1]:[Const]],$X$4:$AG$4)</f>
        <v>-0.15883790318248725</v>
      </c>
      <c r="AJ283">
        <f>(AI283-Table2[[#This Row],[Survived]])^2</f>
        <v>2.5229479487409192E-2</v>
      </c>
    </row>
    <row r="284" spans="1:36" x14ac:dyDescent="0.25">
      <c r="A284">
        <v>282</v>
      </c>
      <c r="B284">
        <v>0</v>
      </c>
      <c r="C284">
        <v>3</v>
      </c>
      <c r="D284" t="s">
        <v>425</v>
      </c>
      <c r="E284" t="s">
        <v>13</v>
      </c>
      <c r="F284">
        <v>28</v>
      </c>
      <c r="G284">
        <v>0</v>
      </c>
      <c r="H284">
        <v>0</v>
      </c>
      <c r="I284">
        <v>347464</v>
      </c>
      <c r="J284">
        <v>7.8541999999999996</v>
      </c>
      <c r="L284" t="s">
        <v>15</v>
      </c>
      <c r="M284">
        <f>Table2[[#This Row],[SibSp]]</f>
        <v>0</v>
      </c>
      <c r="N284">
        <f>Table2[[#This Row],[Parch]]</f>
        <v>0</v>
      </c>
      <c r="O284" s="5">
        <f>Table2[[#This Row],[Age]]/80</f>
        <v>0.35</v>
      </c>
      <c r="P284" s="5">
        <f>LOG10(Table2[[#This Row],[Fare]]+1)</f>
        <v>0.94714932766263737</v>
      </c>
      <c r="Q284" s="3">
        <f>IF(OR(Table2[[#This Row],[Pclass]]=2, Table2[[#This Row],[Pclass]]=3), 0, IF(Table2[[#This Row],[Pclass]]=1, 1, ""))</f>
        <v>0</v>
      </c>
      <c r="R284" s="3">
        <f>IF(OR(Table2[[#This Row],[Pclass]]=1, Table2[[#This Row],[Pclass]]=3), 0, IF(Table2[[#This Row],[Pclass]]=2, 1, ""))</f>
        <v>0</v>
      </c>
      <c r="S284" s="3">
        <f>IF(OR(Table2[[#This Row],[Embarked]]="C", Table2[[#This Row],[Embarked]]="Q"), 0, IF(Table2[[#This Row],[Embarked]]="S", 1, ""))</f>
        <v>1</v>
      </c>
      <c r="T284" s="3">
        <f>IF(OR(Table2[[#This Row],[Embarked]]="S", Table2[[#This Row],[Embarked]]="Q"), 0, IF(Table2[[#This Row],[Embarked]]="C", 1, ""))</f>
        <v>0</v>
      </c>
      <c r="U284" s="3">
        <f>IF(Table2[[#This Row],[Sex]]="male", 1, 0)</f>
        <v>1</v>
      </c>
      <c r="V284" s="3">
        <v>1</v>
      </c>
      <c r="AI284">
        <f>SUMPRODUCT(Table2[[#This Row],[SibSp_1]:[Const]],$X$4:$AG$4)</f>
        <v>0.1089898571652872</v>
      </c>
      <c r="AJ284">
        <f>(AI284-Table2[[#This Row],[Survived]])^2</f>
        <v>1.1878788964909705E-2</v>
      </c>
    </row>
    <row r="285" spans="1:36" x14ac:dyDescent="0.25">
      <c r="A285">
        <v>283</v>
      </c>
      <c r="B285">
        <v>0</v>
      </c>
      <c r="C285">
        <v>3</v>
      </c>
      <c r="D285" t="s">
        <v>426</v>
      </c>
      <c r="E285" t="s">
        <v>13</v>
      </c>
      <c r="F285">
        <v>16</v>
      </c>
      <c r="G285">
        <v>0</v>
      </c>
      <c r="H285">
        <v>0</v>
      </c>
      <c r="I285">
        <v>345778</v>
      </c>
      <c r="J285">
        <v>9.5</v>
      </c>
      <c r="L285" t="s">
        <v>15</v>
      </c>
      <c r="M285">
        <f>Table2[[#This Row],[SibSp]]</f>
        <v>0</v>
      </c>
      <c r="N285">
        <f>Table2[[#This Row],[Parch]]</f>
        <v>0</v>
      </c>
      <c r="O285" s="5">
        <f>Table2[[#This Row],[Age]]/80</f>
        <v>0.2</v>
      </c>
      <c r="P285" s="5">
        <f>LOG10(Table2[[#This Row],[Fare]]+1)</f>
        <v>1.0211892990699381</v>
      </c>
      <c r="Q285" s="3">
        <f>IF(OR(Table2[[#This Row],[Pclass]]=2, Table2[[#This Row],[Pclass]]=3), 0, IF(Table2[[#This Row],[Pclass]]=1, 1, ""))</f>
        <v>0</v>
      </c>
      <c r="R285" s="3">
        <f>IF(OR(Table2[[#This Row],[Pclass]]=1, Table2[[#This Row],[Pclass]]=3), 0, IF(Table2[[#This Row],[Pclass]]=2, 1, ""))</f>
        <v>0</v>
      </c>
      <c r="S285" s="3">
        <f>IF(OR(Table2[[#This Row],[Embarked]]="C", Table2[[#This Row],[Embarked]]="Q"), 0, IF(Table2[[#This Row],[Embarked]]="S", 1, ""))</f>
        <v>1</v>
      </c>
      <c r="T285" s="3">
        <f>IF(OR(Table2[[#This Row],[Embarked]]="S", Table2[[#This Row],[Embarked]]="Q"), 0, IF(Table2[[#This Row],[Embarked]]="C", 1, ""))</f>
        <v>0</v>
      </c>
      <c r="U285" s="3">
        <f>IF(Table2[[#This Row],[Sex]]="male", 1, 0)</f>
        <v>1</v>
      </c>
      <c r="V285" s="3">
        <v>1</v>
      </c>
      <c r="AI285">
        <f>SUMPRODUCT(Table2[[#This Row],[SibSp_1]:[Const]],$X$4:$AG$4)</f>
        <v>0.18941635868962714</v>
      </c>
      <c r="AJ285">
        <f>(AI285-Table2[[#This Row],[Survived]])^2</f>
        <v>3.5878556939237485E-2</v>
      </c>
    </row>
    <row r="286" spans="1:36" x14ac:dyDescent="0.25">
      <c r="A286">
        <v>284</v>
      </c>
      <c r="B286">
        <v>1</v>
      </c>
      <c r="C286">
        <v>3</v>
      </c>
      <c r="D286" t="s">
        <v>427</v>
      </c>
      <c r="E286" t="s">
        <v>13</v>
      </c>
      <c r="F286">
        <v>19</v>
      </c>
      <c r="G286">
        <v>0</v>
      </c>
      <c r="H286">
        <v>0</v>
      </c>
      <c r="I286" t="s">
        <v>428</v>
      </c>
      <c r="J286">
        <v>8.0500000000000007</v>
      </c>
      <c r="L286" t="s">
        <v>15</v>
      </c>
      <c r="M286">
        <f>Table2[[#This Row],[SibSp]]</f>
        <v>0</v>
      </c>
      <c r="N286">
        <f>Table2[[#This Row],[Parch]]</f>
        <v>0</v>
      </c>
      <c r="O286" s="5">
        <f>Table2[[#This Row],[Age]]/80</f>
        <v>0.23749999999999999</v>
      </c>
      <c r="P286" s="5">
        <f>LOG10(Table2[[#This Row],[Fare]]+1)</f>
        <v>0.9566485792052033</v>
      </c>
      <c r="Q286" s="3">
        <f>IF(OR(Table2[[#This Row],[Pclass]]=2, Table2[[#This Row],[Pclass]]=3), 0, IF(Table2[[#This Row],[Pclass]]=1, 1, ""))</f>
        <v>0</v>
      </c>
      <c r="R286" s="3">
        <f>IF(OR(Table2[[#This Row],[Pclass]]=1, Table2[[#This Row],[Pclass]]=3), 0, IF(Table2[[#This Row],[Pclass]]=2, 1, ""))</f>
        <v>0</v>
      </c>
      <c r="S286" s="3">
        <f>IF(OR(Table2[[#This Row],[Embarked]]="C", Table2[[#This Row],[Embarked]]="Q"), 0, IF(Table2[[#This Row],[Embarked]]="S", 1, ""))</f>
        <v>1</v>
      </c>
      <c r="T286" s="3">
        <f>IF(OR(Table2[[#This Row],[Embarked]]="S", Table2[[#This Row],[Embarked]]="Q"), 0, IF(Table2[[#This Row],[Embarked]]="C", 1, ""))</f>
        <v>0</v>
      </c>
      <c r="U286" s="3">
        <f>IF(Table2[[#This Row],[Sex]]="male", 1, 0)</f>
        <v>1</v>
      </c>
      <c r="V286" s="3">
        <v>1</v>
      </c>
      <c r="AI286">
        <f>SUMPRODUCT(Table2[[#This Row],[SibSp_1]:[Const]],$X$4:$AG$4)</f>
        <v>0.16706579812522038</v>
      </c>
      <c r="AJ286">
        <f>(AI286-Table2[[#This Row],[Survived]])^2</f>
        <v>0.69377938465277611</v>
      </c>
    </row>
    <row r="287" spans="1:36" hidden="1" x14ac:dyDescent="0.25">
      <c r="A287">
        <v>285</v>
      </c>
      <c r="B287">
        <v>0</v>
      </c>
      <c r="C287">
        <v>1</v>
      </c>
      <c r="D287" t="s">
        <v>429</v>
      </c>
      <c r="E287" t="s">
        <v>13</v>
      </c>
      <c r="G287">
        <v>0</v>
      </c>
      <c r="H287">
        <v>0</v>
      </c>
      <c r="I287">
        <v>113056</v>
      </c>
      <c r="J287">
        <v>26</v>
      </c>
      <c r="K287" t="s">
        <v>430</v>
      </c>
      <c r="L287" t="s">
        <v>15</v>
      </c>
      <c r="M287">
        <f>Table2[[#This Row],[SibSp]]</f>
        <v>0</v>
      </c>
      <c r="N287">
        <f>Table2[[#This Row],[Parch]]</f>
        <v>0</v>
      </c>
      <c r="O287">
        <f>Table2[[#This Row],[Age]]/80</f>
        <v>0</v>
      </c>
      <c r="P287" s="3">
        <f>LOG10(Table2[[#This Row],[Fare]]+1)</f>
        <v>1.4313637641589874</v>
      </c>
      <c r="Q287" s="3">
        <f>IF(OR(Table2[[#This Row],[Pclass]]=2, Table2[[#This Row],[Pclass]]=3), 0, IF(Table2[[#This Row],[Pclass]]=1, 1, ""))</f>
        <v>1</v>
      </c>
      <c r="R287" s="3">
        <f>IF(OR(Table2[[#This Row],[Pclass]]=1, Table2[[#This Row],[Pclass]]=3), 0, IF(Table2[[#This Row],[Pclass]]=2, 1, ""))</f>
        <v>0</v>
      </c>
      <c r="S287" s="3">
        <f>IF(OR(Table2[[#This Row],[Embarked]]="C", Table2[[#This Row],[Embarked]]="Q"), 0, IF(Table2[[#This Row],[Embarked]]="S", 1, ""))</f>
        <v>1</v>
      </c>
      <c r="T287" s="3">
        <f>IF(OR(Table2[[#This Row],[Embarked]]="S", Table2[[#This Row],[Embarked]]="Q"), 0, IF(Table2[[#This Row],[Embarked]]="C", 1, ""))</f>
        <v>0</v>
      </c>
      <c r="U287" s="3">
        <f>IF(Table2[[#This Row],[Sex]]="male", 1, 0)</f>
        <v>1</v>
      </c>
      <c r="V287" s="3"/>
      <c r="AI287">
        <f>SUMPRODUCT(Table2[[#This Row],[SibSp_1]:[Const]],$X$4:$AG$4)</f>
        <v>-2.9959700487762086E-2</v>
      </c>
      <c r="AJ287">
        <f>(AI287-Table2[[#This Row],[Survived]])^2</f>
        <v>8.9758365331641179E-4</v>
      </c>
    </row>
    <row r="288" spans="1:36" x14ac:dyDescent="0.25">
      <c r="A288">
        <v>286</v>
      </c>
      <c r="B288">
        <v>0</v>
      </c>
      <c r="C288">
        <v>3</v>
      </c>
      <c r="D288" t="s">
        <v>431</v>
      </c>
      <c r="E288" t="s">
        <v>13</v>
      </c>
      <c r="F288">
        <v>33</v>
      </c>
      <c r="G288">
        <v>0</v>
      </c>
      <c r="H288">
        <v>0</v>
      </c>
      <c r="I288">
        <v>349239</v>
      </c>
      <c r="J288">
        <v>8.6624999999999996</v>
      </c>
      <c r="L288" t="s">
        <v>20</v>
      </c>
      <c r="M288">
        <f>Table2[[#This Row],[SibSp]]</f>
        <v>0</v>
      </c>
      <c r="N288">
        <f>Table2[[#This Row],[Parch]]</f>
        <v>0</v>
      </c>
      <c r="O288" s="5">
        <f>Table2[[#This Row],[Age]]/80</f>
        <v>0.41249999999999998</v>
      </c>
      <c r="P288" s="5">
        <f>LOG10(Table2[[#This Row],[Fare]]+1)</f>
        <v>0.98508950692638131</v>
      </c>
      <c r="Q288" s="3">
        <f>IF(OR(Table2[[#This Row],[Pclass]]=2, Table2[[#This Row],[Pclass]]=3), 0, IF(Table2[[#This Row],[Pclass]]=1, 1, ""))</f>
        <v>0</v>
      </c>
      <c r="R288" s="3">
        <f>IF(OR(Table2[[#This Row],[Pclass]]=1, Table2[[#This Row],[Pclass]]=3), 0, IF(Table2[[#This Row],[Pclass]]=2, 1, ""))</f>
        <v>0</v>
      </c>
      <c r="S288" s="3">
        <f>IF(OR(Table2[[#This Row],[Embarked]]="C", Table2[[#This Row],[Embarked]]="Q"), 0, IF(Table2[[#This Row],[Embarked]]="S", 1, ""))</f>
        <v>0</v>
      </c>
      <c r="T288" s="3">
        <f>IF(OR(Table2[[#This Row],[Embarked]]="S", Table2[[#This Row],[Embarked]]="Q"), 0, IF(Table2[[#This Row],[Embarked]]="C", 1, ""))</f>
        <v>1</v>
      </c>
      <c r="U288" s="3">
        <f>IF(Table2[[#This Row],[Sex]]="male", 1, 0)</f>
        <v>1</v>
      </c>
      <c r="V288" s="3">
        <v>1</v>
      </c>
      <c r="AI288">
        <f>SUMPRODUCT(Table2[[#This Row],[SibSp_1]:[Const]],$X$4:$AG$4)</f>
        <v>0.14492665351147238</v>
      </c>
      <c r="AJ288">
        <f>(AI288-Table2[[#This Row],[Survived]])^2</f>
        <v>2.1003734898034369E-2</v>
      </c>
    </row>
    <row r="289" spans="1:36" x14ac:dyDescent="0.25">
      <c r="A289">
        <v>287</v>
      </c>
      <c r="B289">
        <v>1</v>
      </c>
      <c r="C289">
        <v>3</v>
      </c>
      <c r="D289" t="s">
        <v>432</v>
      </c>
      <c r="E289" t="s">
        <v>13</v>
      </c>
      <c r="F289">
        <v>30</v>
      </c>
      <c r="G289">
        <v>0</v>
      </c>
      <c r="H289">
        <v>0</v>
      </c>
      <c r="I289">
        <v>345774</v>
      </c>
      <c r="J289">
        <v>9.5</v>
      </c>
      <c r="L289" t="s">
        <v>15</v>
      </c>
      <c r="M289">
        <f>Table2[[#This Row],[SibSp]]</f>
        <v>0</v>
      </c>
      <c r="N289">
        <f>Table2[[#This Row],[Parch]]</f>
        <v>0</v>
      </c>
      <c r="O289" s="5">
        <f>Table2[[#This Row],[Age]]/80</f>
        <v>0.375</v>
      </c>
      <c r="P289" s="5">
        <f>LOG10(Table2[[#This Row],[Fare]]+1)</f>
        <v>1.0211892990699381</v>
      </c>
      <c r="Q289" s="3">
        <f>IF(OR(Table2[[#This Row],[Pclass]]=2, Table2[[#This Row],[Pclass]]=3), 0, IF(Table2[[#This Row],[Pclass]]=1, 1, ""))</f>
        <v>0</v>
      </c>
      <c r="R289" s="3">
        <f>IF(OR(Table2[[#This Row],[Pclass]]=1, Table2[[#This Row],[Pclass]]=3), 0, IF(Table2[[#This Row],[Pclass]]=2, 1, ""))</f>
        <v>0</v>
      </c>
      <c r="S289" s="3">
        <f>IF(OR(Table2[[#This Row],[Embarked]]="C", Table2[[#This Row],[Embarked]]="Q"), 0, IF(Table2[[#This Row],[Embarked]]="S", 1, ""))</f>
        <v>1</v>
      </c>
      <c r="T289" s="3">
        <f>IF(OR(Table2[[#This Row],[Embarked]]="S", Table2[[#This Row],[Embarked]]="Q"), 0, IF(Table2[[#This Row],[Embarked]]="C", 1, ""))</f>
        <v>0</v>
      </c>
      <c r="U289" s="3">
        <f>IF(Table2[[#This Row],[Sex]]="male", 1, 0)</f>
        <v>1</v>
      </c>
      <c r="V289" s="3">
        <v>1</v>
      </c>
      <c r="AI289">
        <f>SUMPRODUCT(Table2[[#This Row],[SibSp_1]:[Const]],$X$4:$AG$4)</f>
        <v>9.9796345847411483E-2</v>
      </c>
      <c r="AJ289">
        <f>(AI289-Table2[[#This Row],[Survived]])^2</f>
        <v>0.81036661894967321</v>
      </c>
    </row>
    <row r="290" spans="1:36" x14ac:dyDescent="0.25">
      <c r="A290">
        <v>288</v>
      </c>
      <c r="B290">
        <v>0</v>
      </c>
      <c r="C290">
        <v>3</v>
      </c>
      <c r="D290" t="s">
        <v>433</v>
      </c>
      <c r="E290" t="s">
        <v>13</v>
      </c>
      <c r="F290">
        <v>22</v>
      </c>
      <c r="G290">
        <v>0</v>
      </c>
      <c r="H290">
        <v>0</v>
      </c>
      <c r="I290">
        <v>349206</v>
      </c>
      <c r="J290">
        <v>7.8958000000000004</v>
      </c>
      <c r="L290" t="s">
        <v>15</v>
      </c>
      <c r="M290">
        <f>Table2[[#This Row],[SibSp]]</f>
        <v>0</v>
      </c>
      <c r="N290">
        <f>Table2[[#This Row],[Parch]]</f>
        <v>0</v>
      </c>
      <c r="O290" s="5">
        <f>Table2[[#This Row],[Age]]/80</f>
        <v>0.27500000000000002</v>
      </c>
      <c r="P290" s="5">
        <f>LOG10(Table2[[#This Row],[Fare]]+1)</f>
        <v>0.94918501031343461</v>
      </c>
      <c r="Q290" s="3">
        <f>IF(OR(Table2[[#This Row],[Pclass]]=2, Table2[[#This Row],[Pclass]]=3), 0, IF(Table2[[#This Row],[Pclass]]=1, 1, ""))</f>
        <v>0</v>
      </c>
      <c r="R290" s="3">
        <f>IF(OR(Table2[[#This Row],[Pclass]]=1, Table2[[#This Row],[Pclass]]=3), 0, IF(Table2[[#This Row],[Pclass]]=2, 1, ""))</f>
        <v>0</v>
      </c>
      <c r="S290" s="3">
        <f>IF(OR(Table2[[#This Row],[Embarked]]="C", Table2[[#This Row],[Embarked]]="Q"), 0, IF(Table2[[#This Row],[Embarked]]="S", 1, ""))</f>
        <v>1</v>
      </c>
      <c r="T290" s="3">
        <f>IF(OR(Table2[[#This Row],[Embarked]]="S", Table2[[#This Row],[Embarked]]="Q"), 0, IF(Table2[[#This Row],[Embarked]]="C", 1, ""))</f>
        <v>0</v>
      </c>
      <c r="U290" s="3">
        <f>IF(Table2[[#This Row],[Sex]]="male", 1, 0)</f>
        <v>1</v>
      </c>
      <c r="V290" s="3">
        <v>1</v>
      </c>
      <c r="AI290">
        <f>SUMPRODUCT(Table2[[#This Row],[SibSp_1]:[Const]],$X$4:$AG$4)</f>
        <v>0.14749767085143028</v>
      </c>
      <c r="AJ290">
        <f>(AI290-Table2[[#This Row],[Survived]])^2</f>
        <v>2.1755562906596866E-2</v>
      </c>
    </row>
    <row r="291" spans="1:36" x14ac:dyDescent="0.25">
      <c r="A291">
        <v>289</v>
      </c>
      <c r="B291">
        <v>1</v>
      </c>
      <c r="C291">
        <v>2</v>
      </c>
      <c r="D291" t="s">
        <v>434</v>
      </c>
      <c r="E291" t="s">
        <v>13</v>
      </c>
      <c r="F291">
        <v>42</v>
      </c>
      <c r="G291">
        <v>0</v>
      </c>
      <c r="H291">
        <v>0</v>
      </c>
      <c r="I291">
        <v>237798</v>
      </c>
      <c r="J291">
        <v>13</v>
      </c>
      <c r="L291" t="s">
        <v>15</v>
      </c>
      <c r="M291">
        <f>Table2[[#This Row],[SibSp]]</f>
        <v>0</v>
      </c>
      <c r="N291">
        <f>Table2[[#This Row],[Parch]]</f>
        <v>0</v>
      </c>
      <c r="O291" s="5">
        <f>Table2[[#This Row],[Age]]/80</f>
        <v>0.52500000000000002</v>
      </c>
      <c r="P291" s="5">
        <f>LOG10(Table2[[#This Row],[Fare]]+1)</f>
        <v>1.146128035678238</v>
      </c>
      <c r="Q291" s="3">
        <f>IF(OR(Table2[[#This Row],[Pclass]]=2, Table2[[#This Row],[Pclass]]=3), 0, IF(Table2[[#This Row],[Pclass]]=1, 1, ""))</f>
        <v>0</v>
      </c>
      <c r="R291" s="3">
        <f>IF(OR(Table2[[#This Row],[Pclass]]=1, Table2[[#This Row],[Pclass]]=3), 0, IF(Table2[[#This Row],[Pclass]]=2, 1, ""))</f>
        <v>1</v>
      </c>
      <c r="S291" s="3">
        <f>IF(OR(Table2[[#This Row],[Embarked]]="C", Table2[[#This Row],[Embarked]]="Q"), 0, IF(Table2[[#This Row],[Embarked]]="S", 1, ""))</f>
        <v>1</v>
      </c>
      <c r="T291" s="3">
        <f>IF(OR(Table2[[#This Row],[Embarked]]="S", Table2[[#This Row],[Embarked]]="Q"), 0, IF(Table2[[#This Row],[Embarked]]="C", 1, ""))</f>
        <v>0</v>
      </c>
      <c r="U291" s="3">
        <f>IF(Table2[[#This Row],[Sex]]="male", 1, 0)</f>
        <v>1</v>
      </c>
      <c r="V291" s="3">
        <v>1</v>
      </c>
      <c r="AI291">
        <f>SUMPRODUCT(Table2[[#This Row],[SibSp_1]:[Const]],$X$4:$AG$4)</f>
        <v>0.2119093575369827</v>
      </c>
      <c r="AJ291">
        <f>(AI291-Table2[[#This Row],[Survived]])^2</f>
        <v>0.62108686073777142</v>
      </c>
    </row>
    <row r="292" spans="1:36" x14ac:dyDescent="0.25">
      <c r="A292">
        <v>290</v>
      </c>
      <c r="B292">
        <v>1</v>
      </c>
      <c r="C292">
        <v>3</v>
      </c>
      <c r="D292" t="s">
        <v>435</v>
      </c>
      <c r="E292" t="s">
        <v>17</v>
      </c>
      <c r="F292">
        <v>22</v>
      </c>
      <c r="G292">
        <v>0</v>
      </c>
      <c r="H292">
        <v>0</v>
      </c>
      <c r="I292">
        <v>370373</v>
      </c>
      <c r="J292">
        <v>7.75</v>
      </c>
      <c r="L292" t="s">
        <v>27</v>
      </c>
      <c r="M292">
        <f>Table2[[#This Row],[SibSp]]</f>
        <v>0</v>
      </c>
      <c r="N292">
        <f>Table2[[#This Row],[Parch]]</f>
        <v>0</v>
      </c>
      <c r="O292" s="5">
        <f>Table2[[#This Row],[Age]]/80</f>
        <v>0.27500000000000002</v>
      </c>
      <c r="P292" s="5">
        <f>LOG10(Table2[[#This Row],[Fare]]+1)</f>
        <v>0.94200805302231327</v>
      </c>
      <c r="Q292" s="3">
        <f>IF(OR(Table2[[#This Row],[Pclass]]=2, Table2[[#This Row],[Pclass]]=3), 0, IF(Table2[[#This Row],[Pclass]]=1, 1, ""))</f>
        <v>0</v>
      </c>
      <c r="R292" s="3">
        <f>IF(OR(Table2[[#This Row],[Pclass]]=1, Table2[[#This Row],[Pclass]]=3), 0, IF(Table2[[#This Row],[Pclass]]=2, 1, ""))</f>
        <v>0</v>
      </c>
      <c r="S292" s="3">
        <f>IF(OR(Table2[[#This Row],[Embarked]]="C", Table2[[#This Row],[Embarked]]="Q"), 0, IF(Table2[[#This Row],[Embarked]]="S", 1, ""))</f>
        <v>0</v>
      </c>
      <c r="T292" s="3">
        <f>IF(OR(Table2[[#This Row],[Embarked]]="S", Table2[[#This Row],[Embarked]]="Q"), 0, IF(Table2[[#This Row],[Embarked]]="C", 1, ""))</f>
        <v>0</v>
      </c>
      <c r="U292" s="3">
        <f>IF(Table2[[#This Row],[Sex]]="male", 1, 0)</f>
        <v>0</v>
      </c>
      <c r="V292" s="3">
        <v>1</v>
      </c>
      <c r="AI292">
        <f>SUMPRODUCT(Table2[[#This Row],[SibSp_1]:[Const]],$X$4:$AG$4)</f>
        <v>0.59948751549401147</v>
      </c>
      <c r="AJ292">
        <f>(AI292-Table2[[#This Row],[Survived]])^2</f>
        <v>0.1604102502451597</v>
      </c>
    </row>
    <row r="293" spans="1:36" x14ac:dyDescent="0.25">
      <c r="A293">
        <v>291</v>
      </c>
      <c r="B293">
        <v>1</v>
      </c>
      <c r="C293">
        <v>1</v>
      </c>
      <c r="D293" t="s">
        <v>436</v>
      </c>
      <c r="E293" t="s">
        <v>17</v>
      </c>
      <c r="F293">
        <v>26</v>
      </c>
      <c r="G293">
        <v>0</v>
      </c>
      <c r="H293">
        <v>0</v>
      </c>
      <c r="I293">
        <v>19877</v>
      </c>
      <c r="J293">
        <v>78.849999999999994</v>
      </c>
      <c r="L293" t="s">
        <v>15</v>
      </c>
      <c r="M293">
        <f>Table2[[#This Row],[SibSp]]</f>
        <v>0</v>
      </c>
      <c r="N293">
        <f>Table2[[#This Row],[Parch]]</f>
        <v>0</v>
      </c>
      <c r="O293" s="5">
        <f>Table2[[#This Row],[Age]]/80</f>
        <v>0.32500000000000001</v>
      </c>
      <c r="P293" s="5">
        <f>LOG10(Table2[[#This Row],[Fare]]+1)</f>
        <v>1.9022749204745018</v>
      </c>
      <c r="Q293" s="3">
        <f>IF(OR(Table2[[#This Row],[Pclass]]=2, Table2[[#This Row],[Pclass]]=3), 0, IF(Table2[[#This Row],[Pclass]]=1, 1, ""))</f>
        <v>1</v>
      </c>
      <c r="R293" s="3">
        <f>IF(OR(Table2[[#This Row],[Pclass]]=1, Table2[[#This Row],[Pclass]]=3), 0, IF(Table2[[#This Row],[Pclass]]=2, 1, ""))</f>
        <v>0</v>
      </c>
      <c r="S293" s="3">
        <f>IF(OR(Table2[[#This Row],[Embarked]]="C", Table2[[#This Row],[Embarked]]="Q"), 0, IF(Table2[[#This Row],[Embarked]]="S", 1, ""))</f>
        <v>1</v>
      </c>
      <c r="T293" s="3">
        <f>IF(OR(Table2[[#This Row],[Embarked]]="S", Table2[[#This Row],[Embarked]]="Q"), 0, IF(Table2[[#This Row],[Embarked]]="C", 1, ""))</f>
        <v>0</v>
      </c>
      <c r="U293" s="3">
        <f>IF(Table2[[#This Row],[Sex]]="male", 1, 0)</f>
        <v>0</v>
      </c>
      <c r="V293" s="3">
        <v>1</v>
      </c>
      <c r="AI293">
        <f>SUMPRODUCT(Table2[[#This Row],[SibSp_1]:[Const]],$X$4:$AG$4)</f>
        <v>1.0040207162942107</v>
      </c>
      <c r="AJ293">
        <f>(AI293-Table2[[#This Row],[Survived]])^2</f>
        <v>1.6166159518531801E-5</v>
      </c>
    </row>
    <row r="294" spans="1:36" x14ac:dyDescent="0.25">
      <c r="A294">
        <v>292</v>
      </c>
      <c r="B294">
        <v>1</v>
      </c>
      <c r="C294">
        <v>1</v>
      </c>
      <c r="D294" t="s">
        <v>437</v>
      </c>
      <c r="E294" t="s">
        <v>17</v>
      </c>
      <c r="F294">
        <v>19</v>
      </c>
      <c r="G294">
        <v>1</v>
      </c>
      <c r="H294">
        <v>0</v>
      </c>
      <c r="I294">
        <v>11967</v>
      </c>
      <c r="J294">
        <v>91.0792</v>
      </c>
      <c r="K294" t="s">
        <v>438</v>
      </c>
      <c r="L294" t="s">
        <v>20</v>
      </c>
      <c r="M294">
        <f>Table2[[#This Row],[SibSp]]</f>
        <v>1</v>
      </c>
      <c r="N294">
        <f>Table2[[#This Row],[Parch]]</f>
        <v>0</v>
      </c>
      <c r="O294" s="5">
        <f>Table2[[#This Row],[Age]]/80</f>
        <v>0.23749999999999999</v>
      </c>
      <c r="P294" s="5">
        <f>LOG10(Table2[[#This Row],[Fare]]+1)</f>
        <v>1.9641615374126258</v>
      </c>
      <c r="Q294" s="3">
        <f>IF(OR(Table2[[#This Row],[Pclass]]=2, Table2[[#This Row],[Pclass]]=3), 0, IF(Table2[[#This Row],[Pclass]]=1, 1, ""))</f>
        <v>1</v>
      </c>
      <c r="R294" s="3">
        <f>IF(OR(Table2[[#This Row],[Pclass]]=1, Table2[[#This Row],[Pclass]]=3), 0, IF(Table2[[#This Row],[Pclass]]=2, 1, ""))</f>
        <v>0</v>
      </c>
      <c r="S294" s="3">
        <f>IF(OR(Table2[[#This Row],[Embarked]]="C", Table2[[#This Row],[Embarked]]="Q"), 0, IF(Table2[[#This Row],[Embarked]]="S", 1, ""))</f>
        <v>0</v>
      </c>
      <c r="T294" s="3">
        <f>IF(OR(Table2[[#This Row],[Embarked]]="S", Table2[[#This Row],[Embarked]]="Q"), 0, IF(Table2[[#This Row],[Embarked]]="C", 1, ""))</f>
        <v>1</v>
      </c>
      <c r="U294" s="3">
        <f>IF(Table2[[#This Row],[Sex]]="male", 1, 0)</f>
        <v>0</v>
      </c>
      <c r="V294" s="3">
        <v>1</v>
      </c>
      <c r="AI294">
        <f>SUMPRODUCT(Table2[[#This Row],[SibSp_1]:[Const]],$X$4:$AG$4)</f>
        <v>1.0630071780983432</v>
      </c>
      <c r="AJ294">
        <f>(AI294-Table2[[#This Row],[Survived]])^2</f>
        <v>3.9699044919163417E-3</v>
      </c>
    </row>
    <row r="295" spans="1:36" x14ac:dyDescent="0.25">
      <c r="A295">
        <v>293</v>
      </c>
      <c r="B295">
        <v>0</v>
      </c>
      <c r="C295">
        <v>2</v>
      </c>
      <c r="D295" t="s">
        <v>439</v>
      </c>
      <c r="E295" t="s">
        <v>13</v>
      </c>
      <c r="F295">
        <v>36</v>
      </c>
      <c r="G295">
        <v>0</v>
      </c>
      <c r="H295">
        <v>0</v>
      </c>
      <c r="I295" t="s">
        <v>440</v>
      </c>
      <c r="J295">
        <v>12.875</v>
      </c>
      <c r="K295" t="s">
        <v>441</v>
      </c>
      <c r="L295" t="s">
        <v>20</v>
      </c>
      <c r="M295">
        <f>Table2[[#This Row],[SibSp]]</f>
        <v>0</v>
      </c>
      <c r="N295">
        <f>Table2[[#This Row],[Parch]]</f>
        <v>0</v>
      </c>
      <c r="O295" s="5">
        <f>Table2[[#This Row],[Age]]/80</f>
        <v>0.45</v>
      </c>
      <c r="P295" s="5">
        <f>LOG10(Table2[[#This Row],[Fare]]+1)</f>
        <v>1.1422329917947138</v>
      </c>
      <c r="Q295" s="3">
        <f>IF(OR(Table2[[#This Row],[Pclass]]=2, Table2[[#This Row],[Pclass]]=3), 0, IF(Table2[[#This Row],[Pclass]]=1, 1, ""))</f>
        <v>0</v>
      </c>
      <c r="R295" s="3">
        <f>IF(OR(Table2[[#This Row],[Pclass]]=1, Table2[[#This Row],[Pclass]]=3), 0, IF(Table2[[#This Row],[Pclass]]=2, 1, ""))</f>
        <v>1</v>
      </c>
      <c r="S295" s="3">
        <f>IF(OR(Table2[[#This Row],[Embarked]]="C", Table2[[#This Row],[Embarked]]="Q"), 0, IF(Table2[[#This Row],[Embarked]]="S", 1, ""))</f>
        <v>0</v>
      </c>
      <c r="T295" s="3">
        <f>IF(OR(Table2[[#This Row],[Embarked]]="S", Table2[[#This Row],[Embarked]]="Q"), 0, IF(Table2[[#This Row],[Embarked]]="C", 1, ""))</f>
        <v>1</v>
      </c>
      <c r="U295" s="3">
        <f>IF(Table2[[#This Row],[Sex]]="male", 1, 0)</f>
        <v>1</v>
      </c>
      <c r="V295" s="3">
        <v>1</v>
      </c>
      <c r="AI295">
        <f>SUMPRODUCT(Table2[[#This Row],[SibSp_1]:[Const]],$X$4:$AG$4)</f>
        <v>0.31622246816914867</v>
      </c>
      <c r="AJ295">
        <f>(AI295-Table2[[#This Row],[Survived]])^2</f>
        <v>9.9996649374988242E-2</v>
      </c>
    </row>
    <row r="296" spans="1:36" x14ac:dyDescent="0.25">
      <c r="A296">
        <v>294</v>
      </c>
      <c r="B296">
        <v>0</v>
      </c>
      <c r="C296">
        <v>3</v>
      </c>
      <c r="D296" t="s">
        <v>442</v>
      </c>
      <c r="E296" t="s">
        <v>17</v>
      </c>
      <c r="F296">
        <v>24</v>
      </c>
      <c r="G296">
        <v>0</v>
      </c>
      <c r="H296">
        <v>0</v>
      </c>
      <c r="I296">
        <v>349236</v>
      </c>
      <c r="J296">
        <v>8.85</v>
      </c>
      <c r="L296" t="s">
        <v>15</v>
      </c>
      <c r="M296">
        <f>Table2[[#This Row],[SibSp]]</f>
        <v>0</v>
      </c>
      <c r="N296">
        <f>Table2[[#This Row],[Parch]]</f>
        <v>0</v>
      </c>
      <c r="O296" s="5">
        <f>Table2[[#This Row],[Age]]/80</f>
        <v>0.3</v>
      </c>
      <c r="P296" s="5">
        <f>LOG10(Table2[[#This Row],[Fare]]+1)</f>
        <v>0.99343623049761176</v>
      </c>
      <c r="Q296" s="3">
        <f>IF(OR(Table2[[#This Row],[Pclass]]=2, Table2[[#This Row],[Pclass]]=3), 0, IF(Table2[[#This Row],[Pclass]]=1, 1, ""))</f>
        <v>0</v>
      </c>
      <c r="R296" s="3">
        <f>IF(OR(Table2[[#This Row],[Pclass]]=1, Table2[[#This Row],[Pclass]]=3), 0, IF(Table2[[#This Row],[Pclass]]=2, 1, ""))</f>
        <v>0</v>
      </c>
      <c r="S296" s="3">
        <f>IF(OR(Table2[[#This Row],[Embarked]]="C", Table2[[#This Row],[Embarked]]="Q"), 0, IF(Table2[[#This Row],[Embarked]]="S", 1, ""))</f>
        <v>1</v>
      </c>
      <c r="T296" s="3">
        <f>IF(OR(Table2[[#This Row],[Embarked]]="S", Table2[[#This Row],[Embarked]]="Q"), 0, IF(Table2[[#This Row],[Embarked]]="C", 1, ""))</f>
        <v>0</v>
      </c>
      <c r="U296" s="3">
        <f>IF(Table2[[#This Row],[Sex]]="male", 1, 0)</f>
        <v>0</v>
      </c>
      <c r="V296" s="3">
        <v>1</v>
      </c>
      <c r="AI296">
        <f>SUMPRODUCT(Table2[[#This Row],[SibSp_1]:[Const]],$X$4:$AG$4)</f>
        <v>0.61991594918670379</v>
      </c>
      <c r="AJ296">
        <f>(AI296-Table2[[#This Row],[Survived]])^2</f>
        <v>0.38429578405605191</v>
      </c>
    </row>
    <row r="297" spans="1:36" x14ac:dyDescent="0.25">
      <c r="A297">
        <v>295</v>
      </c>
      <c r="B297">
        <v>0</v>
      </c>
      <c r="C297">
        <v>3</v>
      </c>
      <c r="D297" t="s">
        <v>443</v>
      </c>
      <c r="E297" t="s">
        <v>13</v>
      </c>
      <c r="F297">
        <v>24</v>
      </c>
      <c r="G297">
        <v>0</v>
      </c>
      <c r="H297">
        <v>0</v>
      </c>
      <c r="I297">
        <v>349233</v>
      </c>
      <c r="J297">
        <v>7.8958000000000004</v>
      </c>
      <c r="L297" t="s">
        <v>15</v>
      </c>
      <c r="M297">
        <f>Table2[[#This Row],[SibSp]]</f>
        <v>0</v>
      </c>
      <c r="N297">
        <f>Table2[[#This Row],[Parch]]</f>
        <v>0</v>
      </c>
      <c r="O297" s="5">
        <f>Table2[[#This Row],[Age]]/80</f>
        <v>0.3</v>
      </c>
      <c r="P297" s="5">
        <f>LOG10(Table2[[#This Row],[Fare]]+1)</f>
        <v>0.94918501031343461</v>
      </c>
      <c r="Q297" s="3">
        <f>IF(OR(Table2[[#This Row],[Pclass]]=2, Table2[[#This Row],[Pclass]]=3), 0, IF(Table2[[#This Row],[Pclass]]=1, 1, ""))</f>
        <v>0</v>
      </c>
      <c r="R297" s="3">
        <f>IF(OR(Table2[[#This Row],[Pclass]]=1, Table2[[#This Row],[Pclass]]=3), 0, IF(Table2[[#This Row],[Pclass]]=2, 1, ""))</f>
        <v>0</v>
      </c>
      <c r="S297" s="3">
        <f>IF(OR(Table2[[#This Row],[Embarked]]="C", Table2[[#This Row],[Embarked]]="Q"), 0, IF(Table2[[#This Row],[Embarked]]="S", 1, ""))</f>
        <v>1</v>
      </c>
      <c r="T297" s="3">
        <f>IF(OR(Table2[[#This Row],[Embarked]]="S", Table2[[#This Row],[Embarked]]="Q"), 0, IF(Table2[[#This Row],[Embarked]]="C", 1, ""))</f>
        <v>0</v>
      </c>
      <c r="U297" s="3">
        <f>IF(Table2[[#This Row],[Sex]]="male", 1, 0)</f>
        <v>1</v>
      </c>
      <c r="V297" s="3">
        <v>1</v>
      </c>
      <c r="AI297">
        <f>SUMPRODUCT(Table2[[#This Row],[SibSp_1]:[Const]],$X$4:$AG$4)</f>
        <v>0.13469481187397092</v>
      </c>
      <c r="AJ297">
        <f>(AI297-Table2[[#This Row],[Survived]])^2</f>
        <v>1.8142692345764419E-2</v>
      </c>
    </row>
    <row r="298" spans="1:36" hidden="1" x14ac:dyDescent="0.25">
      <c r="A298">
        <v>296</v>
      </c>
      <c r="B298">
        <v>0</v>
      </c>
      <c r="C298">
        <v>1</v>
      </c>
      <c r="D298" t="s">
        <v>444</v>
      </c>
      <c r="E298" t="s">
        <v>13</v>
      </c>
      <c r="G298">
        <v>0</v>
      </c>
      <c r="H298">
        <v>0</v>
      </c>
      <c r="I298" t="s">
        <v>445</v>
      </c>
      <c r="J298">
        <v>27.720800000000001</v>
      </c>
      <c r="L298" t="s">
        <v>20</v>
      </c>
      <c r="M298">
        <f>Table2[[#This Row],[SibSp]]</f>
        <v>0</v>
      </c>
      <c r="N298">
        <f>Table2[[#This Row],[Parch]]</f>
        <v>0</v>
      </c>
      <c r="O298">
        <f>Table2[[#This Row],[Age]]/80</f>
        <v>0</v>
      </c>
      <c r="P298" s="3">
        <f>LOG10(Table2[[#This Row],[Fare]]+1)</f>
        <v>1.4581965327411079</v>
      </c>
      <c r="Q298" s="3">
        <f>IF(OR(Table2[[#This Row],[Pclass]]=2, Table2[[#This Row],[Pclass]]=3), 0, IF(Table2[[#This Row],[Pclass]]=1, 1, ""))</f>
        <v>1</v>
      </c>
      <c r="R298" s="3">
        <f>IF(OR(Table2[[#This Row],[Pclass]]=1, Table2[[#This Row],[Pclass]]=3), 0, IF(Table2[[#This Row],[Pclass]]=2, 1, ""))</f>
        <v>0</v>
      </c>
      <c r="S298" s="3">
        <f>IF(OR(Table2[[#This Row],[Embarked]]="C", Table2[[#This Row],[Embarked]]="Q"), 0, IF(Table2[[#This Row],[Embarked]]="S", 1, ""))</f>
        <v>0</v>
      </c>
      <c r="T298" s="3">
        <f>IF(OR(Table2[[#This Row],[Embarked]]="S", Table2[[#This Row],[Embarked]]="Q"), 0, IF(Table2[[#This Row],[Embarked]]="C", 1, ""))</f>
        <v>1</v>
      </c>
      <c r="U298" s="3">
        <f>IF(Table2[[#This Row],[Sex]]="male", 1, 0)</f>
        <v>1</v>
      </c>
      <c r="V298" s="3"/>
      <c r="AI298">
        <f>SUMPRODUCT(Table2[[#This Row],[SibSp_1]:[Const]],$X$4:$AG$4)</f>
        <v>3.7442772175249939E-2</v>
      </c>
      <c r="AJ298">
        <f>(AI298-Table2[[#This Row],[Survived]])^2</f>
        <v>1.4019611881676711E-3</v>
      </c>
    </row>
    <row r="299" spans="1:36" x14ac:dyDescent="0.25">
      <c r="A299">
        <v>297</v>
      </c>
      <c r="B299">
        <v>0</v>
      </c>
      <c r="C299">
        <v>3</v>
      </c>
      <c r="D299" t="s">
        <v>446</v>
      </c>
      <c r="E299" t="s">
        <v>13</v>
      </c>
      <c r="F299">
        <v>23.5</v>
      </c>
      <c r="G299">
        <v>0</v>
      </c>
      <c r="H299">
        <v>0</v>
      </c>
      <c r="I299">
        <v>2693</v>
      </c>
      <c r="J299">
        <v>7.2291999999999996</v>
      </c>
      <c r="L299" t="s">
        <v>20</v>
      </c>
      <c r="M299">
        <f>Table2[[#This Row],[SibSp]]</f>
        <v>0</v>
      </c>
      <c r="N299">
        <f>Table2[[#This Row],[Parch]]</f>
        <v>0</v>
      </c>
      <c r="O299" s="5">
        <f>Table2[[#This Row],[Age]]/80</f>
        <v>0.29375000000000001</v>
      </c>
      <c r="P299" s="5">
        <f>LOG10(Table2[[#This Row],[Fare]]+1)</f>
        <v>0.91535761741483168</v>
      </c>
      <c r="Q299" s="3">
        <f>IF(OR(Table2[[#This Row],[Pclass]]=2, Table2[[#This Row],[Pclass]]=3), 0, IF(Table2[[#This Row],[Pclass]]=1, 1, ""))</f>
        <v>0</v>
      </c>
      <c r="R299" s="3">
        <f>IF(OR(Table2[[#This Row],[Pclass]]=1, Table2[[#This Row],[Pclass]]=3), 0, IF(Table2[[#This Row],[Pclass]]=2, 1, ""))</f>
        <v>0</v>
      </c>
      <c r="S299" s="3">
        <f>IF(OR(Table2[[#This Row],[Embarked]]="C", Table2[[#This Row],[Embarked]]="Q"), 0, IF(Table2[[#This Row],[Embarked]]="S", 1, ""))</f>
        <v>0</v>
      </c>
      <c r="T299" s="3">
        <f>IF(OR(Table2[[#This Row],[Embarked]]="S", Table2[[#This Row],[Embarked]]="Q"), 0, IF(Table2[[#This Row],[Embarked]]="C", 1, ""))</f>
        <v>1</v>
      </c>
      <c r="U299" s="3">
        <f>IF(Table2[[#This Row],[Sex]]="male", 1, 0)</f>
        <v>1</v>
      </c>
      <c r="V299" s="3">
        <v>1</v>
      </c>
      <c r="AI299">
        <f>SUMPRODUCT(Table2[[#This Row],[SibSp_1]:[Const]],$X$4:$AG$4)</f>
        <v>0.202340899113575</v>
      </c>
      <c r="AJ299">
        <f>(AI299-Table2[[#This Row],[Survived]])^2</f>
        <v>4.094183945408994E-2</v>
      </c>
    </row>
    <row r="300" spans="1:36" x14ac:dyDescent="0.25">
      <c r="A300">
        <v>298</v>
      </c>
      <c r="B300">
        <v>0</v>
      </c>
      <c r="C300">
        <v>1</v>
      </c>
      <c r="D300" t="s">
        <v>447</v>
      </c>
      <c r="E300" t="s">
        <v>17</v>
      </c>
      <c r="F300">
        <v>2</v>
      </c>
      <c r="G300">
        <v>1</v>
      </c>
      <c r="H300">
        <v>2</v>
      </c>
      <c r="I300">
        <v>113781</v>
      </c>
      <c r="J300">
        <v>151.55000000000001</v>
      </c>
      <c r="K300" t="s">
        <v>448</v>
      </c>
      <c r="L300" t="s">
        <v>15</v>
      </c>
      <c r="M300">
        <f>Table2[[#This Row],[SibSp]]</f>
        <v>1</v>
      </c>
      <c r="N300">
        <f>Table2[[#This Row],[Parch]]</f>
        <v>2</v>
      </c>
      <c r="O300" s="5">
        <f>Table2[[#This Row],[Age]]/80</f>
        <v>2.5000000000000001E-2</v>
      </c>
      <c r="P300" s="5">
        <f>LOG10(Table2[[#This Row],[Fare]]+1)</f>
        <v>2.1834122119784261</v>
      </c>
      <c r="Q300" s="3">
        <f>IF(OR(Table2[[#This Row],[Pclass]]=2, Table2[[#This Row],[Pclass]]=3), 0, IF(Table2[[#This Row],[Pclass]]=1, 1, ""))</f>
        <v>1</v>
      </c>
      <c r="R300" s="3">
        <f>IF(OR(Table2[[#This Row],[Pclass]]=1, Table2[[#This Row],[Pclass]]=3), 0, IF(Table2[[#This Row],[Pclass]]=2, 1, ""))</f>
        <v>0</v>
      </c>
      <c r="S300" s="3">
        <f>IF(OR(Table2[[#This Row],[Embarked]]="C", Table2[[#This Row],[Embarked]]="Q"), 0, IF(Table2[[#This Row],[Embarked]]="S", 1, ""))</f>
        <v>1</v>
      </c>
      <c r="T300" s="3">
        <f>IF(OR(Table2[[#This Row],[Embarked]]="S", Table2[[#This Row],[Embarked]]="Q"), 0, IF(Table2[[#This Row],[Embarked]]="C", 1, ""))</f>
        <v>0</v>
      </c>
      <c r="U300" s="3">
        <f>IF(Table2[[#This Row],[Sex]]="male", 1, 0)</f>
        <v>0</v>
      </c>
      <c r="V300" s="3">
        <v>1</v>
      </c>
      <c r="AI300">
        <f>SUMPRODUCT(Table2[[#This Row],[SibSp_1]:[Const]],$X$4:$AG$4)</f>
        <v>1.088571243177066</v>
      </c>
      <c r="AJ300">
        <f>(AI300-Table2[[#This Row],[Survived]])^2</f>
        <v>1.184987351472063</v>
      </c>
    </row>
    <row r="301" spans="1:36" hidden="1" x14ac:dyDescent="0.25">
      <c r="A301">
        <v>299</v>
      </c>
      <c r="B301">
        <v>1</v>
      </c>
      <c r="C301">
        <v>1</v>
      </c>
      <c r="D301" t="s">
        <v>449</v>
      </c>
      <c r="E301" t="s">
        <v>13</v>
      </c>
      <c r="G301">
        <v>0</v>
      </c>
      <c r="H301">
        <v>0</v>
      </c>
      <c r="I301">
        <v>19988</v>
      </c>
      <c r="J301">
        <v>30.5</v>
      </c>
      <c r="K301" t="s">
        <v>450</v>
      </c>
      <c r="L301" t="s">
        <v>15</v>
      </c>
      <c r="M301">
        <f>Table2[[#This Row],[SibSp]]</f>
        <v>0</v>
      </c>
      <c r="N301">
        <f>Table2[[#This Row],[Parch]]</f>
        <v>0</v>
      </c>
      <c r="O301">
        <f>Table2[[#This Row],[Age]]/80</f>
        <v>0</v>
      </c>
      <c r="P301" s="3">
        <f>LOG10(Table2[[#This Row],[Fare]]+1)</f>
        <v>1.4983105537896004</v>
      </c>
      <c r="Q301" s="3">
        <f>IF(OR(Table2[[#This Row],[Pclass]]=2, Table2[[#This Row],[Pclass]]=3), 0, IF(Table2[[#This Row],[Pclass]]=1, 1, ""))</f>
        <v>1</v>
      </c>
      <c r="R301" s="3">
        <f>IF(OR(Table2[[#This Row],[Pclass]]=1, Table2[[#This Row],[Pclass]]=3), 0, IF(Table2[[#This Row],[Pclass]]=2, 1, ""))</f>
        <v>0</v>
      </c>
      <c r="S301" s="3">
        <f>IF(OR(Table2[[#This Row],[Embarked]]="C", Table2[[#This Row],[Embarked]]="Q"), 0, IF(Table2[[#This Row],[Embarked]]="S", 1, ""))</f>
        <v>1</v>
      </c>
      <c r="T301" s="3">
        <f>IF(OR(Table2[[#This Row],[Embarked]]="S", Table2[[#This Row],[Embarked]]="Q"), 0, IF(Table2[[#This Row],[Embarked]]="C", 1, ""))</f>
        <v>0</v>
      </c>
      <c r="U301" s="3">
        <f>IF(Table2[[#This Row],[Sex]]="male", 1, 0)</f>
        <v>1</v>
      </c>
      <c r="V301" s="3"/>
      <c r="AI301">
        <f>SUMPRODUCT(Table2[[#This Row],[SibSp_1]:[Const]],$X$4:$AG$4)</f>
        <v>-2.669613576890717E-2</v>
      </c>
      <c r="AJ301">
        <f>(AI301-Table2[[#This Row],[Survived]])^2</f>
        <v>1.0541049552028061</v>
      </c>
    </row>
    <row r="302" spans="1:36" x14ac:dyDescent="0.25">
      <c r="A302">
        <v>300</v>
      </c>
      <c r="B302">
        <v>1</v>
      </c>
      <c r="C302">
        <v>1</v>
      </c>
      <c r="D302" t="s">
        <v>451</v>
      </c>
      <c r="E302" t="s">
        <v>17</v>
      </c>
      <c r="F302">
        <v>50</v>
      </c>
      <c r="G302">
        <v>0</v>
      </c>
      <c r="H302">
        <v>1</v>
      </c>
      <c r="I302" t="s">
        <v>186</v>
      </c>
      <c r="J302">
        <v>247.52080000000001</v>
      </c>
      <c r="K302" t="s">
        <v>187</v>
      </c>
      <c r="L302" t="s">
        <v>20</v>
      </c>
      <c r="M302">
        <f>Table2[[#This Row],[SibSp]]</f>
        <v>0</v>
      </c>
      <c r="N302">
        <f>Table2[[#This Row],[Parch]]</f>
        <v>1</v>
      </c>
      <c r="O302" s="5">
        <f>Table2[[#This Row],[Age]]/80</f>
        <v>0.625</v>
      </c>
      <c r="P302" s="5">
        <f>LOG10(Table2[[#This Row],[Fare]]+1)</f>
        <v>2.3953627429574396</v>
      </c>
      <c r="Q302" s="3">
        <f>IF(OR(Table2[[#This Row],[Pclass]]=2, Table2[[#This Row],[Pclass]]=3), 0, IF(Table2[[#This Row],[Pclass]]=1, 1, ""))</f>
        <v>1</v>
      </c>
      <c r="R302" s="3">
        <f>IF(OR(Table2[[#This Row],[Pclass]]=1, Table2[[#This Row],[Pclass]]=3), 0, IF(Table2[[#This Row],[Pclass]]=2, 1, ""))</f>
        <v>0</v>
      </c>
      <c r="S302" s="3">
        <f>IF(OR(Table2[[#This Row],[Embarked]]="C", Table2[[#This Row],[Embarked]]="Q"), 0, IF(Table2[[#This Row],[Embarked]]="S", 1, ""))</f>
        <v>0</v>
      </c>
      <c r="T302" s="3">
        <f>IF(OR(Table2[[#This Row],[Embarked]]="S", Table2[[#This Row],[Embarked]]="Q"), 0, IF(Table2[[#This Row],[Embarked]]="C", 1, ""))</f>
        <v>1</v>
      </c>
      <c r="U302" s="3">
        <f>IF(Table2[[#This Row],[Sex]]="male", 1, 0)</f>
        <v>0</v>
      </c>
      <c r="V302" s="3">
        <v>1</v>
      </c>
      <c r="AI302">
        <f>SUMPRODUCT(Table2[[#This Row],[SibSp_1]:[Const]],$X$4:$AG$4)</f>
        <v>0.92659118145628105</v>
      </c>
      <c r="AJ302">
        <f>(AI302-Table2[[#This Row],[Survived]])^2</f>
        <v>5.3888546399846549E-3</v>
      </c>
    </row>
    <row r="303" spans="1:36" hidden="1" x14ac:dyDescent="0.25">
      <c r="A303">
        <v>301</v>
      </c>
      <c r="B303">
        <v>1</v>
      </c>
      <c r="C303">
        <v>3</v>
      </c>
      <c r="D303" t="s">
        <v>452</v>
      </c>
      <c r="E303" t="s">
        <v>17</v>
      </c>
      <c r="G303">
        <v>0</v>
      </c>
      <c r="H303">
        <v>0</v>
      </c>
      <c r="I303">
        <v>9234</v>
      </c>
      <c r="J303">
        <v>7.75</v>
      </c>
      <c r="L303" t="s">
        <v>27</v>
      </c>
      <c r="M303">
        <f>Table2[[#This Row],[SibSp]]</f>
        <v>0</v>
      </c>
      <c r="N303">
        <f>Table2[[#This Row],[Parch]]</f>
        <v>0</v>
      </c>
      <c r="O303">
        <f>Table2[[#This Row],[Age]]/80</f>
        <v>0</v>
      </c>
      <c r="P303" s="3">
        <f>LOG10(Table2[[#This Row],[Fare]]+1)</f>
        <v>0.94200805302231327</v>
      </c>
      <c r="Q303" s="3">
        <f>IF(OR(Table2[[#This Row],[Pclass]]=2, Table2[[#This Row],[Pclass]]=3), 0, IF(Table2[[#This Row],[Pclass]]=1, 1, ""))</f>
        <v>0</v>
      </c>
      <c r="R303" s="3">
        <f>IF(OR(Table2[[#This Row],[Pclass]]=1, Table2[[#This Row],[Pclass]]=3), 0, IF(Table2[[#This Row],[Pclass]]=2, 1, ""))</f>
        <v>0</v>
      </c>
      <c r="S303" s="3">
        <f>IF(OR(Table2[[#This Row],[Embarked]]="C", Table2[[#This Row],[Embarked]]="Q"), 0, IF(Table2[[#This Row],[Embarked]]="S", 1, ""))</f>
        <v>0</v>
      </c>
      <c r="T303" s="3">
        <f>IF(OR(Table2[[#This Row],[Embarked]]="S", Table2[[#This Row],[Embarked]]="Q"), 0, IF(Table2[[#This Row],[Embarked]]="C", 1, ""))</f>
        <v>0</v>
      </c>
      <c r="U303" s="3">
        <f>IF(Table2[[#This Row],[Sex]]="male", 1, 0)</f>
        <v>0</v>
      </c>
      <c r="V303" s="3"/>
      <c r="AI303">
        <f>SUMPRODUCT(Table2[[#This Row],[SibSp_1]:[Const]],$X$4:$AG$4)</f>
        <v>4.5921608245648081E-2</v>
      </c>
      <c r="AJ303">
        <f>(AI303-Table2[[#This Row],[Survived]])^2</f>
        <v>0.91026557761257065</v>
      </c>
    </row>
    <row r="304" spans="1:36" hidden="1" x14ac:dyDescent="0.25">
      <c r="A304">
        <v>302</v>
      </c>
      <c r="B304">
        <v>1</v>
      </c>
      <c r="C304">
        <v>3</v>
      </c>
      <c r="D304" t="s">
        <v>453</v>
      </c>
      <c r="E304" t="s">
        <v>13</v>
      </c>
      <c r="G304">
        <v>2</v>
      </c>
      <c r="H304">
        <v>0</v>
      </c>
      <c r="I304">
        <v>367226</v>
      </c>
      <c r="J304">
        <v>23.25</v>
      </c>
      <c r="L304" t="s">
        <v>27</v>
      </c>
      <c r="M304">
        <f>Table2[[#This Row],[SibSp]]</f>
        <v>2</v>
      </c>
      <c r="N304">
        <f>Table2[[#This Row],[Parch]]</f>
        <v>0</v>
      </c>
      <c r="O304">
        <f>Table2[[#This Row],[Age]]/80</f>
        <v>0</v>
      </c>
      <c r="P304" s="3">
        <f>LOG10(Table2[[#This Row],[Fare]]+1)</f>
        <v>1.3847117429382825</v>
      </c>
      <c r="Q304" s="3">
        <f>IF(OR(Table2[[#This Row],[Pclass]]=2, Table2[[#This Row],[Pclass]]=3), 0, IF(Table2[[#This Row],[Pclass]]=1, 1, ""))</f>
        <v>0</v>
      </c>
      <c r="R304" s="3">
        <f>IF(OR(Table2[[#This Row],[Pclass]]=1, Table2[[#This Row],[Pclass]]=3), 0, IF(Table2[[#This Row],[Pclass]]=2, 1, ""))</f>
        <v>0</v>
      </c>
      <c r="S304" s="3">
        <f>IF(OR(Table2[[#This Row],[Embarked]]="C", Table2[[#This Row],[Embarked]]="Q"), 0, IF(Table2[[#This Row],[Embarked]]="S", 1, ""))</f>
        <v>0</v>
      </c>
      <c r="T304" s="3">
        <f>IF(OR(Table2[[#This Row],[Embarked]]="S", Table2[[#This Row],[Embarked]]="Q"), 0, IF(Table2[[#This Row],[Embarked]]="C", 1, ""))</f>
        <v>0</v>
      </c>
      <c r="U304" s="3">
        <f>IF(Table2[[#This Row],[Sex]]="male", 1, 0)</f>
        <v>1</v>
      </c>
      <c r="V304" s="3"/>
      <c r="AI304">
        <f>SUMPRODUCT(Table2[[#This Row],[SibSp_1]:[Const]],$X$4:$AG$4)</f>
        <v>-0.52543083030627269</v>
      </c>
      <c r="AJ304">
        <f>(AI304-Table2[[#This Row],[Survived]])^2</f>
        <v>2.3269392180488846</v>
      </c>
    </row>
    <row r="305" spans="1:36" x14ac:dyDescent="0.25">
      <c r="A305">
        <v>303</v>
      </c>
      <c r="B305">
        <v>0</v>
      </c>
      <c r="C305">
        <v>3</v>
      </c>
      <c r="D305" t="s">
        <v>454</v>
      </c>
      <c r="E305" t="s">
        <v>13</v>
      </c>
      <c r="F305">
        <v>19</v>
      </c>
      <c r="G305">
        <v>0</v>
      </c>
      <c r="H305">
        <v>0</v>
      </c>
      <c r="I305" t="s">
        <v>279</v>
      </c>
      <c r="J305">
        <v>0</v>
      </c>
      <c r="L305" t="s">
        <v>15</v>
      </c>
      <c r="M305">
        <f>Table2[[#This Row],[SibSp]]</f>
        <v>0</v>
      </c>
      <c r="N305">
        <f>Table2[[#This Row],[Parch]]</f>
        <v>0</v>
      </c>
      <c r="O305" s="5">
        <f>Table2[[#This Row],[Age]]/80</f>
        <v>0.23749999999999999</v>
      </c>
      <c r="P305" s="5">
        <f>LOG10(Table2[[#This Row],[Fare]]+1)</f>
        <v>0</v>
      </c>
      <c r="Q305" s="3">
        <f>IF(OR(Table2[[#This Row],[Pclass]]=2, Table2[[#This Row],[Pclass]]=3), 0, IF(Table2[[#This Row],[Pclass]]=1, 1, ""))</f>
        <v>0</v>
      </c>
      <c r="R305" s="3">
        <f>IF(OR(Table2[[#This Row],[Pclass]]=1, Table2[[#This Row],[Pclass]]=3), 0, IF(Table2[[#This Row],[Pclass]]=2, 1, ""))</f>
        <v>0</v>
      </c>
      <c r="S305" s="3">
        <f>IF(OR(Table2[[#This Row],[Embarked]]="C", Table2[[#This Row],[Embarked]]="Q"), 0, IF(Table2[[#This Row],[Embarked]]="S", 1, ""))</f>
        <v>1</v>
      </c>
      <c r="T305" s="3">
        <f>IF(OR(Table2[[#This Row],[Embarked]]="S", Table2[[#This Row],[Embarked]]="Q"), 0, IF(Table2[[#This Row],[Embarked]]="C", 1, ""))</f>
        <v>0</v>
      </c>
      <c r="U305" s="3">
        <f>IF(Table2[[#This Row],[Sex]]="male", 1, 0)</f>
        <v>1</v>
      </c>
      <c r="V305" s="3">
        <v>1</v>
      </c>
      <c r="AI305">
        <f>SUMPRODUCT(Table2[[#This Row],[SibSp_1]:[Const]],$X$4:$AG$4)</f>
        <v>0.12043048418913382</v>
      </c>
      <c r="AJ305">
        <f>(AI305-Table2[[#This Row],[Survived]])^2</f>
        <v>1.4503501522029212E-2</v>
      </c>
    </row>
    <row r="306" spans="1:36" hidden="1" x14ac:dyDescent="0.25">
      <c r="A306">
        <v>304</v>
      </c>
      <c r="B306">
        <v>1</v>
      </c>
      <c r="C306">
        <v>2</v>
      </c>
      <c r="D306" t="s">
        <v>455</v>
      </c>
      <c r="E306" t="s">
        <v>17</v>
      </c>
      <c r="G306">
        <v>0</v>
      </c>
      <c r="H306">
        <v>0</v>
      </c>
      <c r="I306">
        <v>226593</v>
      </c>
      <c r="J306">
        <v>12.35</v>
      </c>
      <c r="K306" t="s">
        <v>194</v>
      </c>
      <c r="L306" t="s">
        <v>27</v>
      </c>
      <c r="M306">
        <f>Table2[[#This Row],[SibSp]]</f>
        <v>0</v>
      </c>
      <c r="N306">
        <f>Table2[[#This Row],[Parch]]</f>
        <v>0</v>
      </c>
      <c r="O306">
        <f>Table2[[#This Row],[Age]]/80</f>
        <v>0</v>
      </c>
      <c r="P306" s="3">
        <f>LOG10(Table2[[#This Row],[Fare]]+1)</f>
        <v>1.1254812657005939</v>
      </c>
      <c r="Q306" s="3">
        <f>IF(OR(Table2[[#This Row],[Pclass]]=2, Table2[[#This Row],[Pclass]]=3), 0, IF(Table2[[#This Row],[Pclass]]=1, 1, ""))</f>
        <v>0</v>
      </c>
      <c r="R306" s="3">
        <f>IF(OR(Table2[[#This Row],[Pclass]]=1, Table2[[#This Row],[Pclass]]=3), 0, IF(Table2[[#This Row],[Pclass]]=2, 1, ""))</f>
        <v>1</v>
      </c>
      <c r="S306" s="3">
        <f>IF(OR(Table2[[#This Row],[Embarked]]="C", Table2[[#This Row],[Embarked]]="Q"), 0, IF(Table2[[#This Row],[Embarked]]="S", 1, ""))</f>
        <v>0</v>
      </c>
      <c r="T306" s="3">
        <f>IF(OR(Table2[[#This Row],[Embarked]]="S", Table2[[#This Row],[Embarked]]="Q"), 0, IF(Table2[[#This Row],[Embarked]]="C", 1, ""))</f>
        <v>0</v>
      </c>
      <c r="U306" s="3">
        <f>IF(Table2[[#This Row],[Sex]]="male", 1, 0)</f>
        <v>0</v>
      </c>
      <c r="V306" s="3"/>
      <c r="AI306">
        <f>SUMPRODUCT(Table2[[#This Row],[SibSp_1]:[Const]],$X$4:$AG$4)</f>
        <v>0.23770524970214635</v>
      </c>
      <c r="AJ306">
        <f>(AI306-Table2[[#This Row],[Survived]])^2</f>
        <v>0.58109328633166701</v>
      </c>
    </row>
    <row r="307" spans="1:36" hidden="1" x14ac:dyDescent="0.25">
      <c r="A307">
        <v>305</v>
      </c>
      <c r="B307">
        <v>0</v>
      </c>
      <c r="C307">
        <v>3</v>
      </c>
      <c r="D307" t="s">
        <v>456</v>
      </c>
      <c r="E307" t="s">
        <v>13</v>
      </c>
      <c r="G307">
        <v>0</v>
      </c>
      <c r="H307">
        <v>0</v>
      </c>
      <c r="I307" t="s">
        <v>457</v>
      </c>
      <c r="J307">
        <v>8.0500000000000007</v>
      </c>
      <c r="L307" t="s">
        <v>15</v>
      </c>
      <c r="M307">
        <f>Table2[[#This Row],[SibSp]]</f>
        <v>0</v>
      </c>
      <c r="N307">
        <f>Table2[[#This Row],[Parch]]</f>
        <v>0</v>
      </c>
      <c r="O307">
        <f>Table2[[#This Row],[Age]]/80</f>
        <v>0</v>
      </c>
      <c r="P307" s="3">
        <f>LOG10(Table2[[#This Row],[Fare]]+1)</f>
        <v>0.9566485792052033</v>
      </c>
      <c r="Q307" s="3">
        <f>IF(OR(Table2[[#This Row],[Pclass]]=2, Table2[[#This Row],[Pclass]]=3), 0, IF(Table2[[#This Row],[Pclass]]=1, 1, ""))</f>
        <v>0</v>
      </c>
      <c r="R307" s="3">
        <f>IF(OR(Table2[[#This Row],[Pclass]]=1, Table2[[#This Row],[Pclass]]=3), 0, IF(Table2[[#This Row],[Pclass]]=2, 1, ""))</f>
        <v>0</v>
      </c>
      <c r="S307" s="3">
        <f>IF(OR(Table2[[#This Row],[Embarked]]="C", Table2[[#This Row],[Embarked]]="Q"), 0, IF(Table2[[#This Row],[Embarked]]="S", 1, ""))</f>
        <v>1</v>
      </c>
      <c r="T307" s="3">
        <f>IF(OR(Table2[[#This Row],[Embarked]]="S", Table2[[#This Row],[Embarked]]="Q"), 0, IF(Table2[[#This Row],[Embarked]]="C", 1, ""))</f>
        <v>0</v>
      </c>
      <c r="U307" s="3">
        <f>IF(Table2[[#This Row],[Sex]]="male", 1, 0)</f>
        <v>1</v>
      </c>
      <c r="V307" s="3"/>
      <c r="AI307">
        <f>SUMPRODUCT(Table2[[#This Row],[SibSp_1]:[Const]],$X$4:$AG$4)</f>
        <v>-0.40570439758933208</v>
      </c>
      <c r="AJ307">
        <f>(AI307-Table2[[#This Row],[Survived]])^2</f>
        <v>0.16459605822332285</v>
      </c>
    </row>
    <row r="308" spans="1:36" x14ac:dyDescent="0.25">
      <c r="A308">
        <v>306</v>
      </c>
      <c r="B308">
        <v>1</v>
      </c>
      <c r="C308">
        <v>1</v>
      </c>
      <c r="D308" t="s">
        <v>458</v>
      </c>
      <c r="E308" t="s">
        <v>13</v>
      </c>
      <c r="F308">
        <v>0.92</v>
      </c>
      <c r="G308">
        <v>1</v>
      </c>
      <c r="H308">
        <v>2</v>
      </c>
      <c r="I308">
        <v>113781</v>
      </c>
      <c r="J308">
        <v>151.55000000000001</v>
      </c>
      <c r="K308" t="s">
        <v>448</v>
      </c>
      <c r="L308" t="s">
        <v>15</v>
      </c>
      <c r="M308">
        <f>Table2[[#This Row],[SibSp]]</f>
        <v>1</v>
      </c>
      <c r="N308">
        <f>Table2[[#This Row],[Parch]]</f>
        <v>2</v>
      </c>
      <c r="O308" s="5">
        <f>Table2[[#This Row],[Age]]/80</f>
        <v>1.15E-2</v>
      </c>
      <c r="P308" s="5">
        <f>LOG10(Table2[[#This Row],[Fare]]+1)</f>
        <v>2.1834122119784261</v>
      </c>
      <c r="Q308" s="3">
        <f>IF(OR(Table2[[#This Row],[Pclass]]=2, Table2[[#This Row],[Pclass]]=3), 0, IF(Table2[[#This Row],[Pclass]]=1, 1, ""))</f>
        <v>1</v>
      </c>
      <c r="R308" s="3">
        <f>IF(OR(Table2[[#This Row],[Pclass]]=1, Table2[[#This Row],[Pclass]]=3), 0, IF(Table2[[#This Row],[Pclass]]=2, 1, ""))</f>
        <v>0</v>
      </c>
      <c r="S308" s="3">
        <f>IF(OR(Table2[[#This Row],[Embarked]]="C", Table2[[#This Row],[Embarked]]="Q"), 0, IF(Table2[[#This Row],[Embarked]]="S", 1, ""))</f>
        <v>1</v>
      </c>
      <c r="T308" s="3">
        <f>IF(OR(Table2[[#This Row],[Embarked]]="S", Table2[[#This Row],[Embarked]]="Q"), 0, IF(Table2[[#This Row],[Embarked]]="C", 1, ""))</f>
        <v>0</v>
      </c>
      <c r="U308" s="3">
        <f>IF(Table2[[#This Row],[Sex]]="male", 1, 0)</f>
        <v>1</v>
      </c>
      <c r="V308" s="3">
        <v>1</v>
      </c>
      <c r="AI308">
        <f>SUMPRODUCT(Table2[[#This Row],[SibSp_1]:[Const]],$X$4:$AG$4)</f>
        <v>0.61242083636377187</v>
      </c>
      <c r="AJ308">
        <f>(AI308-Table2[[#This Row],[Survived]])^2</f>
        <v>0.1502176080849581</v>
      </c>
    </row>
    <row r="309" spans="1:36" hidden="1" x14ac:dyDescent="0.25">
      <c r="A309">
        <v>307</v>
      </c>
      <c r="B309">
        <v>1</v>
      </c>
      <c r="C309">
        <v>1</v>
      </c>
      <c r="D309" t="s">
        <v>459</v>
      </c>
      <c r="E309" t="s">
        <v>17</v>
      </c>
      <c r="G309">
        <v>0</v>
      </c>
      <c r="H309">
        <v>0</v>
      </c>
      <c r="I309">
        <v>17421</v>
      </c>
      <c r="J309">
        <v>110.88330000000001</v>
      </c>
      <c r="L309" t="s">
        <v>20</v>
      </c>
      <c r="M309">
        <f>Table2[[#This Row],[SibSp]]</f>
        <v>0</v>
      </c>
      <c r="N309">
        <f>Table2[[#This Row],[Parch]]</f>
        <v>0</v>
      </c>
      <c r="O309">
        <f>Table2[[#This Row],[Age]]/80</f>
        <v>0</v>
      </c>
      <c r="P309" s="3">
        <f>LOG10(Table2[[#This Row],[Fare]]+1)</f>
        <v>2.048765267412167</v>
      </c>
      <c r="Q309" s="3">
        <f>IF(OR(Table2[[#This Row],[Pclass]]=2, Table2[[#This Row],[Pclass]]=3), 0, IF(Table2[[#This Row],[Pclass]]=1, 1, ""))</f>
        <v>1</v>
      </c>
      <c r="R309" s="3">
        <f>IF(OR(Table2[[#This Row],[Pclass]]=1, Table2[[#This Row],[Pclass]]=3), 0, IF(Table2[[#This Row],[Pclass]]=2, 1, ""))</f>
        <v>0</v>
      </c>
      <c r="S309" s="3">
        <f>IF(OR(Table2[[#This Row],[Embarked]]="C", Table2[[#This Row],[Embarked]]="Q"), 0, IF(Table2[[#This Row],[Embarked]]="S", 1, ""))</f>
        <v>0</v>
      </c>
      <c r="T309" s="3">
        <f>IF(OR(Table2[[#This Row],[Embarked]]="S", Table2[[#This Row],[Embarked]]="Q"), 0, IF(Table2[[#This Row],[Embarked]]="C", 1, ""))</f>
        <v>1</v>
      </c>
      <c r="U309" s="3">
        <f>IF(Table2[[#This Row],[Sex]]="male", 1, 0)</f>
        <v>0</v>
      </c>
      <c r="V309" s="3"/>
      <c r="AI309">
        <f>SUMPRODUCT(Table2[[#This Row],[SibSp_1]:[Const]],$X$4:$AG$4)</f>
        <v>0.54929614346678146</v>
      </c>
      <c r="AJ309">
        <f>(AI309-Table2[[#This Row],[Survived]])^2</f>
        <v>0.20313396629391603</v>
      </c>
    </row>
    <row r="310" spans="1:36" x14ac:dyDescent="0.25">
      <c r="A310">
        <v>308</v>
      </c>
      <c r="B310">
        <v>1</v>
      </c>
      <c r="C310">
        <v>1</v>
      </c>
      <c r="D310" t="s">
        <v>460</v>
      </c>
      <c r="E310" t="s">
        <v>17</v>
      </c>
      <c r="F310">
        <v>17</v>
      </c>
      <c r="G310">
        <v>1</v>
      </c>
      <c r="H310">
        <v>0</v>
      </c>
      <c r="I310" t="s">
        <v>461</v>
      </c>
      <c r="J310">
        <v>108.9</v>
      </c>
      <c r="K310" t="s">
        <v>462</v>
      </c>
      <c r="L310" t="s">
        <v>20</v>
      </c>
      <c r="M310">
        <f>Table2[[#This Row],[SibSp]]</f>
        <v>1</v>
      </c>
      <c r="N310">
        <f>Table2[[#This Row],[Parch]]</f>
        <v>0</v>
      </c>
      <c r="O310" s="5">
        <f>Table2[[#This Row],[Age]]/80</f>
        <v>0.21249999999999999</v>
      </c>
      <c r="P310" s="5">
        <f>LOG10(Table2[[#This Row],[Fare]]+1)</f>
        <v>2.0409976924234905</v>
      </c>
      <c r="Q310" s="3">
        <f>IF(OR(Table2[[#This Row],[Pclass]]=2, Table2[[#This Row],[Pclass]]=3), 0, IF(Table2[[#This Row],[Pclass]]=1, 1, ""))</f>
        <v>1</v>
      </c>
      <c r="R310" s="3">
        <f>IF(OR(Table2[[#This Row],[Pclass]]=1, Table2[[#This Row],[Pclass]]=3), 0, IF(Table2[[#This Row],[Pclass]]=2, 1, ""))</f>
        <v>0</v>
      </c>
      <c r="S310" s="3">
        <f>IF(OR(Table2[[#This Row],[Embarked]]="C", Table2[[#This Row],[Embarked]]="Q"), 0, IF(Table2[[#This Row],[Embarked]]="S", 1, ""))</f>
        <v>0</v>
      </c>
      <c r="T310" s="3">
        <f>IF(OR(Table2[[#This Row],[Embarked]]="S", Table2[[#This Row],[Embarked]]="Q"), 0, IF(Table2[[#This Row],[Embarked]]="C", 1, ""))</f>
        <v>1</v>
      </c>
      <c r="U310" s="3">
        <f>IF(Table2[[#This Row],[Sex]]="male", 1, 0)</f>
        <v>0</v>
      </c>
      <c r="V310" s="3">
        <v>1</v>
      </c>
      <c r="AI310">
        <f>SUMPRODUCT(Table2[[#This Row],[SibSp_1]:[Const]],$X$4:$AG$4)</f>
        <v>1.0795556948737273</v>
      </c>
      <c r="AJ310">
        <f>(AI310-Table2[[#This Row],[Survived]])^2</f>
        <v>6.3291085868415952E-3</v>
      </c>
    </row>
    <row r="311" spans="1:36" x14ac:dyDescent="0.25">
      <c r="A311">
        <v>309</v>
      </c>
      <c r="B311">
        <v>0</v>
      </c>
      <c r="C311">
        <v>2</v>
      </c>
      <c r="D311" t="s">
        <v>463</v>
      </c>
      <c r="E311" t="s">
        <v>13</v>
      </c>
      <c r="F311">
        <v>30</v>
      </c>
      <c r="G311">
        <v>1</v>
      </c>
      <c r="H311">
        <v>0</v>
      </c>
      <c r="I311" t="s">
        <v>464</v>
      </c>
      <c r="J311">
        <v>24</v>
      </c>
      <c r="L311" t="s">
        <v>20</v>
      </c>
      <c r="M311">
        <f>Table2[[#This Row],[SibSp]]</f>
        <v>1</v>
      </c>
      <c r="N311">
        <f>Table2[[#This Row],[Parch]]</f>
        <v>0</v>
      </c>
      <c r="O311" s="5">
        <f>Table2[[#This Row],[Age]]/80</f>
        <v>0.375</v>
      </c>
      <c r="P311" s="5">
        <f>LOG10(Table2[[#This Row],[Fare]]+1)</f>
        <v>1.3979400086720377</v>
      </c>
      <c r="Q311" s="3">
        <f>IF(OR(Table2[[#This Row],[Pclass]]=2, Table2[[#This Row],[Pclass]]=3), 0, IF(Table2[[#This Row],[Pclass]]=1, 1, ""))</f>
        <v>0</v>
      </c>
      <c r="R311" s="3">
        <f>IF(OR(Table2[[#This Row],[Pclass]]=1, Table2[[#This Row],[Pclass]]=3), 0, IF(Table2[[#This Row],[Pclass]]=2, 1, ""))</f>
        <v>1</v>
      </c>
      <c r="S311" s="3">
        <f>IF(OR(Table2[[#This Row],[Embarked]]="C", Table2[[#This Row],[Embarked]]="Q"), 0, IF(Table2[[#This Row],[Embarked]]="S", 1, ""))</f>
        <v>0</v>
      </c>
      <c r="T311" s="3">
        <f>IF(OR(Table2[[#This Row],[Embarked]]="S", Table2[[#This Row],[Embarked]]="Q"), 0, IF(Table2[[#This Row],[Embarked]]="C", 1, ""))</f>
        <v>1</v>
      </c>
      <c r="U311" s="3">
        <f>IF(Table2[[#This Row],[Sex]]="male", 1, 0)</f>
        <v>1</v>
      </c>
      <c r="V311" s="3">
        <v>1</v>
      </c>
      <c r="AI311">
        <f>SUMPRODUCT(Table2[[#This Row],[SibSp_1]:[Const]],$X$4:$AG$4)</f>
        <v>0.31216156894715652</v>
      </c>
      <c r="AJ311">
        <f>(AI311-Table2[[#This Row],[Survived]])^2</f>
        <v>9.7444845127550347E-2</v>
      </c>
    </row>
    <row r="312" spans="1:36" x14ac:dyDescent="0.25">
      <c r="A312">
        <v>310</v>
      </c>
      <c r="B312">
        <v>1</v>
      </c>
      <c r="C312">
        <v>1</v>
      </c>
      <c r="D312" t="s">
        <v>465</v>
      </c>
      <c r="E312" t="s">
        <v>17</v>
      </c>
      <c r="F312">
        <v>30</v>
      </c>
      <c r="G312">
        <v>0</v>
      </c>
      <c r="H312">
        <v>0</v>
      </c>
      <c r="I312" t="s">
        <v>466</v>
      </c>
      <c r="J312">
        <v>56.929200000000002</v>
      </c>
      <c r="K312" t="s">
        <v>467</v>
      </c>
      <c r="L312" t="s">
        <v>20</v>
      </c>
      <c r="M312">
        <f>Table2[[#This Row],[SibSp]]</f>
        <v>0</v>
      </c>
      <c r="N312">
        <f>Table2[[#This Row],[Parch]]</f>
        <v>0</v>
      </c>
      <c r="O312" s="5">
        <f>Table2[[#This Row],[Age]]/80</f>
        <v>0.375</v>
      </c>
      <c r="P312" s="5">
        <f>LOG10(Table2[[#This Row],[Fare]]+1)</f>
        <v>1.7628975309505581</v>
      </c>
      <c r="Q312" s="3">
        <f>IF(OR(Table2[[#This Row],[Pclass]]=2, Table2[[#This Row],[Pclass]]=3), 0, IF(Table2[[#This Row],[Pclass]]=1, 1, ""))</f>
        <v>1</v>
      </c>
      <c r="R312" s="3">
        <f>IF(OR(Table2[[#This Row],[Pclass]]=1, Table2[[#This Row],[Pclass]]=3), 0, IF(Table2[[#This Row],[Pclass]]=2, 1, ""))</f>
        <v>0</v>
      </c>
      <c r="S312" s="3">
        <f>IF(OR(Table2[[#This Row],[Embarked]]="C", Table2[[#This Row],[Embarked]]="Q"), 0, IF(Table2[[#This Row],[Embarked]]="S", 1, ""))</f>
        <v>0</v>
      </c>
      <c r="T312" s="3">
        <f>IF(OR(Table2[[#This Row],[Embarked]]="S", Table2[[#This Row],[Embarked]]="Q"), 0, IF(Table2[[#This Row],[Embarked]]="C", 1, ""))</f>
        <v>1</v>
      </c>
      <c r="U312" s="3">
        <f>IF(Table2[[#This Row],[Sex]]="male", 1, 0)</f>
        <v>0</v>
      </c>
      <c r="V312" s="3">
        <v>1</v>
      </c>
      <c r="AI312">
        <f>SUMPRODUCT(Table2[[#This Row],[SibSp_1]:[Const]],$X$4:$AG$4)</f>
        <v>1.0377149524065177</v>
      </c>
      <c r="AJ312">
        <f>(AI312-Table2[[#This Row],[Survived]])^2</f>
        <v>1.4224176350258935E-3</v>
      </c>
    </row>
    <row r="313" spans="1:36" x14ac:dyDescent="0.25">
      <c r="A313">
        <v>311</v>
      </c>
      <c r="B313">
        <v>1</v>
      </c>
      <c r="C313">
        <v>1</v>
      </c>
      <c r="D313" t="s">
        <v>468</v>
      </c>
      <c r="E313" t="s">
        <v>17</v>
      </c>
      <c r="F313">
        <v>24</v>
      </c>
      <c r="G313">
        <v>0</v>
      </c>
      <c r="H313">
        <v>0</v>
      </c>
      <c r="I313">
        <v>11767</v>
      </c>
      <c r="J313">
        <v>83.158299999999997</v>
      </c>
      <c r="K313" t="s">
        <v>469</v>
      </c>
      <c r="L313" t="s">
        <v>20</v>
      </c>
      <c r="M313">
        <f>Table2[[#This Row],[SibSp]]</f>
        <v>0</v>
      </c>
      <c r="N313">
        <f>Table2[[#This Row],[Parch]]</f>
        <v>0</v>
      </c>
      <c r="O313" s="5">
        <f>Table2[[#This Row],[Age]]/80</f>
        <v>0.3</v>
      </c>
      <c r="P313" s="5">
        <f>LOG10(Table2[[#This Row],[Fare]]+1)</f>
        <v>1.9250969541376577</v>
      </c>
      <c r="Q313" s="3">
        <f>IF(OR(Table2[[#This Row],[Pclass]]=2, Table2[[#This Row],[Pclass]]=3), 0, IF(Table2[[#This Row],[Pclass]]=1, 1, ""))</f>
        <v>1</v>
      </c>
      <c r="R313" s="3">
        <f>IF(OR(Table2[[#This Row],[Pclass]]=1, Table2[[#This Row],[Pclass]]=3), 0, IF(Table2[[#This Row],[Pclass]]=2, 1, ""))</f>
        <v>0</v>
      </c>
      <c r="S313" s="3">
        <f>IF(OR(Table2[[#This Row],[Embarked]]="C", Table2[[#This Row],[Embarked]]="Q"), 0, IF(Table2[[#This Row],[Embarked]]="S", 1, ""))</f>
        <v>0</v>
      </c>
      <c r="T313" s="3">
        <f>IF(OR(Table2[[#This Row],[Embarked]]="S", Table2[[#This Row],[Embarked]]="Q"), 0, IF(Table2[[#This Row],[Embarked]]="C", 1, ""))</f>
        <v>1</v>
      </c>
      <c r="U313" s="3">
        <f>IF(Table2[[#This Row],[Sex]]="male", 1, 0)</f>
        <v>0</v>
      </c>
      <c r="V313" s="3">
        <v>1</v>
      </c>
      <c r="AI313">
        <f>SUMPRODUCT(Table2[[#This Row],[SibSp_1]:[Const]],$X$4:$AG$4)</f>
        <v>1.0840305300756419</v>
      </c>
      <c r="AJ313">
        <f>(AI313-Table2[[#This Row],[Survived]])^2</f>
        <v>7.0611299847933538E-3</v>
      </c>
    </row>
    <row r="314" spans="1:36" x14ac:dyDescent="0.25">
      <c r="A314">
        <v>312</v>
      </c>
      <c r="B314">
        <v>1</v>
      </c>
      <c r="C314">
        <v>1</v>
      </c>
      <c r="D314" t="s">
        <v>470</v>
      </c>
      <c r="E314" t="s">
        <v>17</v>
      </c>
      <c r="F314">
        <v>18</v>
      </c>
      <c r="G314">
        <v>2</v>
      </c>
      <c r="H314">
        <v>2</v>
      </c>
      <c r="I314" t="s">
        <v>471</v>
      </c>
      <c r="J314">
        <v>262.375</v>
      </c>
      <c r="K314" t="s">
        <v>472</v>
      </c>
      <c r="L314" t="s">
        <v>20</v>
      </c>
      <c r="M314">
        <f>Table2[[#This Row],[SibSp]]</f>
        <v>2</v>
      </c>
      <c r="N314">
        <f>Table2[[#This Row],[Parch]]</f>
        <v>2</v>
      </c>
      <c r="O314" s="5">
        <f>Table2[[#This Row],[Age]]/80</f>
        <v>0.22500000000000001</v>
      </c>
      <c r="P314" s="5">
        <f>LOG10(Table2[[#This Row],[Fare]]+1)</f>
        <v>2.4205745486161567</v>
      </c>
      <c r="Q314" s="3">
        <f>IF(OR(Table2[[#This Row],[Pclass]]=2, Table2[[#This Row],[Pclass]]=3), 0, IF(Table2[[#This Row],[Pclass]]=1, 1, ""))</f>
        <v>1</v>
      </c>
      <c r="R314" s="3">
        <f>IF(OR(Table2[[#This Row],[Pclass]]=1, Table2[[#This Row],[Pclass]]=3), 0, IF(Table2[[#This Row],[Pclass]]=2, 1, ""))</f>
        <v>0</v>
      </c>
      <c r="S314" s="3">
        <f>IF(OR(Table2[[#This Row],[Embarked]]="C", Table2[[#This Row],[Embarked]]="Q"), 0, IF(Table2[[#This Row],[Embarked]]="S", 1, ""))</f>
        <v>0</v>
      </c>
      <c r="T314" s="3">
        <f>IF(OR(Table2[[#This Row],[Embarked]]="S", Table2[[#This Row],[Embarked]]="Q"), 0, IF(Table2[[#This Row],[Embarked]]="C", 1, ""))</f>
        <v>1</v>
      </c>
      <c r="U314" s="3">
        <f>IF(Table2[[#This Row],[Sex]]="male", 1, 0)</f>
        <v>0</v>
      </c>
      <c r="V314" s="3">
        <v>1</v>
      </c>
      <c r="AI314">
        <f>SUMPRODUCT(Table2[[#This Row],[SibSp_1]:[Const]],$X$4:$AG$4)</f>
        <v>1.0088692791038483</v>
      </c>
      <c r="AJ314">
        <f>(AI314-Table2[[#This Row],[Survived]])^2</f>
        <v>7.8664111821959588E-5</v>
      </c>
    </row>
    <row r="315" spans="1:36" x14ac:dyDescent="0.25">
      <c r="A315">
        <v>313</v>
      </c>
      <c r="B315">
        <v>0</v>
      </c>
      <c r="C315">
        <v>2</v>
      </c>
      <c r="D315" t="s">
        <v>473</v>
      </c>
      <c r="E315" t="s">
        <v>17</v>
      </c>
      <c r="F315">
        <v>26</v>
      </c>
      <c r="G315">
        <v>1</v>
      </c>
      <c r="H315">
        <v>1</v>
      </c>
      <c r="I315">
        <v>250651</v>
      </c>
      <c r="J315">
        <v>26</v>
      </c>
      <c r="L315" t="s">
        <v>15</v>
      </c>
      <c r="M315">
        <f>Table2[[#This Row],[SibSp]]</f>
        <v>1</v>
      </c>
      <c r="N315">
        <f>Table2[[#This Row],[Parch]]</f>
        <v>1</v>
      </c>
      <c r="O315" s="5">
        <f>Table2[[#This Row],[Age]]/80</f>
        <v>0.32500000000000001</v>
      </c>
      <c r="P315" s="5">
        <f>LOG10(Table2[[#This Row],[Fare]]+1)</f>
        <v>1.4313637641589874</v>
      </c>
      <c r="Q315" s="3">
        <f>IF(OR(Table2[[#This Row],[Pclass]]=2, Table2[[#This Row],[Pclass]]=3), 0, IF(Table2[[#This Row],[Pclass]]=1, 1, ""))</f>
        <v>0</v>
      </c>
      <c r="R315" s="3">
        <f>IF(OR(Table2[[#This Row],[Pclass]]=1, Table2[[#This Row],[Pclass]]=3), 0, IF(Table2[[#This Row],[Pclass]]=2, 1, ""))</f>
        <v>1</v>
      </c>
      <c r="S315" s="3">
        <f>IF(OR(Table2[[#This Row],[Embarked]]="C", Table2[[#This Row],[Embarked]]="Q"), 0, IF(Table2[[#This Row],[Embarked]]="S", 1, ""))</f>
        <v>1</v>
      </c>
      <c r="T315" s="3">
        <f>IF(OR(Table2[[#This Row],[Embarked]]="S", Table2[[#This Row],[Embarked]]="Q"), 0, IF(Table2[[#This Row],[Embarked]]="C", 1, ""))</f>
        <v>0</v>
      </c>
      <c r="U315" s="3">
        <f>IF(Table2[[#This Row],[Sex]]="male", 1, 0)</f>
        <v>0</v>
      </c>
      <c r="V315" s="3">
        <v>1</v>
      </c>
      <c r="AI315">
        <f>SUMPRODUCT(Table2[[#This Row],[SibSp_1]:[Const]],$X$4:$AG$4)</f>
        <v>0.7424391903401858</v>
      </c>
      <c r="AJ315">
        <f>(AI315-Table2[[#This Row],[Survived]])^2</f>
        <v>0.55121595135299062</v>
      </c>
    </row>
    <row r="316" spans="1:36" x14ac:dyDescent="0.25">
      <c r="A316">
        <v>314</v>
      </c>
      <c r="B316">
        <v>0</v>
      </c>
      <c r="C316">
        <v>3</v>
      </c>
      <c r="D316" t="s">
        <v>474</v>
      </c>
      <c r="E316" t="s">
        <v>13</v>
      </c>
      <c r="F316">
        <v>28</v>
      </c>
      <c r="G316">
        <v>0</v>
      </c>
      <c r="H316">
        <v>0</v>
      </c>
      <c r="I316">
        <v>349243</v>
      </c>
      <c r="J316">
        <v>7.8958000000000004</v>
      </c>
      <c r="L316" t="s">
        <v>15</v>
      </c>
      <c r="M316">
        <f>Table2[[#This Row],[SibSp]]</f>
        <v>0</v>
      </c>
      <c r="N316">
        <f>Table2[[#This Row],[Parch]]</f>
        <v>0</v>
      </c>
      <c r="O316" s="5">
        <f>Table2[[#This Row],[Age]]/80</f>
        <v>0.35</v>
      </c>
      <c r="P316" s="5">
        <f>LOG10(Table2[[#This Row],[Fare]]+1)</f>
        <v>0.94918501031343461</v>
      </c>
      <c r="Q316" s="3">
        <f>IF(OR(Table2[[#This Row],[Pclass]]=2, Table2[[#This Row],[Pclass]]=3), 0, IF(Table2[[#This Row],[Pclass]]=1, 1, ""))</f>
        <v>0</v>
      </c>
      <c r="R316" s="3">
        <f>IF(OR(Table2[[#This Row],[Pclass]]=1, Table2[[#This Row],[Pclass]]=3), 0, IF(Table2[[#This Row],[Pclass]]=2, 1, ""))</f>
        <v>0</v>
      </c>
      <c r="S316" s="3">
        <f>IF(OR(Table2[[#This Row],[Embarked]]="C", Table2[[#This Row],[Embarked]]="Q"), 0, IF(Table2[[#This Row],[Embarked]]="S", 1, ""))</f>
        <v>1</v>
      </c>
      <c r="T316" s="3">
        <f>IF(OR(Table2[[#This Row],[Embarked]]="S", Table2[[#This Row],[Embarked]]="Q"), 0, IF(Table2[[#This Row],[Embarked]]="C", 1, ""))</f>
        <v>0</v>
      </c>
      <c r="U316" s="3">
        <f>IF(Table2[[#This Row],[Sex]]="male", 1, 0)</f>
        <v>1</v>
      </c>
      <c r="V316" s="3">
        <v>1</v>
      </c>
      <c r="AI316">
        <f>SUMPRODUCT(Table2[[#This Row],[SibSp_1]:[Const]],$X$4:$AG$4)</f>
        <v>0.10908909391905208</v>
      </c>
      <c r="AJ316">
        <f>(AI316-Table2[[#This Row],[Survived]])^2</f>
        <v>1.1900430412079766E-2</v>
      </c>
    </row>
    <row r="317" spans="1:36" x14ac:dyDescent="0.25">
      <c r="A317">
        <v>315</v>
      </c>
      <c r="B317">
        <v>0</v>
      </c>
      <c r="C317">
        <v>2</v>
      </c>
      <c r="D317" t="s">
        <v>475</v>
      </c>
      <c r="E317" t="s">
        <v>13</v>
      </c>
      <c r="F317">
        <v>43</v>
      </c>
      <c r="G317">
        <v>1</v>
      </c>
      <c r="H317">
        <v>1</v>
      </c>
      <c r="I317" t="s">
        <v>476</v>
      </c>
      <c r="J317">
        <v>26.25</v>
      </c>
      <c r="L317" t="s">
        <v>15</v>
      </c>
      <c r="M317">
        <f>Table2[[#This Row],[SibSp]]</f>
        <v>1</v>
      </c>
      <c r="N317">
        <f>Table2[[#This Row],[Parch]]</f>
        <v>1</v>
      </c>
      <c r="O317" s="5">
        <f>Table2[[#This Row],[Age]]/80</f>
        <v>0.53749999999999998</v>
      </c>
      <c r="P317" s="5">
        <f>LOG10(Table2[[#This Row],[Fare]]+1)</f>
        <v>1.4353665066126613</v>
      </c>
      <c r="Q317" s="3">
        <f>IF(OR(Table2[[#This Row],[Pclass]]=2, Table2[[#This Row],[Pclass]]=3), 0, IF(Table2[[#This Row],[Pclass]]=1, 1, ""))</f>
        <v>0</v>
      </c>
      <c r="R317" s="3">
        <f>IF(OR(Table2[[#This Row],[Pclass]]=1, Table2[[#This Row],[Pclass]]=3), 0, IF(Table2[[#This Row],[Pclass]]=2, 1, ""))</f>
        <v>1</v>
      </c>
      <c r="S317" s="3">
        <f>IF(OR(Table2[[#This Row],[Embarked]]="C", Table2[[#This Row],[Embarked]]="Q"), 0, IF(Table2[[#This Row],[Embarked]]="S", 1, ""))</f>
        <v>1</v>
      </c>
      <c r="T317" s="3">
        <f>IF(OR(Table2[[#This Row],[Embarked]]="S", Table2[[#This Row],[Embarked]]="Q"), 0, IF(Table2[[#This Row],[Embarked]]="C", 1, ""))</f>
        <v>0</v>
      </c>
      <c r="U317" s="3">
        <f>IF(Table2[[#This Row],[Sex]]="male", 1, 0)</f>
        <v>1</v>
      </c>
      <c r="V317" s="3">
        <v>1</v>
      </c>
      <c r="AI317">
        <f>SUMPRODUCT(Table2[[#This Row],[SibSp_1]:[Const]],$X$4:$AG$4)</f>
        <v>0.15074606660791356</v>
      </c>
      <c r="AJ317">
        <f>(AI317-Table2[[#This Row],[Survived]])^2</f>
        <v>2.2724376597757515E-2</v>
      </c>
    </row>
    <row r="318" spans="1:36" x14ac:dyDescent="0.25">
      <c r="A318">
        <v>316</v>
      </c>
      <c r="B318">
        <v>1</v>
      </c>
      <c r="C318">
        <v>3</v>
      </c>
      <c r="D318" t="s">
        <v>477</v>
      </c>
      <c r="E318" t="s">
        <v>17</v>
      </c>
      <c r="F318">
        <v>26</v>
      </c>
      <c r="G318">
        <v>0</v>
      </c>
      <c r="H318">
        <v>0</v>
      </c>
      <c r="I318">
        <v>347470</v>
      </c>
      <c r="J318">
        <v>7.8541999999999996</v>
      </c>
      <c r="L318" t="s">
        <v>15</v>
      </c>
      <c r="M318">
        <f>Table2[[#This Row],[SibSp]]</f>
        <v>0</v>
      </c>
      <c r="N318">
        <f>Table2[[#This Row],[Parch]]</f>
        <v>0</v>
      </c>
      <c r="O318" s="5">
        <f>Table2[[#This Row],[Age]]/80</f>
        <v>0.32500000000000001</v>
      </c>
      <c r="P318" s="5">
        <f>LOG10(Table2[[#This Row],[Fare]]+1)</f>
        <v>0.94714932766263737</v>
      </c>
      <c r="Q318" s="3">
        <f>IF(OR(Table2[[#This Row],[Pclass]]=2, Table2[[#This Row],[Pclass]]=3), 0, IF(Table2[[#This Row],[Pclass]]=1, 1, ""))</f>
        <v>0</v>
      </c>
      <c r="R318" s="3">
        <f>IF(OR(Table2[[#This Row],[Pclass]]=1, Table2[[#This Row],[Pclass]]=3), 0, IF(Table2[[#This Row],[Pclass]]=2, 1, ""))</f>
        <v>0</v>
      </c>
      <c r="S318" s="3">
        <f>IF(OR(Table2[[#This Row],[Embarked]]="C", Table2[[#This Row],[Embarked]]="Q"), 0, IF(Table2[[#This Row],[Embarked]]="S", 1, ""))</f>
        <v>1</v>
      </c>
      <c r="T318" s="3">
        <f>IF(OR(Table2[[#This Row],[Embarked]]="S", Table2[[#This Row],[Embarked]]="Q"), 0, IF(Table2[[#This Row],[Embarked]]="C", 1, ""))</f>
        <v>0</v>
      </c>
      <c r="U318" s="3">
        <f>IF(Table2[[#This Row],[Sex]]="male", 1, 0)</f>
        <v>0</v>
      </c>
      <c r="V318" s="3">
        <v>1</v>
      </c>
      <c r="AI318">
        <f>SUMPRODUCT(Table2[[#This Row],[SibSp_1]:[Const]],$X$4:$AG$4)</f>
        <v>0.60485666680386863</v>
      </c>
      <c r="AJ318">
        <f>(AI318-Table2[[#This Row],[Survived]])^2</f>
        <v>0.15613825376934889</v>
      </c>
    </row>
    <row r="319" spans="1:36" x14ac:dyDescent="0.25">
      <c r="A319">
        <v>317</v>
      </c>
      <c r="B319">
        <v>1</v>
      </c>
      <c r="C319">
        <v>2</v>
      </c>
      <c r="D319" t="s">
        <v>478</v>
      </c>
      <c r="E319" t="s">
        <v>17</v>
      </c>
      <c r="F319">
        <v>24</v>
      </c>
      <c r="G319">
        <v>1</v>
      </c>
      <c r="H319">
        <v>0</v>
      </c>
      <c r="I319">
        <v>244367</v>
      </c>
      <c r="J319">
        <v>26</v>
      </c>
      <c r="L319" t="s">
        <v>15</v>
      </c>
      <c r="M319">
        <f>Table2[[#This Row],[SibSp]]</f>
        <v>1</v>
      </c>
      <c r="N319">
        <f>Table2[[#This Row],[Parch]]</f>
        <v>0</v>
      </c>
      <c r="O319" s="5">
        <f>Table2[[#This Row],[Age]]/80</f>
        <v>0.3</v>
      </c>
      <c r="P319" s="5">
        <f>LOG10(Table2[[#This Row],[Fare]]+1)</f>
        <v>1.4313637641589874</v>
      </c>
      <c r="Q319" s="3">
        <f>IF(OR(Table2[[#This Row],[Pclass]]=2, Table2[[#This Row],[Pclass]]=3), 0, IF(Table2[[#This Row],[Pclass]]=1, 1, ""))</f>
        <v>0</v>
      </c>
      <c r="R319" s="3">
        <f>IF(OR(Table2[[#This Row],[Pclass]]=1, Table2[[#This Row],[Pclass]]=3), 0, IF(Table2[[#This Row],[Pclass]]=2, 1, ""))</f>
        <v>1</v>
      </c>
      <c r="S319" s="3">
        <f>IF(OR(Table2[[#This Row],[Embarked]]="C", Table2[[#This Row],[Embarked]]="Q"), 0, IF(Table2[[#This Row],[Embarked]]="S", 1, ""))</f>
        <v>1</v>
      </c>
      <c r="T319" s="3">
        <f>IF(OR(Table2[[#This Row],[Embarked]]="S", Table2[[#This Row],[Embarked]]="Q"), 0, IF(Table2[[#This Row],[Embarked]]="C", 1, ""))</f>
        <v>0</v>
      </c>
      <c r="U319" s="3">
        <f>IF(Table2[[#This Row],[Sex]]="male", 1, 0)</f>
        <v>0</v>
      </c>
      <c r="V319" s="3">
        <v>1</v>
      </c>
      <c r="AI319">
        <f>SUMPRODUCT(Table2[[#This Row],[SibSp_1]:[Const]],$X$4:$AG$4)</f>
        <v>0.76916904727192092</v>
      </c>
      <c r="AJ319">
        <f>(AI319-Table2[[#This Row],[Survived]])^2</f>
        <v>5.3282928737352679E-2</v>
      </c>
    </row>
    <row r="320" spans="1:36" x14ac:dyDescent="0.25">
      <c r="A320">
        <v>318</v>
      </c>
      <c r="B320">
        <v>0</v>
      </c>
      <c r="C320">
        <v>2</v>
      </c>
      <c r="D320" t="s">
        <v>479</v>
      </c>
      <c r="E320" t="s">
        <v>13</v>
      </c>
      <c r="F320">
        <v>54</v>
      </c>
      <c r="G320">
        <v>0</v>
      </c>
      <c r="H320">
        <v>0</v>
      </c>
      <c r="I320">
        <v>29011</v>
      </c>
      <c r="J320">
        <v>14</v>
      </c>
      <c r="L320" t="s">
        <v>15</v>
      </c>
      <c r="M320">
        <f>Table2[[#This Row],[SibSp]]</f>
        <v>0</v>
      </c>
      <c r="N320">
        <f>Table2[[#This Row],[Parch]]</f>
        <v>0</v>
      </c>
      <c r="O320" s="5">
        <f>Table2[[#This Row],[Age]]/80</f>
        <v>0.67500000000000004</v>
      </c>
      <c r="P320" s="5">
        <f>LOG10(Table2[[#This Row],[Fare]]+1)</f>
        <v>1.1760912590556813</v>
      </c>
      <c r="Q320" s="3">
        <f>IF(OR(Table2[[#This Row],[Pclass]]=2, Table2[[#This Row],[Pclass]]=3), 0, IF(Table2[[#This Row],[Pclass]]=1, 1, ""))</f>
        <v>0</v>
      </c>
      <c r="R320" s="3">
        <f>IF(OR(Table2[[#This Row],[Pclass]]=1, Table2[[#This Row],[Pclass]]=3), 0, IF(Table2[[#This Row],[Pclass]]=2, 1, ""))</f>
        <v>1</v>
      </c>
      <c r="S320" s="3">
        <f>IF(OR(Table2[[#This Row],[Embarked]]="C", Table2[[#This Row],[Embarked]]="Q"), 0, IF(Table2[[#This Row],[Embarked]]="S", 1, ""))</f>
        <v>1</v>
      </c>
      <c r="T320" s="3">
        <f>IF(OR(Table2[[#This Row],[Embarked]]="S", Table2[[#This Row],[Embarked]]="Q"), 0, IF(Table2[[#This Row],[Embarked]]="C", 1, ""))</f>
        <v>0</v>
      </c>
      <c r="U320" s="3">
        <f>IF(Table2[[#This Row],[Sex]]="male", 1, 0)</f>
        <v>1</v>
      </c>
      <c r="V320" s="3">
        <v>1</v>
      </c>
      <c r="AI320">
        <f>SUMPRODUCT(Table2[[#This Row],[SibSp_1]:[Const]],$X$4:$AG$4)</f>
        <v>0.13655286995984595</v>
      </c>
      <c r="AJ320">
        <f>(AI320-Table2[[#This Row],[Survived]])^2</f>
        <v>1.8646686294270597E-2</v>
      </c>
    </row>
    <row r="321" spans="1:36" x14ac:dyDescent="0.25">
      <c r="A321">
        <v>319</v>
      </c>
      <c r="B321">
        <v>1</v>
      </c>
      <c r="C321">
        <v>1</v>
      </c>
      <c r="D321" t="s">
        <v>480</v>
      </c>
      <c r="E321" t="s">
        <v>17</v>
      </c>
      <c r="F321">
        <v>31</v>
      </c>
      <c r="G321">
        <v>0</v>
      </c>
      <c r="H321">
        <v>2</v>
      </c>
      <c r="I321">
        <v>36928</v>
      </c>
      <c r="J321">
        <v>164.86670000000001</v>
      </c>
      <c r="K321" t="s">
        <v>481</v>
      </c>
      <c r="L321" t="s">
        <v>15</v>
      </c>
      <c r="M321">
        <f>Table2[[#This Row],[SibSp]]</f>
        <v>0</v>
      </c>
      <c r="N321">
        <f>Table2[[#This Row],[Parch]]</f>
        <v>2</v>
      </c>
      <c r="O321" s="5">
        <f>Table2[[#This Row],[Age]]/80</f>
        <v>0.38750000000000001</v>
      </c>
      <c r="P321" s="5">
        <f>LOG10(Table2[[#This Row],[Fare]]+1)</f>
        <v>2.2197592042409209</v>
      </c>
      <c r="Q321" s="3">
        <f>IF(OR(Table2[[#This Row],[Pclass]]=2, Table2[[#This Row],[Pclass]]=3), 0, IF(Table2[[#This Row],[Pclass]]=1, 1, ""))</f>
        <v>1</v>
      </c>
      <c r="R321" s="3">
        <f>IF(OR(Table2[[#This Row],[Pclass]]=1, Table2[[#This Row],[Pclass]]=3), 0, IF(Table2[[#This Row],[Pclass]]=2, 1, ""))</f>
        <v>0</v>
      </c>
      <c r="S321" s="3">
        <f>IF(OR(Table2[[#This Row],[Embarked]]="C", Table2[[#This Row],[Embarked]]="Q"), 0, IF(Table2[[#This Row],[Embarked]]="S", 1, ""))</f>
        <v>1</v>
      </c>
      <c r="T321" s="3">
        <f>IF(OR(Table2[[#This Row],[Embarked]]="S", Table2[[#This Row],[Embarked]]="Q"), 0, IF(Table2[[#This Row],[Embarked]]="C", 1, ""))</f>
        <v>0</v>
      </c>
      <c r="U321" s="3">
        <f>IF(Table2[[#This Row],[Sex]]="male", 1, 0)</f>
        <v>0</v>
      </c>
      <c r="V321" s="3">
        <v>1</v>
      </c>
      <c r="AI321">
        <f>SUMPRODUCT(Table2[[#This Row],[SibSp_1]:[Const]],$X$4:$AG$4)</f>
        <v>0.959636498915728</v>
      </c>
      <c r="AJ321">
        <f>(AI321-Table2[[#This Row],[Survived]])^2</f>
        <v>1.6292122197800272E-3</v>
      </c>
    </row>
    <row r="322" spans="1:36" x14ac:dyDescent="0.25">
      <c r="A322">
        <v>320</v>
      </c>
      <c r="B322">
        <v>1</v>
      </c>
      <c r="C322">
        <v>1</v>
      </c>
      <c r="D322" t="s">
        <v>482</v>
      </c>
      <c r="E322" t="s">
        <v>17</v>
      </c>
      <c r="F322">
        <v>40</v>
      </c>
      <c r="G322">
        <v>1</v>
      </c>
      <c r="H322">
        <v>1</v>
      </c>
      <c r="I322">
        <v>16966</v>
      </c>
      <c r="J322">
        <v>134.5</v>
      </c>
      <c r="K322" t="s">
        <v>483</v>
      </c>
      <c r="L322" t="s">
        <v>20</v>
      </c>
      <c r="M322">
        <f>Table2[[#This Row],[SibSp]]</f>
        <v>1</v>
      </c>
      <c r="N322">
        <f>Table2[[#This Row],[Parch]]</f>
        <v>1</v>
      </c>
      <c r="O322" s="5">
        <f>Table2[[#This Row],[Age]]/80</f>
        <v>0.5</v>
      </c>
      <c r="P322" s="5">
        <f>LOG10(Table2[[#This Row],[Fare]]+1)</f>
        <v>2.1319392952104246</v>
      </c>
      <c r="Q322" s="3">
        <f>IF(OR(Table2[[#This Row],[Pclass]]=2, Table2[[#This Row],[Pclass]]=3), 0, IF(Table2[[#This Row],[Pclass]]=1, 1, ""))</f>
        <v>1</v>
      </c>
      <c r="R322" s="3">
        <f>IF(OR(Table2[[#This Row],[Pclass]]=1, Table2[[#This Row],[Pclass]]=3), 0, IF(Table2[[#This Row],[Pclass]]=2, 1, ""))</f>
        <v>0</v>
      </c>
      <c r="S322" s="3">
        <f>IF(OR(Table2[[#This Row],[Embarked]]="C", Table2[[#This Row],[Embarked]]="Q"), 0, IF(Table2[[#This Row],[Embarked]]="S", 1, ""))</f>
        <v>0</v>
      </c>
      <c r="T322" s="3">
        <f>IF(OR(Table2[[#This Row],[Embarked]]="S", Table2[[#This Row],[Embarked]]="Q"), 0, IF(Table2[[#This Row],[Embarked]]="C", 1, ""))</f>
        <v>1</v>
      </c>
      <c r="U322" s="3">
        <f>IF(Table2[[#This Row],[Sex]]="male", 1, 0)</f>
        <v>0</v>
      </c>
      <c r="V322" s="3">
        <v>1</v>
      </c>
      <c r="AI322">
        <f>SUMPRODUCT(Table2[[#This Row],[SibSp_1]:[Const]],$X$4:$AG$4)</f>
        <v>0.92282909782422817</v>
      </c>
      <c r="AJ322">
        <f>(AI322-Table2[[#This Row],[Survived]])^2</f>
        <v>5.9553481426225449E-3</v>
      </c>
    </row>
    <row r="323" spans="1:36" x14ac:dyDescent="0.25">
      <c r="A323">
        <v>321</v>
      </c>
      <c r="B323">
        <v>0</v>
      </c>
      <c r="C323">
        <v>3</v>
      </c>
      <c r="D323" t="s">
        <v>484</v>
      </c>
      <c r="E323" t="s">
        <v>13</v>
      </c>
      <c r="F323">
        <v>22</v>
      </c>
      <c r="G323">
        <v>0</v>
      </c>
      <c r="H323">
        <v>0</v>
      </c>
      <c r="I323" t="s">
        <v>485</v>
      </c>
      <c r="J323">
        <v>7.25</v>
      </c>
      <c r="L323" t="s">
        <v>15</v>
      </c>
      <c r="M323">
        <f>Table2[[#This Row],[SibSp]]</f>
        <v>0</v>
      </c>
      <c r="N323">
        <f>Table2[[#This Row],[Parch]]</f>
        <v>0</v>
      </c>
      <c r="O323" s="5">
        <f>Table2[[#This Row],[Age]]/80</f>
        <v>0.27500000000000002</v>
      </c>
      <c r="P323" s="5">
        <f>LOG10(Table2[[#This Row],[Fare]]+1)</f>
        <v>0.91645394854992512</v>
      </c>
      <c r="Q323" s="3">
        <f>IF(OR(Table2[[#This Row],[Pclass]]=2, Table2[[#This Row],[Pclass]]=3), 0, IF(Table2[[#This Row],[Pclass]]=1, 1, ""))</f>
        <v>0</v>
      </c>
      <c r="R323" s="3">
        <f>IF(OR(Table2[[#This Row],[Pclass]]=1, Table2[[#This Row],[Pclass]]=3), 0, IF(Table2[[#This Row],[Pclass]]=2, 1, ""))</f>
        <v>0</v>
      </c>
      <c r="S323" s="3">
        <f>IF(OR(Table2[[#This Row],[Embarked]]="C", Table2[[#This Row],[Embarked]]="Q"), 0, IF(Table2[[#This Row],[Embarked]]="S", 1, ""))</f>
        <v>1</v>
      </c>
      <c r="T323" s="3">
        <f>IF(OR(Table2[[#This Row],[Embarked]]="S", Table2[[#This Row],[Embarked]]="Q"), 0, IF(Table2[[#This Row],[Embarked]]="C", 1, ""))</f>
        <v>0</v>
      </c>
      <c r="U323" s="3">
        <f>IF(Table2[[#This Row],[Sex]]="male", 1, 0)</f>
        <v>1</v>
      </c>
      <c r="V323" s="3">
        <v>1</v>
      </c>
      <c r="AI323">
        <f>SUMPRODUCT(Table2[[#This Row],[SibSp_1]:[Const]],$X$4:$AG$4)</f>
        <v>0.14590207621617679</v>
      </c>
      <c r="AJ323">
        <f>(AI323-Table2[[#This Row],[Survived]])^2</f>
        <v>2.1287415844191061E-2</v>
      </c>
    </row>
    <row r="324" spans="1:36" x14ac:dyDescent="0.25">
      <c r="A324">
        <v>322</v>
      </c>
      <c r="B324">
        <v>0</v>
      </c>
      <c r="C324">
        <v>3</v>
      </c>
      <c r="D324" t="s">
        <v>486</v>
      </c>
      <c r="E324" t="s">
        <v>13</v>
      </c>
      <c r="F324">
        <v>27</v>
      </c>
      <c r="G324">
        <v>0</v>
      </c>
      <c r="H324">
        <v>0</v>
      </c>
      <c r="I324">
        <v>349219</v>
      </c>
      <c r="J324">
        <v>7.8958000000000004</v>
      </c>
      <c r="L324" t="s">
        <v>15</v>
      </c>
      <c r="M324">
        <f>Table2[[#This Row],[SibSp]]</f>
        <v>0</v>
      </c>
      <c r="N324">
        <f>Table2[[#This Row],[Parch]]</f>
        <v>0</v>
      </c>
      <c r="O324" s="5">
        <f>Table2[[#This Row],[Age]]/80</f>
        <v>0.33750000000000002</v>
      </c>
      <c r="P324" s="5">
        <f>LOG10(Table2[[#This Row],[Fare]]+1)</f>
        <v>0.94918501031343461</v>
      </c>
      <c r="Q324" s="3">
        <f>IF(OR(Table2[[#This Row],[Pclass]]=2, Table2[[#This Row],[Pclass]]=3), 0, IF(Table2[[#This Row],[Pclass]]=1, 1, ""))</f>
        <v>0</v>
      </c>
      <c r="R324" s="3">
        <f>IF(OR(Table2[[#This Row],[Pclass]]=1, Table2[[#This Row],[Pclass]]=3), 0, IF(Table2[[#This Row],[Pclass]]=2, 1, ""))</f>
        <v>0</v>
      </c>
      <c r="S324" s="3">
        <f>IF(OR(Table2[[#This Row],[Embarked]]="C", Table2[[#This Row],[Embarked]]="Q"), 0, IF(Table2[[#This Row],[Embarked]]="S", 1, ""))</f>
        <v>1</v>
      </c>
      <c r="T324" s="3">
        <f>IF(OR(Table2[[#This Row],[Embarked]]="S", Table2[[#This Row],[Embarked]]="Q"), 0, IF(Table2[[#This Row],[Embarked]]="C", 1, ""))</f>
        <v>0</v>
      </c>
      <c r="U324" s="3">
        <f>IF(Table2[[#This Row],[Sex]]="male", 1, 0)</f>
        <v>1</v>
      </c>
      <c r="V324" s="3">
        <v>1</v>
      </c>
      <c r="AI324">
        <f>SUMPRODUCT(Table2[[#This Row],[SibSp_1]:[Const]],$X$4:$AG$4)</f>
        <v>0.11549052340778176</v>
      </c>
      <c r="AJ324">
        <f>(AI324-Table2[[#This Row],[Survived]])^2</f>
        <v>1.3338060997003388E-2</v>
      </c>
    </row>
    <row r="325" spans="1:36" x14ac:dyDescent="0.25">
      <c r="A325">
        <v>323</v>
      </c>
      <c r="B325">
        <v>1</v>
      </c>
      <c r="C325">
        <v>2</v>
      </c>
      <c r="D325" t="s">
        <v>487</v>
      </c>
      <c r="E325" t="s">
        <v>17</v>
      </c>
      <c r="F325">
        <v>30</v>
      </c>
      <c r="G325">
        <v>0</v>
      </c>
      <c r="H325">
        <v>0</v>
      </c>
      <c r="I325">
        <v>234818</v>
      </c>
      <c r="J325">
        <v>12.35</v>
      </c>
      <c r="L325" t="s">
        <v>27</v>
      </c>
      <c r="M325">
        <f>Table2[[#This Row],[SibSp]]</f>
        <v>0</v>
      </c>
      <c r="N325">
        <f>Table2[[#This Row],[Parch]]</f>
        <v>0</v>
      </c>
      <c r="O325" s="5">
        <f>Table2[[#This Row],[Age]]/80</f>
        <v>0.375</v>
      </c>
      <c r="P325" s="5">
        <f>LOG10(Table2[[#This Row],[Fare]]+1)</f>
        <v>1.1254812657005939</v>
      </c>
      <c r="Q325" s="3">
        <f>IF(OR(Table2[[#This Row],[Pclass]]=2, Table2[[#This Row],[Pclass]]=3), 0, IF(Table2[[#This Row],[Pclass]]=1, 1, ""))</f>
        <v>0</v>
      </c>
      <c r="R325" s="3">
        <f>IF(OR(Table2[[#This Row],[Pclass]]=1, Table2[[#This Row],[Pclass]]=3), 0, IF(Table2[[#This Row],[Pclass]]=2, 1, ""))</f>
        <v>1</v>
      </c>
      <c r="S325" s="3">
        <f>IF(OR(Table2[[#This Row],[Embarked]]="C", Table2[[#This Row],[Embarked]]="Q"), 0, IF(Table2[[#This Row],[Embarked]]="S", 1, ""))</f>
        <v>0</v>
      </c>
      <c r="T325" s="3">
        <f>IF(OR(Table2[[#This Row],[Embarked]]="S", Table2[[#This Row],[Embarked]]="Q"), 0, IF(Table2[[#This Row],[Embarked]]="C", 1, ""))</f>
        <v>0</v>
      </c>
      <c r="U325" s="3">
        <f>IF(Table2[[#This Row],[Sex]]="male", 1, 0)</f>
        <v>0</v>
      </c>
      <c r="V325" s="3">
        <v>1</v>
      </c>
      <c r="AI325">
        <f>SUMPRODUCT(Table2[[#This Row],[SibSp_1]:[Const]],$X$4:$AG$4)</f>
        <v>0.74005972104067219</v>
      </c>
      <c r="AJ325">
        <f>(AI325-Table2[[#This Row],[Survived]])^2</f>
        <v>6.7568948625453165E-2</v>
      </c>
    </row>
    <row r="326" spans="1:36" x14ac:dyDescent="0.25">
      <c r="A326">
        <v>324</v>
      </c>
      <c r="B326">
        <v>1</v>
      </c>
      <c r="C326">
        <v>2</v>
      </c>
      <c r="D326" t="s">
        <v>488</v>
      </c>
      <c r="E326" t="s">
        <v>17</v>
      </c>
      <c r="F326">
        <v>22</v>
      </c>
      <c r="G326">
        <v>1</v>
      </c>
      <c r="H326">
        <v>1</v>
      </c>
      <c r="I326">
        <v>248738</v>
      </c>
      <c r="J326">
        <v>29</v>
      </c>
      <c r="L326" t="s">
        <v>15</v>
      </c>
      <c r="M326">
        <f>Table2[[#This Row],[SibSp]]</f>
        <v>1</v>
      </c>
      <c r="N326">
        <f>Table2[[#This Row],[Parch]]</f>
        <v>1</v>
      </c>
      <c r="O326" s="5">
        <f>Table2[[#This Row],[Age]]/80</f>
        <v>0.27500000000000002</v>
      </c>
      <c r="P326" s="5">
        <f>LOG10(Table2[[#This Row],[Fare]]+1)</f>
        <v>1.4771212547196624</v>
      </c>
      <c r="Q326" s="3">
        <f>IF(OR(Table2[[#This Row],[Pclass]]=2, Table2[[#This Row],[Pclass]]=3), 0, IF(Table2[[#This Row],[Pclass]]=1, 1, ""))</f>
        <v>0</v>
      </c>
      <c r="R326" s="3">
        <f>IF(OR(Table2[[#This Row],[Pclass]]=1, Table2[[#This Row],[Pclass]]=3), 0, IF(Table2[[#This Row],[Pclass]]=2, 1, ""))</f>
        <v>1</v>
      </c>
      <c r="S326" s="3">
        <f>IF(OR(Table2[[#This Row],[Embarked]]="C", Table2[[#This Row],[Embarked]]="Q"), 0, IF(Table2[[#This Row],[Embarked]]="S", 1, ""))</f>
        <v>1</v>
      </c>
      <c r="T326" s="3">
        <f>IF(OR(Table2[[#This Row],[Embarked]]="S", Table2[[#This Row],[Embarked]]="Q"), 0, IF(Table2[[#This Row],[Embarked]]="C", 1, ""))</f>
        <v>0</v>
      </c>
      <c r="U326" s="3">
        <f>IF(Table2[[#This Row],[Sex]]="male", 1, 0)</f>
        <v>0</v>
      </c>
      <c r="V326" s="3">
        <v>1</v>
      </c>
      <c r="AI326">
        <f>SUMPRODUCT(Table2[[#This Row],[SibSp_1]:[Const]],$X$4:$AG$4)</f>
        <v>0.77027552357391205</v>
      </c>
      <c r="AJ326">
        <f>(AI326-Table2[[#This Row],[Survived]])^2</f>
        <v>5.2773335069240243E-2</v>
      </c>
    </row>
    <row r="327" spans="1:36" hidden="1" x14ac:dyDescent="0.25">
      <c r="A327">
        <v>325</v>
      </c>
      <c r="B327">
        <v>0</v>
      </c>
      <c r="C327">
        <v>3</v>
      </c>
      <c r="D327" t="s">
        <v>489</v>
      </c>
      <c r="E327" t="s">
        <v>13</v>
      </c>
      <c r="G327">
        <v>8</v>
      </c>
      <c r="H327">
        <v>2</v>
      </c>
      <c r="I327" t="s">
        <v>250</v>
      </c>
      <c r="J327">
        <v>69.55</v>
      </c>
      <c r="L327" t="s">
        <v>15</v>
      </c>
      <c r="M327">
        <f>Table2[[#This Row],[SibSp]]</f>
        <v>8</v>
      </c>
      <c r="N327">
        <f>Table2[[#This Row],[Parch]]</f>
        <v>2</v>
      </c>
      <c r="O327">
        <f>Table2[[#This Row],[Age]]/80</f>
        <v>0</v>
      </c>
      <c r="P327" s="3">
        <f>LOG10(Table2[[#This Row],[Fare]]+1)</f>
        <v>1.8484970180903666</v>
      </c>
      <c r="Q327" s="3">
        <f>IF(OR(Table2[[#This Row],[Pclass]]=2, Table2[[#This Row],[Pclass]]=3), 0, IF(Table2[[#This Row],[Pclass]]=1, 1, ""))</f>
        <v>0</v>
      </c>
      <c r="R327" s="3">
        <f>IF(OR(Table2[[#This Row],[Pclass]]=1, Table2[[#This Row],[Pclass]]=3), 0, IF(Table2[[#This Row],[Pclass]]=2, 1, ""))</f>
        <v>0</v>
      </c>
      <c r="S327" s="3">
        <f>IF(OR(Table2[[#This Row],[Embarked]]="C", Table2[[#This Row],[Embarked]]="Q"), 0, IF(Table2[[#This Row],[Embarked]]="S", 1, ""))</f>
        <v>1</v>
      </c>
      <c r="T327" s="3">
        <f>IF(OR(Table2[[#This Row],[Embarked]]="S", Table2[[#This Row],[Embarked]]="Q"), 0, IF(Table2[[#This Row],[Embarked]]="C", 1, ""))</f>
        <v>0</v>
      </c>
      <c r="U327" s="3">
        <f>IF(Table2[[#This Row],[Sex]]="male", 1, 0)</f>
        <v>1</v>
      </c>
      <c r="V327" s="3"/>
      <c r="AI327">
        <f>SUMPRODUCT(Table2[[#This Row],[SibSp_1]:[Const]],$X$4:$AG$4)</f>
        <v>-0.82956075481131109</v>
      </c>
      <c r="AJ327">
        <f>(AI327-Table2[[#This Row],[Survived]])^2</f>
        <v>0.68817104592311218</v>
      </c>
    </row>
    <row r="328" spans="1:36" x14ac:dyDescent="0.25">
      <c r="A328">
        <v>326</v>
      </c>
      <c r="B328">
        <v>1</v>
      </c>
      <c r="C328">
        <v>1</v>
      </c>
      <c r="D328" t="s">
        <v>490</v>
      </c>
      <c r="E328" t="s">
        <v>17</v>
      </c>
      <c r="F328">
        <v>36</v>
      </c>
      <c r="G328">
        <v>0</v>
      </c>
      <c r="H328">
        <v>0</v>
      </c>
      <c r="I328" t="s">
        <v>408</v>
      </c>
      <c r="J328">
        <v>135.63329999999999</v>
      </c>
      <c r="K328" t="s">
        <v>491</v>
      </c>
      <c r="L328" t="s">
        <v>20</v>
      </c>
      <c r="M328">
        <f>Table2[[#This Row],[SibSp]]</f>
        <v>0</v>
      </c>
      <c r="N328">
        <f>Table2[[#This Row],[Parch]]</f>
        <v>0</v>
      </c>
      <c r="O328" s="5">
        <f>Table2[[#This Row],[Age]]/80</f>
        <v>0.45</v>
      </c>
      <c r="P328" s="5">
        <f>LOG10(Table2[[#This Row],[Fare]]+1)</f>
        <v>2.1355565576455011</v>
      </c>
      <c r="Q328" s="3">
        <f>IF(OR(Table2[[#This Row],[Pclass]]=2, Table2[[#This Row],[Pclass]]=3), 0, IF(Table2[[#This Row],[Pclass]]=1, 1, ""))</f>
        <v>1</v>
      </c>
      <c r="R328" s="3">
        <f>IF(OR(Table2[[#This Row],[Pclass]]=1, Table2[[#This Row],[Pclass]]=3), 0, IF(Table2[[#This Row],[Pclass]]=2, 1, ""))</f>
        <v>0</v>
      </c>
      <c r="S328" s="3">
        <f>IF(OR(Table2[[#This Row],[Embarked]]="C", Table2[[#This Row],[Embarked]]="Q"), 0, IF(Table2[[#This Row],[Embarked]]="S", 1, ""))</f>
        <v>0</v>
      </c>
      <c r="T328" s="3">
        <f>IF(OR(Table2[[#This Row],[Embarked]]="S", Table2[[#This Row],[Embarked]]="Q"), 0, IF(Table2[[#This Row],[Embarked]]="C", 1, ""))</f>
        <v>1</v>
      </c>
      <c r="U328" s="3">
        <f>IF(Table2[[#This Row],[Sex]]="male", 1, 0)</f>
        <v>0</v>
      </c>
      <c r="V328" s="3">
        <v>1</v>
      </c>
      <c r="AI328">
        <f>SUMPRODUCT(Table2[[#This Row],[SibSp_1]:[Const]],$X$4:$AG$4)</f>
        <v>1.0174729949400607</v>
      </c>
      <c r="AJ328">
        <f>(AI328-Table2[[#This Row],[Survived]])^2</f>
        <v>3.0530555217538736E-4</v>
      </c>
    </row>
    <row r="329" spans="1:36" x14ac:dyDescent="0.25">
      <c r="A329">
        <v>327</v>
      </c>
      <c r="B329">
        <v>0</v>
      </c>
      <c r="C329">
        <v>3</v>
      </c>
      <c r="D329" t="s">
        <v>492</v>
      </c>
      <c r="E329" t="s">
        <v>13</v>
      </c>
      <c r="F329">
        <v>61</v>
      </c>
      <c r="G329">
        <v>0</v>
      </c>
      <c r="H329">
        <v>0</v>
      </c>
      <c r="I329">
        <v>345364</v>
      </c>
      <c r="J329">
        <v>6.2374999999999998</v>
      </c>
      <c r="L329" t="s">
        <v>15</v>
      </c>
      <c r="M329">
        <f>Table2[[#This Row],[SibSp]]</f>
        <v>0</v>
      </c>
      <c r="N329">
        <f>Table2[[#This Row],[Parch]]</f>
        <v>0</v>
      </c>
      <c r="O329" s="5">
        <f>Table2[[#This Row],[Age]]/80</f>
        <v>0.76249999999999996</v>
      </c>
      <c r="P329" s="5">
        <f>LOG10(Table2[[#This Row],[Fare]]+1)</f>
        <v>0.8595885767354926</v>
      </c>
      <c r="Q329" s="3">
        <f>IF(OR(Table2[[#This Row],[Pclass]]=2, Table2[[#This Row],[Pclass]]=3), 0, IF(Table2[[#This Row],[Pclass]]=1, 1, ""))</f>
        <v>0</v>
      </c>
      <c r="R329" s="3">
        <f>IF(OR(Table2[[#This Row],[Pclass]]=1, Table2[[#This Row],[Pclass]]=3), 0, IF(Table2[[#This Row],[Pclass]]=2, 1, ""))</f>
        <v>0</v>
      </c>
      <c r="S329" s="3">
        <f>IF(OR(Table2[[#This Row],[Embarked]]="C", Table2[[#This Row],[Embarked]]="Q"), 0, IF(Table2[[#This Row],[Embarked]]="S", 1, ""))</f>
        <v>1</v>
      </c>
      <c r="T329" s="3">
        <f>IF(OR(Table2[[#This Row],[Embarked]]="S", Table2[[#This Row],[Embarked]]="Q"), 0, IF(Table2[[#This Row],[Embarked]]="C", 1, ""))</f>
        <v>0</v>
      </c>
      <c r="U329" s="3">
        <f>IF(Table2[[#This Row],[Sex]]="male", 1, 0)</f>
        <v>1</v>
      </c>
      <c r="V329" s="3">
        <v>1</v>
      </c>
      <c r="AI329">
        <f>SUMPRODUCT(Table2[[#This Row],[SibSp_1]:[Const]],$X$4:$AG$4)</f>
        <v>-0.10652578318966011</v>
      </c>
      <c r="AJ329">
        <f>(AI329-Table2[[#This Row],[Survived]])^2</f>
        <v>1.1347742484170472E-2</v>
      </c>
    </row>
    <row r="330" spans="1:36" x14ac:dyDescent="0.25">
      <c r="A330">
        <v>328</v>
      </c>
      <c r="B330">
        <v>1</v>
      </c>
      <c r="C330">
        <v>2</v>
      </c>
      <c r="D330" t="s">
        <v>493</v>
      </c>
      <c r="E330" t="s">
        <v>17</v>
      </c>
      <c r="F330">
        <v>36</v>
      </c>
      <c r="G330">
        <v>0</v>
      </c>
      <c r="H330">
        <v>0</v>
      </c>
      <c r="I330">
        <v>28551</v>
      </c>
      <c r="J330">
        <v>13</v>
      </c>
      <c r="K330" t="s">
        <v>441</v>
      </c>
      <c r="L330" t="s">
        <v>15</v>
      </c>
      <c r="M330">
        <f>Table2[[#This Row],[SibSp]]</f>
        <v>0</v>
      </c>
      <c r="N330">
        <f>Table2[[#This Row],[Parch]]</f>
        <v>0</v>
      </c>
      <c r="O330" s="5">
        <f>Table2[[#This Row],[Age]]/80</f>
        <v>0.45</v>
      </c>
      <c r="P330" s="5">
        <f>LOG10(Table2[[#This Row],[Fare]]+1)</f>
        <v>1.146128035678238</v>
      </c>
      <c r="Q330" s="3">
        <f>IF(OR(Table2[[#This Row],[Pclass]]=2, Table2[[#This Row],[Pclass]]=3), 0, IF(Table2[[#This Row],[Pclass]]=1, 1, ""))</f>
        <v>0</v>
      </c>
      <c r="R330" s="3">
        <f>IF(OR(Table2[[#This Row],[Pclass]]=1, Table2[[#This Row],[Pclass]]=3), 0, IF(Table2[[#This Row],[Pclass]]=2, 1, ""))</f>
        <v>1</v>
      </c>
      <c r="S330" s="3">
        <f>IF(OR(Table2[[#This Row],[Embarked]]="C", Table2[[#This Row],[Embarked]]="Q"), 0, IF(Table2[[#This Row],[Embarked]]="S", 1, ""))</f>
        <v>1</v>
      </c>
      <c r="T330" s="3">
        <f>IF(OR(Table2[[#This Row],[Embarked]]="S", Table2[[#This Row],[Embarked]]="Q"), 0, IF(Table2[[#This Row],[Embarked]]="C", 1, ""))</f>
        <v>0</v>
      </c>
      <c r="U330" s="3">
        <f>IF(Table2[[#This Row],[Sex]]="male", 1, 0)</f>
        <v>0</v>
      </c>
      <c r="V330" s="3">
        <v>1</v>
      </c>
      <c r="AI330">
        <f>SUMPRODUCT(Table2[[#This Row],[SibSp_1]:[Const]],$X$4:$AG$4)</f>
        <v>0.73338188513048297</v>
      </c>
      <c r="AJ330">
        <f>(AI330-Table2[[#This Row],[Survived]])^2</f>
        <v>7.1085219176574982E-2</v>
      </c>
    </row>
    <row r="331" spans="1:36" x14ac:dyDescent="0.25">
      <c r="A331">
        <v>329</v>
      </c>
      <c r="B331">
        <v>1</v>
      </c>
      <c r="C331">
        <v>3</v>
      </c>
      <c r="D331" t="s">
        <v>494</v>
      </c>
      <c r="E331" t="s">
        <v>17</v>
      </c>
      <c r="F331">
        <v>31</v>
      </c>
      <c r="G331">
        <v>1</v>
      </c>
      <c r="H331">
        <v>1</v>
      </c>
      <c r="I331">
        <v>363291</v>
      </c>
      <c r="J331">
        <v>20.524999999999999</v>
      </c>
      <c r="L331" t="s">
        <v>15</v>
      </c>
      <c r="M331">
        <f>Table2[[#This Row],[SibSp]]</f>
        <v>1</v>
      </c>
      <c r="N331">
        <f>Table2[[#This Row],[Parch]]</f>
        <v>1</v>
      </c>
      <c r="O331" s="5">
        <f>Table2[[#This Row],[Age]]/80</f>
        <v>0.38750000000000001</v>
      </c>
      <c r="P331" s="5">
        <f>LOG10(Table2[[#This Row],[Fare]]+1)</f>
        <v>1.3329431601256923</v>
      </c>
      <c r="Q331" s="3">
        <f>IF(OR(Table2[[#This Row],[Pclass]]=2, Table2[[#This Row],[Pclass]]=3), 0, IF(Table2[[#This Row],[Pclass]]=1, 1, ""))</f>
        <v>0</v>
      </c>
      <c r="R331" s="3">
        <f>IF(OR(Table2[[#This Row],[Pclass]]=1, Table2[[#This Row],[Pclass]]=3), 0, IF(Table2[[#This Row],[Pclass]]=2, 1, ""))</f>
        <v>0</v>
      </c>
      <c r="S331" s="3">
        <f>IF(OR(Table2[[#This Row],[Embarked]]="C", Table2[[#This Row],[Embarked]]="Q"), 0, IF(Table2[[#This Row],[Embarked]]="S", 1, ""))</f>
        <v>1</v>
      </c>
      <c r="T331" s="3">
        <f>IF(OR(Table2[[#This Row],[Embarked]]="S", Table2[[#This Row],[Embarked]]="Q"), 0, IF(Table2[[#This Row],[Embarked]]="C", 1, ""))</f>
        <v>0</v>
      </c>
      <c r="U331" s="3">
        <f>IF(Table2[[#This Row],[Sex]]="male", 1, 0)</f>
        <v>0</v>
      </c>
      <c r="V331" s="3">
        <v>1</v>
      </c>
      <c r="AI331">
        <f>SUMPRODUCT(Table2[[#This Row],[SibSp_1]:[Const]],$X$4:$AG$4)</f>
        <v>0.52279460015026702</v>
      </c>
      <c r="AJ331">
        <f>(AI331-Table2[[#This Row],[Survived]])^2</f>
        <v>0.22772499364574353</v>
      </c>
    </row>
    <row r="332" spans="1:36" x14ac:dyDescent="0.25">
      <c r="A332">
        <v>330</v>
      </c>
      <c r="B332">
        <v>1</v>
      </c>
      <c r="C332">
        <v>1</v>
      </c>
      <c r="D332" t="s">
        <v>495</v>
      </c>
      <c r="E332" t="s">
        <v>17</v>
      </c>
      <c r="F332">
        <v>16</v>
      </c>
      <c r="G332">
        <v>0</v>
      </c>
      <c r="H332">
        <v>1</v>
      </c>
      <c r="I332">
        <v>111361</v>
      </c>
      <c r="J332">
        <v>57.979199999999999</v>
      </c>
      <c r="K332" t="s">
        <v>496</v>
      </c>
      <c r="L332" t="s">
        <v>20</v>
      </c>
      <c r="M332">
        <f>Table2[[#This Row],[SibSp]]</f>
        <v>0</v>
      </c>
      <c r="N332">
        <f>Table2[[#This Row],[Parch]]</f>
        <v>1</v>
      </c>
      <c r="O332" s="5">
        <f>Table2[[#This Row],[Age]]/80</f>
        <v>0.2</v>
      </c>
      <c r="P332" s="5">
        <f>LOG10(Table2[[#This Row],[Fare]]+1)</f>
        <v>1.770698877440231</v>
      </c>
      <c r="Q332" s="3">
        <f>IF(OR(Table2[[#This Row],[Pclass]]=2, Table2[[#This Row],[Pclass]]=3), 0, IF(Table2[[#This Row],[Pclass]]=1, 1, ""))</f>
        <v>1</v>
      </c>
      <c r="R332" s="3">
        <f>IF(OR(Table2[[#This Row],[Pclass]]=1, Table2[[#This Row],[Pclass]]=3), 0, IF(Table2[[#This Row],[Pclass]]=2, 1, ""))</f>
        <v>0</v>
      </c>
      <c r="S332" s="3">
        <f>IF(OR(Table2[[#This Row],[Embarked]]="C", Table2[[#This Row],[Embarked]]="Q"), 0, IF(Table2[[#This Row],[Embarked]]="S", 1, ""))</f>
        <v>0</v>
      </c>
      <c r="T332" s="3">
        <f>IF(OR(Table2[[#This Row],[Embarked]]="S", Table2[[#This Row],[Embarked]]="Q"), 0, IF(Table2[[#This Row],[Embarked]]="C", 1, ""))</f>
        <v>1</v>
      </c>
      <c r="U332" s="3">
        <f>IF(Table2[[#This Row],[Sex]]="male", 1, 0)</f>
        <v>0</v>
      </c>
      <c r="V332" s="3">
        <v>1</v>
      </c>
      <c r="AI332">
        <f>SUMPRODUCT(Table2[[#This Row],[SibSp_1]:[Const]],$X$4:$AG$4)</f>
        <v>1.1137882722994286</v>
      </c>
      <c r="AJ332">
        <f>(AI332-Table2[[#This Row],[Survived]])^2</f>
        <v>1.2947770912888901E-2</v>
      </c>
    </row>
    <row r="333" spans="1:36" hidden="1" x14ac:dyDescent="0.25">
      <c r="A333">
        <v>331</v>
      </c>
      <c r="B333">
        <v>1</v>
      </c>
      <c r="C333">
        <v>3</v>
      </c>
      <c r="D333" t="s">
        <v>497</v>
      </c>
      <c r="E333" t="s">
        <v>17</v>
      </c>
      <c r="G333">
        <v>2</v>
      </c>
      <c r="H333">
        <v>0</v>
      </c>
      <c r="I333">
        <v>367226</v>
      </c>
      <c r="J333">
        <v>23.25</v>
      </c>
      <c r="L333" t="s">
        <v>27</v>
      </c>
      <c r="M333">
        <f>Table2[[#This Row],[SibSp]]</f>
        <v>2</v>
      </c>
      <c r="N333">
        <f>Table2[[#This Row],[Parch]]</f>
        <v>0</v>
      </c>
      <c r="O333">
        <f>Table2[[#This Row],[Age]]/80</f>
        <v>0</v>
      </c>
      <c r="P333" s="3">
        <f>LOG10(Table2[[#This Row],[Fare]]+1)</f>
        <v>1.3847117429382825</v>
      </c>
      <c r="Q333" s="3">
        <f>IF(OR(Table2[[#This Row],[Pclass]]=2, Table2[[#This Row],[Pclass]]=3), 0, IF(Table2[[#This Row],[Pclass]]=1, 1, ""))</f>
        <v>0</v>
      </c>
      <c r="R333" s="3">
        <f>IF(OR(Table2[[#This Row],[Pclass]]=1, Table2[[#This Row],[Pclass]]=3), 0, IF(Table2[[#This Row],[Pclass]]=2, 1, ""))</f>
        <v>0</v>
      </c>
      <c r="S333" s="3">
        <f>IF(OR(Table2[[#This Row],[Embarked]]="C", Table2[[#This Row],[Embarked]]="Q"), 0, IF(Table2[[#This Row],[Embarked]]="S", 1, ""))</f>
        <v>0</v>
      </c>
      <c r="T333" s="3">
        <f>IF(OR(Table2[[#This Row],[Embarked]]="S", Table2[[#This Row],[Embarked]]="Q"), 0, IF(Table2[[#This Row],[Embarked]]="C", 1, ""))</f>
        <v>0</v>
      </c>
      <c r="U333" s="3">
        <f>IF(Table2[[#This Row],[Sex]]="male", 1, 0)</f>
        <v>0</v>
      </c>
      <c r="V333" s="3"/>
      <c r="AI333">
        <f>SUMPRODUCT(Table2[[#This Row],[SibSp_1]:[Const]],$X$4:$AG$4)</f>
        <v>-4.2366879645150679E-2</v>
      </c>
      <c r="AJ333">
        <f>(AI333-Table2[[#This Row],[Survived]])^2</f>
        <v>1.0865287117811679</v>
      </c>
    </row>
    <row r="334" spans="1:36" x14ac:dyDescent="0.25">
      <c r="A334">
        <v>332</v>
      </c>
      <c r="B334">
        <v>0</v>
      </c>
      <c r="C334">
        <v>1</v>
      </c>
      <c r="D334" t="s">
        <v>498</v>
      </c>
      <c r="E334" t="s">
        <v>13</v>
      </c>
      <c r="F334">
        <v>45.5</v>
      </c>
      <c r="G334">
        <v>0</v>
      </c>
      <c r="H334">
        <v>0</v>
      </c>
      <c r="I334">
        <v>113043</v>
      </c>
      <c r="J334">
        <v>28.5</v>
      </c>
      <c r="K334" t="s">
        <v>499</v>
      </c>
      <c r="L334" t="s">
        <v>15</v>
      </c>
      <c r="M334">
        <f>Table2[[#This Row],[SibSp]]</f>
        <v>0</v>
      </c>
      <c r="N334">
        <f>Table2[[#This Row],[Parch]]</f>
        <v>0</v>
      </c>
      <c r="O334" s="5">
        <f>Table2[[#This Row],[Age]]/80</f>
        <v>0.56874999999999998</v>
      </c>
      <c r="P334" s="5">
        <f>LOG10(Table2[[#This Row],[Fare]]+1)</f>
        <v>1.469822015978163</v>
      </c>
      <c r="Q334" s="3">
        <f>IF(OR(Table2[[#This Row],[Pclass]]=2, Table2[[#This Row],[Pclass]]=3), 0, IF(Table2[[#This Row],[Pclass]]=1, 1, ""))</f>
        <v>1</v>
      </c>
      <c r="R334" s="3">
        <f>IF(OR(Table2[[#This Row],[Pclass]]=1, Table2[[#This Row],[Pclass]]=3), 0, IF(Table2[[#This Row],[Pclass]]=2, 1, ""))</f>
        <v>0</v>
      </c>
      <c r="S334" s="3">
        <f>IF(OR(Table2[[#This Row],[Embarked]]="C", Table2[[#This Row],[Embarked]]="Q"), 0, IF(Table2[[#This Row],[Embarked]]="S", 1, ""))</f>
        <v>1</v>
      </c>
      <c r="T334" s="3">
        <f>IF(OR(Table2[[#This Row],[Embarked]]="S", Table2[[#This Row],[Embarked]]="Q"), 0, IF(Table2[[#This Row],[Embarked]]="C", 1, ""))</f>
        <v>0</v>
      </c>
      <c r="U334" s="3">
        <f>IF(Table2[[#This Row],[Sex]]="male", 1, 0)</f>
        <v>1</v>
      </c>
      <c r="V334" s="3">
        <v>1</v>
      </c>
      <c r="AI334">
        <f>SUMPRODUCT(Table2[[#This Row],[SibSp_1]:[Const]],$X$4:$AG$4)</f>
        <v>0.37504740111743706</v>
      </c>
      <c r="AJ334">
        <f>(AI334-Table2[[#This Row],[Survived]])^2</f>
        <v>0.14066055308494374</v>
      </c>
    </row>
    <row r="335" spans="1:36" x14ac:dyDescent="0.25">
      <c r="A335">
        <v>333</v>
      </c>
      <c r="B335">
        <v>0</v>
      </c>
      <c r="C335">
        <v>1</v>
      </c>
      <c r="D335" t="s">
        <v>500</v>
      </c>
      <c r="E335" t="s">
        <v>13</v>
      </c>
      <c r="F335">
        <v>38</v>
      </c>
      <c r="G335">
        <v>0</v>
      </c>
      <c r="H335">
        <v>1</v>
      </c>
      <c r="I335" t="s">
        <v>405</v>
      </c>
      <c r="J335">
        <v>153.46250000000001</v>
      </c>
      <c r="K335" t="s">
        <v>501</v>
      </c>
      <c r="L335" t="s">
        <v>15</v>
      </c>
      <c r="M335">
        <f>Table2[[#This Row],[SibSp]]</f>
        <v>0</v>
      </c>
      <c r="N335">
        <f>Table2[[#This Row],[Parch]]</f>
        <v>1</v>
      </c>
      <c r="O335" s="5">
        <f>Table2[[#This Row],[Age]]/80</f>
        <v>0.47499999999999998</v>
      </c>
      <c r="P335" s="5">
        <f>LOG10(Table2[[#This Row],[Fare]]+1)</f>
        <v>2.1888230596841365</v>
      </c>
      <c r="Q335" s="3">
        <f>IF(OR(Table2[[#This Row],[Pclass]]=2, Table2[[#This Row],[Pclass]]=3), 0, IF(Table2[[#This Row],[Pclass]]=1, 1, ""))</f>
        <v>1</v>
      </c>
      <c r="R335" s="3">
        <f>IF(OR(Table2[[#This Row],[Pclass]]=1, Table2[[#This Row],[Pclass]]=3), 0, IF(Table2[[#This Row],[Pclass]]=2, 1, ""))</f>
        <v>0</v>
      </c>
      <c r="S335" s="3">
        <f>IF(OR(Table2[[#This Row],[Embarked]]="C", Table2[[#This Row],[Embarked]]="Q"), 0, IF(Table2[[#This Row],[Embarked]]="S", 1, ""))</f>
        <v>1</v>
      </c>
      <c r="T335" s="3">
        <f>IF(OR(Table2[[#This Row],[Embarked]]="S", Table2[[#This Row],[Embarked]]="Q"), 0, IF(Table2[[#This Row],[Embarked]]="C", 1, ""))</f>
        <v>0</v>
      </c>
      <c r="U335" s="3">
        <f>IF(Table2[[#This Row],[Sex]]="male", 1, 0)</f>
        <v>1</v>
      </c>
      <c r="V335" s="3">
        <v>1</v>
      </c>
      <c r="AI335">
        <f>SUMPRODUCT(Table2[[#This Row],[SibSp_1]:[Const]],$X$4:$AG$4)</f>
        <v>0.44418144491914779</v>
      </c>
      <c r="AJ335">
        <f>(AI335-Table2[[#This Row],[Survived]])^2</f>
        <v>0.19729715601046194</v>
      </c>
    </row>
    <row r="336" spans="1:36" x14ac:dyDescent="0.25">
      <c r="A336">
        <v>334</v>
      </c>
      <c r="B336">
        <v>0</v>
      </c>
      <c r="C336">
        <v>3</v>
      </c>
      <c r="D336" t="s">
        <v>502</v>
      </c>
      <c r="E336" t="s">
        <v>13</v>
      </c>
      <c r="F336">
        <v>16</v>
      </c>
      <c r="G336">
        <v>2</v>
      </c>
      <c r="H336">
        <v>0</v>
      </c>
      <c r="I336">
        <v>345764</v>
      </c>
      <c r="J336">
        <v>18</v>
      </c>
      <c r="L336" t="s">
        <v>15</v>
      </c>
      <c r="M336">
        <f>Table2[[#This Row],[SibSp]]</f>
        <v>2</v>
      </c>
      <c r="N336">
        <f>Table2[[#This Row],[Parch]]</f>
        <v>0</v>
      </c>
      <c r="O336" s="5">
        <f>Table2[[#This Row],[Age]]/80</f>
        <v>0.2</v>
      </c>
      <c r="P336" s="5">
        <f>LOG10(Table2[[#This Row],[Fare]]+1)</f>
        <v>1.2787536009528289</v>
      </c>
      <c r="Q336" s="3">
        <f>IF(OR(Table2[[#This Row],[Pclass]]=2, Table2[[#This Row],[Pclass]]=3), 0, IF(Table2[[#This Row],[Pclass]]=1, 1, ""))</f>
        <v>0</v>
      </c>
      <c r="R336" s="3">
        <f>IF(OR(Table2[[#This Row],[Pclass]]=1, Table2[[#This Row],[Pclass]]=3), 0, IF(Table2[[#This Row],[Pclass]]=2, 1, ""))</f>
        <v>0</v>
      </c>
      <c r="S336" s="3">
        <f>IF(OR(Table2[[#This Row],[Embarked]]="C", Table2[[#This Row],[Embarked]]="Q"), 0, IF(Table2[[#This Row],[Embarked]]="S", 1, ""))</f>
        <v>1</v>
      </c>
      <c r="T336" s="3">
        <f>IF(OR(Table2[[#This Row],[Embarked]]="S", Table2[[#This Row],[Embarked]]="Q"), 0, IF(Table2[[#This Row],[Embarked]]="C", 1, ""))</f>
        <v>0</v>
      </c>
      <c r="U336" s="3">
        <f>IF(Table2[[#This Row],[Sex]]="male", 1, 0)</f>
        <v>1</v>
      </c>
      <c r="V336" s="3">
        <v>1</v>
      </c>
      <c r="AI336">
        <f>SUMPRODUCT(Table2[[#This Row],[SibSp_1]:[Const]],$X$4:$AG$4)</f>
        <v>9.2102578052320694E-2</v>
      </c>
      <c r="AJ336">
        <f>(AI336-Table2[[#This Row],[Survived]])^2</f>
        <v>8.4828848838838251E-3</v>
      </c>
    </row>
    <row r="337" spans="1:36" hidden="1" x14ac:dyDescent="0.25">
      <c r="A337">
        <v>335</v>
      </c>
      <c r="B337">
        <v>1</v>
      </c>
      <c r="C337">
        <v>1</v>
      </c>
      <c r="D337" t="s">
        <v>503</v>
      </c>
      <c r="E337" t="s">
        <v>17</v>
      </c>
      <c r="G337">
        <v>1</v>
      </c>
      <c r="H337">
        <v>0</v>
      </c>
      <c r="I337" t="s">
        <v>504</v>
      </c>
      <c r="J337">
        <v>133.65</v>
      </c>
      <c r="L337" t="s">
        <v>15</v>
      </c>
      <c r="M337">
        <f>Table2[[#This Row],[SibSp]]</f>
        <v>1</v>
      </c>
      <c r="N337">
        <f>Table2[[#This Row],[Parch]]</f>
        <v>0</v>
      </c>
      <c r="O337">
        <f>Table2[[#This Row],[Age]]/80</f>
        <v>0</v>
      </c>
      <c r="P337" s="3">
        <f>LOG10(Table2[[#This Row],[Fare]]+1)</f>
        <v>2.1292063577475293</v>
      </c>
      <c r="Q337" s="3">
        <f>IF(OR(Table2[[#This Row],[Pclass]]=2, Table2[[#This Row],[Pclass]]=3), 0, IF(Table2[[#This Row],[Pclass]]=1, 1, ""))</f>
        <v>1</v>
      </c>
      <c r="R337" s="3">
        <f>IF(OR(Table2[[#This Row],[Pclass]]=1, Table2[[#This Row],[Pclass]]=3), 0, IF(Table2[[#This Row],[Pclass]]=2, 1, ""))</f>
        <v>0</v>
      </c>
      <c r="S337" s="3">
        <f>IF(OR(Table2[[#This Row],[Embarked]]="C", Table2[[#This Row],[Embarked]]="Q"), 0, IF(Table2[[#This Row],[Embarked]]="S", 1, ""))</f>
        <v>1</v>
      </c>
      <c r="T337" s="3">
        <f>IF(OR(Table2[[#This Row],[Embarked]]="S", Table2[[#This Row],[Embarked]]="Q"), 0, IF(Table2[[#This Row],[Embarked]]="C", 1, ""))</f>
        <v>0</v>
      </c>
      <c r="U337" s="3">
        <f>IF(Table2[[#This Row],[Sex]]="male", 1, 0)</f>
        <v>0</v>
      </c>
      <c r="V337" s="3"/>
      <c r="AI337">
        <f>SUMPRODUCT(Table2[[#This Row],[SibSp_1]:[Const]],$X$4:$AG$4)</f>
        <v>0.43218828057347697</v>
      </c>
      <c r="AJ337">
        <f>(AI337-Table2[[#This Row],[Survived]])^2</f>
        <v>0.32241014871810458</v>
      </c>
    </row>
    <row r="338" spans="1:36" hidden="1" x14ac:dyDescent="0.25">
      <c r="A338">
        <v>336</v>
      </c>
      <c r="B338">
        <v>0</v>
      </c>
      <c r="C338">
        <v>3</v>
      </c>
      <c r="D338" t="s">
        <v>505</v>
      </c>
      <c r="E338" t="s">
        <v>13</v>
      </c>
      <c r="G338">
        <v>0</v>
      </c>
      <c r="H338">
        <v>0</v>
      </c>
      <c r="I338">
        <v>349225</v>
      </c>
      <c r="J338">
        <v>7.8958000000000004</v>
      </c>
      <c r="L338" t="s">
        <v>15</v>
      </c>
      <c r="M338">
        <f>Table2[[#This Row],[SibSp]]</f>
        <v>0</v>
      </c>
      <c r="N338">
        <f>Table2[[#This Row],[Parch]]</f>
        <v>0</v>
      </c>
      <c r="O338">
        <f>Table2[[#This Row],[Age]]/80</f>
        <v>0</v>
      </c>
      <c r="P338" s="3">
        <f>LOG10(Table2[[#This Row],[Fare]]+1)</f>
        <v>0.94918501031343461</v>
      </c>
      <c r="Q338" s="3">
        <f>IF(OR(Table2[[#This Row],[Pclass]]=2, Table2[[#This Row],[Pclass]]=3), 0, IF(Table2[[#This Row],[Pclass]]=1, 1, ""))</f>
        <v>0</v>
      </c>
      <c r="R338" s="3">
        <f>IF(OR(Table2[[#This Row],[Pclass]]=1, Table2[[#This Row],[Pclass]]=3), 0, IF(Table2[[#This Row],[Pclass]]=2, 1, ""))</f>
        <v>0</v>
      </c>
      <c r="S338" s="3">
        <f>IF(OR(Table2[[#This Row],[Embarked]]="C", Table2[[#This Row],[Embarked]]="Q"), 0, IF(Table2[[#This Row],[Embarked]]="S", 1, ""))</f>
        <v>1</v>
      </c>
      <c r="T338" s="3">
        <f>IF(OR(Table2[[#This Row],[Embarked]]="S", Table2[[#This Row],[Embarked]]="Q"), 0, IF(Table2[[#This Row],[Embarked]]="C", 1, ""))</f>
        <v>0</v>
      </c>
      <c r="U338" s="3">
        <f>IF(Table2[[#This Row],[Sex]]="male", 1, 0)</f>
        <v>1</v>
      </c>
      <c r="V338" s="3"/>
      <c r="AI338">
        <f>SUMPRODUCT(Table2[[#This Row],[SibSp_1]:[Const]],$X$4:$AG$4)</f>
        <v>-0.40606823639693312</v>
      </c>
      <c r="AJ338">
        <f>(AI338-Table2[[#This Row],[Survived]])^2</f>
        <v>0.16489141261051557</v>
      </c>
    </row>
    <row r="339" spans="1:36" x14ac:dyDescent="0.25">
      <c r="A339">
        <v>337</v>
      </c>
      <c r="B339">
        <v>0</v>
      </c>
      <c r="C339">
        <v>1</v>
      </c>
      <c r="D339" t="s">
        <v>506</v>
      </c>
      <c r="E339" t="s">
        <v>13</v>
      </c>
      <c r="F339">
        <v>29</v>
      </c>
      <c r="G339">
        <v>1</v>
      </c>
      <c r="H339">
        <v>0</v>
      </c>
      <c r="I339">
        <v>113776</v>
      </c>
      <c r="J339">
        <v>66.599999999999994</v>
      </c>
      <c r="K339" t="s">
        <v>236</v>
      </c>
      <c r="L339" t="s">
        <v>15</v>
      </c>
      <c r="M339">
        <f>Table2[[#This Row],[SibSp]]</f>
        <v>1</v>
      </c>
      <c r="N339">
        <f>Table2[[#This Row],[Parch]]</f>
        <v>0</v>
      </c>
      <c r="O339" s="5">
        <f>Table2[[#This Row],[Age]]/80</f>
        <v>0.36249999999999999</v>
      </c>
      <c r="P339" s="5">
        <f>LOG10(Table2[[#This Row],[Fare]]+1)</f>
        <v>1.8299466959416359</v>
      </c>
      <c r="Q339" s="3">
        <f>IF(OR(Table2[[#This Row],[Pclass]]=2, Table2[[#This Row],[Pclass]]=3), 0, IF(Table2[[#This Row],[Pclass]]=1, 1, ""))</f>
        <v>1</v>
      </c>
      <c r="R339" s="3">
        <f>IF(OR(Table2[[#This Row],[Pclass]]=1, Table2[[#This Row],[Pclass]]=3), 0, IF(Table2[[#This Row],[Pclass]]=2, 1, ""))</f>
        <v>0</v>
      </c>
      <c r="S339" s="3">
        <f>IF(OR(Table2[[#This Row],[Embarked]]="C", Table2[[#This Row],[Embarked]]="Q"), 0, IF(Table2[[#This Row],[Embarked]]="S", 1, ""))</f>
        <v>1</v>
      </c>
      <c r="T339" s="3">
        <f>IF(OR(Table2[[#This Row],[Embarked]]="S", Table2[[#This Row],[Embarked]]="Q"), 0, IF(Table2[[#This Row],[Embarked]]="C", 1, ""))</f>
        <v>0</v>
      </c>
      <c r="U339" s="3">
        <f>IF(Table2[[#This Row],[Sex]]="male", 1, 0)</f>
        <v>1</v>
      </c>
      <c r="V339" s="3">
        <v>1</v>
      </c>
      <c r="AI339">
        <f>SUMPRODUCT(Table2[[#This Row],[SibSp_1]:[Const]],$X$4:$AG$4)</f>
        <v>0.44329173023891477</v>
      </c>
      <c r="AJ339">
        <f>(AI339-Table2[[#This Row],[Survived]])^2</f>
        <v>0.19650755809821077</v>
      </c>
    </row>
    <row r="340" spans="1:36" x14ac:dyDescent="0.25">
      <c r="A340">
        <v>338</v>
      </c>
      <c r="B340">
        <v>1</v>
      </c>
      <c r="C340">
        <v>1</v>
      </c>
      <c r="D340" t="s">
        <v>507</v>
      </c>
      <c r="E340" t="s">
        <v>17</v>
      </c>
      <c r="F340">
        <v>41</v>
      </c>
      <c r="G340">
        <v>0</v>
      </c>
      <c r="H340">
        <v>0</v>
      </c>
      <c r="I340">
        <v>16966</v>
      </c>
      <c r="J340">
        <v>134.5</v>
      </c>
      <c r="K340" t="s">
        <v>508</v>
      </c>
      <c r="L340" t="s">
        <v>20</v>
      </c>
      <c r="M340">
        <f>Table2[[#This Row],[SibSp]]</f>
        <v>0</v>
      </c>
      <c r="N340">
        <f>Table2[[#This Row],[Parch]]</f>
        <v>0</v>
      </c>
      <c r="O340" s="5">
        <f>Table2[[#This Row],[Age]]/80</f>
        <v>0.51249999999999996</v>
      </c>
      <c r="P340" s="5">
        <f>LOG10(Table2[[#This Row],[Fare]]+1)</f>
        <v>2.1319392952104246</v>
      </c>
      <c r="Q340" s="3">
        <f>IF(OR(Table2[[#This Row],[Pclass]]=2, Table2[[#This Row],[Pclass]]=3), 0, IF(Table2[[#This Row],[Pclass]]=1, 1, ""))</f>
        <v>1</v>
      </c>
      <c r="R340" s="3">
        <f>IF(OR(Table2[[#This Row],[Pclass]]=1, Table2[[#This Row],[Pclass]]=3), 0, IF(Table2[[#This Row],[Pclass]]=2, 1, ""))</f>
        <v>0</v>
      </c>
      <c r="S340" s="3">
        <f>IF(OR(Table2[[#This Row],[Embarked]]="C", Table2[[#This Row],[Embarked]]="Q"), 0, IF(Table2[[#This Row],[Embarked]]="S", 1, ""))</f>
        <v>0</v>
      </c>
      <c r="T340" s="3">
        <f>IF(OR(Table2[[#This Row],[Embarked]]="S", Table2[[#This Row],[Embarked]]="Q"), 0, IF(Table2[[#This Row],[Embarked]]="C", 1, ""))</f>
        <v>1</v>
      </c>
      <c r="U340" s="3">
        <f>IF(Table2[[#This Row],[Sex]]="male", 1, 0)</f>
        <v>0</v>
      </c>
      <c r="V340" s="3">
        <v>1</v>
      </c>
      <c r="AI340">
        <f>SUMPRODUCT(Table2[[#This Row],[SibSp_1]:[Const]],$X$4:$AG$4)</f>
        <v>0.98528951088449868</v>
      </c>
      <c r="AJ340">
        <f>(AI340-Table2[[#This Row],[Survived]])^2</f>
        <v>2.1639849001728293E-4</v>
      </c>
    </row>
    <row r="341" spans="1:36" x14ac:dyDescent="0.25">
      <c r="A341">
        <v>339</v>
      </c>
      <c r="B341">
        <v>1</v>
      </c>
      <c r="C341">
        <v>3</v>
      </c>
      <c r="D341" t="s">
        <v>509</v>
      </c>
      <c r="E341" t="s">
        <v>13</v>
      </c>
      <c r="F341">
        <v>45</v>
      </c>
      <c r="G341">
        <v>0</v>
      </c>
      <c r="H341">
        <v>0</v>
      </c>
      <c r="I341">
        <v>7598</v>
      </c>
      <c r="J341">
        <v>8.0500000000000007</v>
      </c>
      <c r="L341" t="s">
        <v>15</v>
      </c>
      <c r="M341">
        <f>Table2[[#This Row],[SibSp]]</f>
        <v>0</v>
      </c>
      <c r="N341">
        <f>Table2[[#This Row],[Parch]]</f>
        <v>0</v>
      </c>
      <c r="O341" s="5">
        <f>Table2[[#This Row],[Age]]/80</f>
        <v>0.5625</v>
      </c>
      <c r="P341" s="5">
        <f>LOG10(Table2[[#This Row],[Fare]]+1)</f>
        <v>0.9566485792052033</v>
      </c>
      <c r="Q341" s="3">
        <f>IF(OR(Table2[[#This Row],[Pclass]]=2, Table2[[#This Row],[Pclass]]=3), 0, IF(Table2[[#This Row],[Pclass]]=1, 1, ""))</f>
        <v>0</v>
      </c>
      <c r="R341" s="3">
        <f>IF(OR(Table2[[#This Row],[Pclass]]=1, Table2[[#This Row],[Pclass]]=3), 0, IF(Table2[[#This Row],[Pclass]]=2, 1, ""))</f>
        <v>0</v>
      </c>
      <c r="S341" s="3">
        <f>IF(OR(Table2[[#This Row],[Embarked]]="C", Table2[[#This Row],[Embarked]]="Q"), 0, IF(Table2[[#This Row],[Embarked]]="S", 1, ""))</f>
        <v>1</v>
      </c>
      <c r="T341" s="3">
        <f>IF(OR(Table2[[#This Row],[Embarked]]="S", Table2[[#This Row],[Embarked]]="Q"), 0, IF(Table2[[#This Row],[Embarked]]="C", 1, ""))</f>
        <v>0</v>
      </c>
      <c r="U341" s="3">
        <f>IF(Table2[[#This Row],[Sex]]="male", 1, 0)</f>
        <v>1</v>
      </c>
      <c r="V341" s="3">
        <v>1</v>
      </c>
      <c r="AI341">
        <f>SUMPRODUCT(Table2[[#This Row],[SibSp_1]:[Const]],$X$4:$AG$4)</f>
        <v>6.286314182484265E-4</v>
      </c>
      <c r="AJ341">
        <f>(AI341-Table2[[#This Row],[Survived]])^2</f>
        <v>0.99874313234096312</v>
      </c>
    </row>
    <row r="342" spans="1:36" x14ac:dyDescent="0.25">
      <c r="A342">
        <v>340</v>
      </c>
      <c r="B342">
        <v>0</v>
      </c>
      <c r="C342">
        <v>1</v>
      </c>
      <c r="D342" t="s">
        <v>510</v>
      </c>
      <c r="E342" t="s">
        <v>13</v>
      </c>
      <c r="F342">
        <v>45</v>
      </c>
      <c r="G342">
        <v>0</v>
      </c>
      <c r="H342">
        <v>0</v>
      </c>
      <c r="I342">
        <v>113784</v>
      </c>
      <c r="J342">
        <v>35.5</v>
      </c>
      <c r="K342" t="s">
        <v>511</v>
      </c>
      <c r="L342" t="s">
        <v>15</v>
      </c>
      <c r="M342">
        <f>Table2[[#This Row],[SibSp]]</f>
        <v>0</v>
      </c>
      <c r="N342">
        <f>Table2[[#This Row],[Parch]]</f>
        <v>0</v>
      </c>
      <c r="O342" s="5">
        <f>Table2[[#This Row],[Age]]/80</f>
        <v>0.5625</v>
      </c>
      <c r="P342" s="5">
        <f>LOG10(Table2[[#This Row],[Fare]]+1)</f>
        <v>1.5622928644564746</v>
      </c>
      <c r="Q342" s="3">
        <f>IF(OR(Table2[[#This Row],[Pclass]]=2, Table2[[#This Row],[Pclass]]=3), 0, IF(Table2[[#This Row],[Pclass]]=1, 1, ""))</f>
        <v>1</v>
      </c>
      <c r="R342" s="3">
        <f>IF(OR(Table2[[#This Row],[Pclass]]=1, Table2[[#This Row],[Pclass]]=3), 0, IF(Table2[[#This Row],[Pclass]]=2, 1, ""))</f>
        <v>0</v>
      </c>
      <c r="S342" s="3">
        <f>IF(OR(Table2[[#This Row],[Embarked]]="C", Table2[[#This Row],[Embarked]]="Q"), 0, IF(Table2[[#This Row],[Embarked]]="S", 1, ""))</f>
        <v>1</v>
      </c>
      <c r="T342" s="3">
        <f>IF(OR(Table2[[#This Row],[Embarked]]="S", Table2[[#This Row],[Embarked]]="Q"), 0, IF(Table2[[#This Row],[Embarked]]="C", 1, ""))</f>
        <v>0</v>
      </c>
      <c r="U342" s="3">
        <f>IF(Table2[[#This Row],[Sex]]="male", 1, 0)</f>
        <v>1</v>
      </c>
      <c r="V342" s="3">
        <v>1</v>
      </c>
      <c r="AI342">
        <f>SUMPRODUCT(Table2[[#This Row],[SibSp_1]:[Const]],$X$4:$AG$4)</f>
        <v>0.38275594364983362</v>
      </c>
      <c r="AJ342">
        <f>(AI342-Table2[[#This Row],[Survived]])^2</f>
        <v>0.1465021123992746</v>
      </c>
    </row>
    <row r="343" spans="1:36" x14ac:dyDescent="0.25">
      <c r="A343">
        <v>341</v>
      </c>
      <c r="B343">
        <v>1</v>
      </c>
      <c r="C343">
        <v>2</v>
      </c>
      <c r="D343" t="s">
        <v>512</v>
      </c>
      <c r="E343" t="s">
        <v>13</v>
      </c>
      <c r="F343">
        <v>2</v>
      </c>
      <c r="G343">
        <v>1</v>
      </c>
      <c r="H343">
        <v>1</v>
      </c>
      <c r="I343">
        <v>230080</v>
      </c>
      <c r="J343">
        <v>26</v>
      </c>
      <c r="K343" t="s">
        <v>231</v>
      </c>
      <c r="L343" t="s">
        <v>15</v>
      </c>
      <c r="M343">
        <f>Table2[[#This Row],[SibSp]]</f>
        <v>1</v>
      </c>
      <c r="N343">
        <f>Table2[[#This Row],[Parch]]</f>
        <v>1</v>
      </c>
      <c r="O343" s="5">
        <f>Table2[[#This Row],[Age]]/80</f>
        <v>2.5000000000000001E-2</v>
      </c>
      <c r="P343" s="5">
        <f>LOG10(Table2[[#This Row],[Fare]]+1)</f>
        <v>1.4313637641589874</v>
      </c>
      <c r="Q343" s="3">
        <f>IF(OR(Table2[[#This Row],[Pclass]]=2, Table2[[#This Row],[Pclass]]=3), 0, IF(Table2[[#This Row],[Pclass]]=1, 1, ""))</f>
        <v>0</v>
      </c>
      <c r="R343" s="3">
        <f>IF(OR(Table2[[#This Row],[Pclass]]=1, Table2[[#This Row],[Pclass]]=3), 0, IF(Table2[[#This Row],[Pclass]]=2, 1, ""))</f>
        <v>1</v>
      </c>
      <c r="S343" s="3">
        <f>IF(OR(Table2[[#This Row],[Embarked]]="C", Table2[[#This Row],[Embarked]]="Q"), 0, IF(Table2[[#This Row],[Embarked]]="S", 1, ""))</f>
        <v>1</v>
      </c>
      <c r="T343" s="3">
        <f>IF(OR(Table2[[#This Row],[Embarked]]="S", Table2[[#This Row],[Embarked]]="Q"), 0, IF(Table2[[#This Row],[Embarked]]="C", 1, ""))</f>
        <v>0</v>
      </c>
      <c r="U343" s="3">
        <f>IF(Table2[[#This Row],[Sex]]="male", 1, 0)</f>
        <v>1</v>
      </c>
      <c r="V343" s="3">
        <v>1</v>
      </c>
      <c r="AI343">
        <f>SUMPRODUCT(Table2[[#This Row],[SibSp_1]:[Const]],$X$4:$AG$4)</f>
        <v>0.41300954740857621</v>
      </c>
      <c r="AJ343">
        <f>(AI343-Table2[[#This Row],[Survived]])^2</f>
        <v>0.34455779143348453</v>
      </c>
    </row>
    <row r="344" spans="1:36" x14ac:dyDescent="0.25">
      <c r="A344">
        <v>342</v>
      </c>
      <c r="B344">
        <v>1</v>
      </c>
      <c r="C344">
        <v>1</v>
      </c>
      <c r="D344" t="s">
        <v>513</v>
      </c>
      <c r="E344" t="s">
        <v>17</v>
      </c>
      <c r="F344">
        <v>24</v>
      </c>
      <c r="G344">
        <v>3</v>
      </c>
      <c r="H344">
        <v>2</v>
      </c>
      <c r="I344">
        <v>19950</v>
      </c>
      <c r="J344">
        <v>263</v>
      </c>
      <c r="K344" t="s">
        <v>57</v>
      </c>
      <c r="L344" t="s">
        <v>15</v>
      </c>
      <c r="M344">
        <f>Table2[[#This Row],[SibSp]]</f>
        <v>3</v>
      </c>
      <c r="N344">
        <f>Table2[[#This Row],[Parch]]</f>
        <v>2</v>
      </c>
      <c r="O344" s="5">
        <f>Table2[[#This Row],[Age]]/80</f>
        <v>0.3</v>
      </c>
      <c r="P344" s="5">
        <f>LOG10(Table2[[#This Row],[Fare]]+1)</f>
        <v>2.4216039268698313</v>
      </c>
      <c r="Q344" s="3">
        <f>IF(OR(Table2[[#This Row],[Pclass]]=2, Table2[[#This Row],[Pclass]]=3), 0, IF(Table2[[#This Row],[Pclass]]=1, 1, ""))</f>
        <v>1</v>
      </c>
      <c r="R344" s="3">
        <f>IF(OR(Table2[[#This Row],[Pclass]]=1, Table2[[#This Row],[Pclass]]=3), 0, IF(Table2[[#This Row],[Pclass]]=2, 1, ""))</f>
        <v>0</v>
      </c>
      <c r="S344" s="3">
        <f>IF(OR(Table2[[#This Row],[Embarked]]="C", Table2[[#This Row],[Embarked]]="Q"), 0, IF(Table2[[#This Row],[Embarked]]="S", 1, ""))</f>
        <v>1</v>
      </c>
      <c r="T344" s="3">
        <f>IF(OR(Table2[[#This Row],[Embarked]]="S", Table2[[#This Row],[Embarked]]="Q"), 0, IF(Table2[[#This Row],[Embarked]]="C", 1, ""))</f>
        <v>0</v>
      </c>
      <c r="U344" s="3">
        <f>IF(Table2[[#This Row],[Sex]]="male", 1, 0)</f>
        <v>0</v>
      </c>
      <c r="V344" s="3">
        <v>1</v>
      </c>
      <c r="AI344">
        <f>SUMPRODUCT(Table2[[#This Row],[SibSp_1]:[Const]],$X$4:$AG$4)</f>
        <v>0.84948162658456772</v>
      </c>
      <c r="AJ344">
        <f>(AI344-Table2[[#This Row],[Survived]])^2</f>
        <v>2.2655780735627511E-2</v>
      </c>
    </row>
    <row r="345" spans="1:36" x14ac:dyDescent="0.25">
      <c r="A345">
        <v>343</v>
      </c>
      <c r="B345">
        <v>0</v>
      </c>
      <c r="C345">
        <v>2</v>
      </c>
      <c r="D345" t="s">
        <v>514</v>
      </c>
      <c r="E345" t="s">
        <v>13</v>
      </c>
      <c r="F345">
        <v>28</v>
      </c>
      <c r="G345">
        <v>0</v>
      </c>
      <c r="H345">
        <v>0</v>
      </c>
      <c r="I345">
        <v>248740</v>
      </c>
      <c r="J345">
        <v>13</v>
      </c>
      <c r="L345" t="s">
        <v>15</v>
      </c>
      <c r="M345">
        <f>Table2[[#This Row],[SibSp]]</f>
        <v>0</v>
      </c>
      <c r="N345">
        <f>Table2[[#This Row],[Parch]]</f>
        <v>0</v>
      </c>
      <c r="O345" s="5">
        <f>Table2[[#This Row],[Age]]/80</f>
        <v>0.35</v>
      </c>
      <c r="P345" s="5">
        <f>LOG10(Table2[[#This Row],[Fare]]+1)</f>
        <v>1.146128035678238</v>
      </c>
      <c r="Q345" s="3">
        <f>IF(OR(Table2[[#This Row],[Pclass]]=2, Table2[[#This Row],[Pclass]]=3), 0, IF(Table2[[#This Row],[Pclass]]=1, 1, ""))</f>
        <v>0</v>
      </c>
      <c r="R345" s="3">
        <f>IF(OR(Table2[[#This Row],[Pclass]]=1, Table2[[#This Row],[Pclass]]=3), 0, IF(Table2[[#This Row],[Pclass]]=2, 1, ""))</f>
        <v>1</v>
      </c>
      <c r="S345" s="3">
        <f>IF(OR(Table2[[#This Row],[Embarked]]="C", Table2[[#This Row],[Embarked]]="Q"), 0, IF(Table2[[#This Row],[Embarked]]="S", 1, ""))</f>
        <v>1</v>
      </c>
      <c r="T345" s="3">
        <f>IF(OR(Table2[[#This Row],[Embarked]]="S", Table2[[#This Row],[Embarked]]="Q"), 0, IF(Table2[[#This Row],[Embarked]]="C", 1, ""))</f>
        <v>0</v>
      </c>
      <c r="U345" s="3">
        <f>IF(Table2[[#This Row],[Sex]]="male", 1, 0)</f>
        <v>1</v>
      </c>
      <c r="V345" s="3">
        <v>1</v>
      </c>
      <c r="AI345">
        <f>SUMPRODUCT(Table2[[#This Row],[SibSp_1]:[Const]],$X$4:$AG$4)</f>
        <v>0.30152937037919836</v>
      </c>
      <c r="AJ345">
        <f>(AI345-Table2[[#This Row],[Survived]])^2</f>
        <v>9.0919961201275781E-2</v>
      </c>
    </row>
    <row r="346" spans="1:36" x14ac:dyDescent="0.25">
      <c r="A346">
        <v>344</v>
      </c>
      <c r="B346">
        <v>0</v>
      </c>
      <c r="C346">
        <v>2</v>
      </c>
      <c r="D346" t="s">
        <v>515</v>
      </c>
      <c r="E346" t="s">
        <v>13</v>
      </c>
      <c r="F346">
        <v>25</v>
      </c>
      <c r="G346">
        <v>0</v>
      </c>
      <c r="H346">
        <v>0</v>
      </c>
      <c r="I346">
        <v>244361</v>
      </c>
      <c r="J346">
        <v>13</v>
      </c>
      <c r="L346" t="s">
        <v>15</v>
      </c>
      <c r="M346">
        <f>Table2[[#This Row],[SibSp]]</f>
        <v>0</v>
      </c>
      <c r="N346">
        <f>Table2[[#This Row],[Parch]]</f>
        <v>0</v>
      </c>
      <c r="O346" s="5">
        <f>Table2[[#This Row],[Age]]/80</f>
        <v>0.3125</v>
      </c>
      <c r="P346" s="5">
        <f>LOG10(Table2[[#This Row],[Fare]]+1)</f>
        <v>1.146128035678238</v>
      </c>
      <c r="Q346" s="3">
        <f>IF(OR(Table2[[#This Row],[Pclass]]=2, Table2[[#This Row],[Pclass]]=3), 0, IF(Table2[[#This Row],[Pclass]]=1, 1, ""))</f>
        <v>0</v>
      </c>
      <c r="R346" s="3">
        <f>IF(OR(Table2[[#This Row],[Pclass]]=1, Table2[[#This Row],[Pclass]]=3), 0, IF(Table2[[#This Row],[Pclass]]=2, 1, ""))</f>
        <v>1</v>
      </c>
      <c r="S346" s="3">
        <f>IF(OR(Table2[[#This Row],[Embarked]]="C", Table2[[#This Row],[Embarked]]="Q"), 0, IF(Table2[[#This Row],[Embarked]]="S", 1, ""))</f>
        <v>1</v>
      </c>
      <c r="T346" s="3">
        <f>IF(OR(Table2[[#This Row],[Embarked]]="S", Table2[[#This Row],[Embarked]]="Q"), 0, IF(Table2[[#This Row],[Embarked]]="C", 1, ""))</f>
        <v>0</v>
      </c>
      <c r="U346" s="3">
        <f>IF(Table2[[#This Row],[Sex]]="male", 1, 0)</f>
        <v>1</v>
      </c>
      <c r="V346" s="3">
        <v>1</v>
      </c>
      <c r="AI346">
        <f>SUMPRODUCT(Table2[[#This Row],[SibSp_1]:[Const]],$X$4:$AG$4)</f>
        <v>0.32073365884538746</v>
      </c>
      <c r="AJ346">
        <f>(AI346-Table2[[#This Row],[Survived]])^2</f>
        <v>0.10287007991634939</v>
      </c>
    </row>
    <row r="347" spans="1:36" x14ac:dyDescent="0.25">
      <c r="A347">
        <v>345</v>
      </c>
      <c r="B347">
        <v>0</v>
      </c>
      <c r="C347">
        <v>2</v>
      </c>
      <c r="D347" t="s">
        <v>516</v>
      </c>
      <c r="E347" t="s">
        <v>13</v>
      </c>
      <c r="F347">
        <v>36</v>
      </c>
      <c r="G347">
        <v>0</v>
      </c>
      <c r="H347">
        <v>0</v>
      </c>
      <c r="I347">
        <v>229236</v>
      </c>
      <c r="J347">
        <v>13</v>
      </c>
      <c r="L347" t="s">
        <v>15</v>
      </c>
      <c r="M347">
        <f>Table2[[#This Row],[SibSp]]</f>
        <v>0</v>
      </c>
      <c r="N347">
        <f>Table2[[#This Row],[Parch]]</f>
        <v>0</v>
      </c>
      <c r="O347" s="5">
        <f>Table2[[#This Row],[Age]]/80</f>
        <v>0.45</v>
      </c>
      <c r="P347" s="5">
        <f>LOG10(Table2[[#This Row],[Fare]]+1)</f>
        <v>1.146128035678238</v>
      </c>
      <c r="Q347" s="3">
        <f>IF(OR(Table2[[#This Row],[Pclass]]=2, Table2[[#This Row],[Pclass]]=3), 0, IF(Table2[[#This Row],[Pclass]]=1, 1, ""))</f>
        <v>0</v>
      </c>
      <c r="R347" s="3">
        <f>IF(OR(Table2[[#This Row],[Pclass]]=1, Table2[[#This Row],[Pclass]]=3), 0, IF(Table2[[#This Row],[Pclass]]=2, 1, ""))</f>
        <v>1</v>
      </c>
      <c r="S347" s="3">
        <f>IF(OR(Table2[[#This Row],[Embarked]]="C", Table2[[#This Row],[Embarked]]="Q"), 0, IF(Table2[[#This Row],[Embarked]]="S", 1, ""))</f>
        <v>1</v>
      </c>
      <c r="T347" s="3">
        <f>IF(OR(Table2[[#This Row],[Embarked]]="S", Table2[[#This Row],[Embarked]]="Q"), 0, IF(Table2[[#This Row],[Embarked]]="C", 1, ""))</f>
        <v>0</v>
      </c>
      <c r="U347" s="3">
        <f>IF(Table2[[#This Row],[Sex]]="male", 1, 0)</f>
        <v>1</v>
      </c>
      <c r="V347" s="3">
        <v>1</v>
      </c>
      <c r="AI347">
        <f>SUMPRODUCT(Table2[[#This Row],[SibSp_1]:[Const]],$X$4:$AG$4)</f>
        <v>0.2503179344693609</v>
      </c>
      <c r="AJ347">
        <f>(AI347-Table2[[#This Row],[Survived]])^2</f>
        <v>6.2659068317007266E-2</v>
      </c>
    </row>
    <row r="348" spans="1:36" x14ac:dyDescent="0.25">
      <c r="A348">
        <v>346</v>
      </c>
      <c r="B348">
        <v>1</v>
      </c>
      <c r="C348">
        <v>2</v>
      </c>
      <c r="D348" t="s">
        <v>517</v>
      </c>
      <c r="E348" t="s">
        <v>17</v>
      </c>
      <c r="F348">
        <v>24</v>
      </c>
      <c r="G348">
        <v>0</v>
      </c>
      <c r="H348">
        <v>0</v>
      </c>
      <c r="I348">
        <v>248733</v>
      </c>
      <c r="J348">
        <v>13</v>
      </c>
      <c r="K348" t="s">
        <v>116</v>
      </c>
      <c r="L348" t="s">
        <v>15</v>
      </c>
      <c r="M348">
        <f>Table2[[#This Row],[SibSp]]</f>
        <v>0</v>
      </c>
      <c r="N348">
        <f>Table2[[#This Row],[Parch]]</f>
        <v>0</v>
      </c>
      <c r="O348" s="5">
        <f>Table2[[#This Row],[Age]]/80</f>
        <v>0.3</v>
      </c>
      <c r="P348" s="5">
        <f>LOG10(Table2[[#This Row],[Fare]]+1)</f>
        <v>1.146128035678238</v>
      </c>
      <c r="Q348" s="3">
        <f>IF(OR(Table2[[#This Row],[Pclass]]=2, Table2[[#This Row],[Pclass]]=3), 0, IF(Table2[[#This Row],[Pclass]]=1, 1, ""))</f>
        <v>0</v>
      </c>
      <c r="R348" s="3">
        <f>IF(OR(Table2[[#This Row],[Pclass]]=1, Table2[[#This Row],[Pclass]]=3), 0, IF(Table2[[#This Row],[Pclass]]=2, 1, ""))</f>
        <v>1</v>
      </c>
      <c r="S348" s="3">
        <f>IF(OR(Table2[[#This Row],[Embarked]]="C", Table2[[#This Row],[Embarked]]="Q"), 0, IF(Table2[[#This Row],[Embarked]]="S", 1, ""))</f>
        <v>1</v>
      </c>
      <c r="T348" s="3">
        <f>IF(OR(Table2[[#This Row],[Embarked]]="S", Table2[[#This Row],[Embarked]]="Q"), 0, IF(Table2[[#This Row],[Embarked]]="C", 1, ""))</f>
        <v>0</v>
      </c>
      <c r="U348" s="3">
        <f>IF(Table2[[#This Row],[Sex]]="male", 1, 0)</f>
        <v>0</v>
      </c>
      <c r="V348" s="3">
        <v>1</v>
      </c>
      <c r="AI348">
        <f>SUMPRODUCT(Table2[[#This Row],[SibSp_1]:[Const]],$X$4:$AG$4)</f>
        <v>0.81019903899523915</v>
      </c>
      <c r="AJ348">
        <f>(AI348-Table2[[#This Row],[Survived]])^2</f>
        <v>3.6024404798330752E-2</v>
      </c>
    </row>
    <row r="349" spans="1:36" x14ac:dyDescent="0.25">
      <c r="A349">
        <v>347</v>
      </c>
      <c r="B349">
        <v>1</v>
      </c>
      <c r="C349">
        <v>2</v>
      </c>
      <c r="D349" t="s">
        <v>518</v>
      </c>
      <c r="E349" t="s">
        <v>17</v>
      </c>
      <c r="F349">
        <v>40</v>
      </c>
      <c r="G349">
        <v>0</v>
      </c>
      <c r="H349">
        <v>0</v>
      </c>
      <c r="I349">
        <v>31418</v>
      </c>
      <c r="J349">
        <v>13</v>
      </c>
      <c r="L349" t="s">
        <v>15</v>
      </c>
      <c r="M349">
        <f>Table2[[#This Row],[SibSp]]</f>
        <v>0</v>
      </c>
      <c r="N349">
        <f>Table2[[#This Row],[Parch]]</f>
        <v>0</v>
      </c>
      <c r="O349" s="5">
        <f>Table2[[#This Row],[Age]]/80</f>
        <v>0.5</v>
      </c>
      <c r="P349" s="5">
        <f>LOG10(Table2[[#This Row],[Fare]]+1)</f>
        <v>1.146128035678238</v>
      </c>
      <c r="Q349" s="3">
        <f>IF(OR(Table2[[#This Row],[Pclass]]=2, Table2[[#This Row],[Pclass]]=3), 0, IF(Table2[[#This Row],[Pclass]]=1, 1, ""))</f>
        <v>0</v>
      </c>
      <c r="R349" s="3">
        <f>IF(OR(Table2[[#This Row],[Pclass]]=1, Table2[[#This Row],[Pclass]]=3), 0, IF(Table2[[#This Row],[Pclass]]=2, 1, ""))</f>
        <v>1</v>
      </c>
      <c r="S349" s="3">
        <f>IF(OR(Table2[[#This Row],[Embarked]]="C", Table2[[#This Row],[Embarked]]="Q"), 0, IF(Table2[[#This Row],[Embarked]]="S", 1, ""))</f>
        <v>1</v>
      </c>
      <c r="T349" s="3">
        <f>IF(OR(Table2[[#This Row],[Embarked]]="S", Table2[[#This Row],[Embarked]]="Q"), 0, IF(Table2[[#This Row],[Embarked]]="C", 1, ""))</f>
        <v>0</v>
      </c>
      <c r="U349" s="3">
        <f>IF(Table2[[#This Row],[Sex]]="male", 1, 0)</f>
        <v>0</v>
      </c>
      <c r="V349" s="3">
        <v>1</v>
      </c>
      <c r="AI349">
        <f>SUMPRODUCT(Table2[[#This Row],[SibSp_1]:[Const]],$X$4:$AG$4)</f>
        <v>0.70777616717556413</v>
      </c>
      <c r="AJ349">
        <f>(AI349-Table2[[#This Row],[Survived]])^2</f>
        <v>8.5394768470603843E-2</v>
      </c>
    </row>
    <row r="350" spans="1:36" hidden="1" x14ac:dyDescent="0.25">
      <c r="A350">
        <v>348</v>
      </c>
      <c r="B350">
        <v>1</v>
      </c>
      <c r="C350">
        <v>3</v>
      </c>
      <c r="D350" t="s">
        <v>519</v>
      </c>
      <c r="E350" t="s">
        <v>17</v>
      </c>
      <c r="G350">
        <v>1</v>
      </c>
      <c r="H350">
        <v>0</v>
      </c>
      <c r="I350">
        <v>386525</v>
      </c>
      <c r="J350">
        <v>16.100000000000001</v>
      </c>
      <c r="L350" t="s">
        <v>15</v>
      </c>
      <c r="M350">
        <f>Table2[[#This Row],[SibSp]]</f>
        <v>1</v>
      </c>
      <c r="N350">
        <f>Table2[[#This Row],[Parch]]</f>
        <v>0</v>
      </c>
      <c r="O350">
        <f>Table2[[#This Row],[Age]]/80</f>
        <v>0</v>
      </c>
      <c r="P350" s="3">
        <f>LOG10(Table2[[#This Row],[Fare]]+1)</f>
        <v>1.2329961103921538</v>
      </c>
      <c r="Q350" s="3">
        <f>IF(OR(Table2[[#This Row],[Pclass]]=2, Table2[[#This Row],[Pclass]]=3), 0, IF(Table2[[#This Row],[Pclass]]=1, 1, ""))</f>
        <v>0</v>
      </c>
      <c r="R350" s="3">
        <f>IF(OR(Table2[[#This Row],[Pclass]]=1, Table2[[#This Row],[Pclass]]=3), 0, IF(Table2[[#This Row],[Pclass]]=2, 1, ""))</f>
        <v>0</v>
      </c>
      <c r="S350" s="3">
        <f>IF(OR(Table2[[#This Row],[Embarked]]="C", Table2[[#This Row],[Embarked]]="Q"), 0, IF(Table2[[#This Row],[Embarked]]="S", 1, ""))</f>
        <v>1</v>
      </c>
      <c r="T350" s="3">
        <f>IF(OR(Table2[[#This Row],[Embarked]]="S", Table2[[#This Row],[Embarked]]="Q"), 0, IF(Table2[[#This Row],[Embarked]]="C", 1, ""))</f>
        <v>0</v>
      </c>
      <c r="U350" s="3">
        <f>IF(Table2[[#This Row],[Sex]]="male", 1, 0)</f>
        <v>0</v>
      </c>
      <c r="V350" s="3"/>
      <c r="AI350">
        <f>SUMPRODUCT(Table2[[#This Row],[SibSp_1]:[Const]],$X$4:$AG$4)</f>
        <v>3.5896273848618231E-2</v>
      </c>
      <c r="AJ350">
        <f>(AI350-Table2[[#This Row],[Survived]])^2</f>
        <v>0.92949599477897848</v>
      </c>
    </row>
    <row r="351" spans="1:36" x14ac:dyDescent="0.25">
      <c r="A351">
        <v>349</v>
      </c>
      <c r="B351">
        <v>1</v>
      </c>
      <c r="C351">
        <v>3</v>
      </c>
      <c r="D351" t="s">
        <v>520</v>
      </c>
      <c r="E351" t="s">
        <v>13</v>
      </c>
      <c r="F351">
        <v>3</v>
      </c>
      <c r="G351">
        <v>1</v>
      </c>
      <c r="H351">
        <v>1</v>
      </c>
      <c r="I351" t="s">
        <v>521</v>
      </c>
      <c r="J351">
        <v>15.9</v>
      </c>
      <c r="L351" t="s">
        <v>15</v>
      </c>
      <c r="M351">
        <f>Table2[[#This Row],[SibSp]]</f>
        <v>1</v>
      </c>
      <c r="N351">
        <f>Table2[[#This Row],[Parch]]</f>
        <v>1</v>
      </c>
      <c r="O351" s="5">
        <f>Table2[[#This Row],[Age]]/80</f>
        <v>3.7499999999999999E-2</v>
      </c>
      <c r="P351" s="5">
        <f>LOG10(Table2[[#This Row],[Fare]]+1)</f>
        <v>1.2278867046136734</v>
      </c>
      <c r="Q351" s="3">
        <f>IF(OR(Table2[[#This Row],[Pclass]]=2, Table2[[#This Row],[Pclass]]=3), 0, IF(Table2[[#This Row],[Pclass]]=1, 1, ""))</f>
        <v>0</v>
      </c>
      <c r="R351" s="3">
        <f>IF(OR(Table2[[#This Row],[Pclass]]=1, Table2[[#This Row],[Pclass]]=3), 0, IF(Table2[[#This Row],[Pclass]]=2, 1, ""))</f>
        <v>0</v>
      </c>
      <c r="S351" s="3">
        <f>IF(OR(Table2[[#This Row],[Embarked]]="C", Table2[[#This Row],[Embarked]]="Q"), 0, IF(Table2[[#This Row],[Embarked]]="S", 1, ""))</f>
        <v>1</v>
      </c>
      <c r="T351" s="3">
        <f>IF(OR(Table2[[#This Row],[Embarked]]="S", Table2[[#This Row],[Embarked]]="Q"), 0, IF(Table2[[#This Row],[Embarked]]="C", 1, ""))</f>
        <v>0</v>
      </c>
      <c r="U351" s="3">
        <f>IF(Table2[[#This Row],[Sex]]="male", 1, 0)</f>
        <v>1</v>
      </c>
      <c r="V351" s="3">
        <v>1</v>
      </c>
      <c r="AI351">
        <f>SUMPRODUCT(Table2[[#This Row],[SibSp_1]:[Const]],$X$4:$AG$4)</f>
        <v>0.21384931620194014</v>
      </c>
      <c r="AJ351">
        <f>(AI351-Table2[[#This Row],[Survived]])^2</f>
        <v>0.6180328976361571</v>
      </c>
    </row>
    <row r="352" spans="1:36" x14ac:dyDescent="0.25">
      <c r="A352">
        <v>350</v>
      </c>
      <c r="B352">
        <v>0</v>
      </c>
      <c r="C352">
        <v>3</v>
      </c>
      <c r="D352" t="s">
        <v>522</v>
      </c>
      <c r="E352" t="s">
        <v>13</v>
      </c>
      <c r="F352">
        <v>42</v>
      </c>
      <c r="G352">
        <v>0</v>
      </c>
      <c r="H352">
        <v>0</v>
      </c>
      <c r="I352">
        <v>315088</v>
      </c>
      <c r="J352">
        <v>8.6624999999999996</v>
      </c>
      <c r="L352" t="s">
        <v>15</v>
      </c>
      <c r="M352">
        <f>Table2[[#This Row],[SibSp]]</f>
        <v>0</v>
      </c>
      <c r="N352">
        <f>Table2[[#This Row],[Parch]]</f>
        <v>0</v>
      </c>
      <c r="O352" s="5">
        <f>Table2[[#This Row],[Age]]/80</f>
        <v>0.52500000000000002</v>
      </c>
      <c r="P352" s="5">
        <f>LOG10(Table2[[#This Row],[Fare]]+1)</f>
        <v>0.98508950692638131</v>
      </c>
      <c r="Q352" s="3">
        <f>IF(OR(Table2[[#This Row],[Pclass]]=2, Table2[[#This Row],[Pclass]]=3), 0, IF(Table2[[#This Row],[Pclass]]=1, 1, ""))</f>
        <v>0</v>
      </c>
      <c r="R352" s="3">
        <f>IF(OR(Table2[[#This Row],[Pclass]]=1, Table2[[#This Row],[Pclass]]=3), 0, IF(Table2[[#This Row],[Pclass]]=2, 1, ""))</f>
        <v>0</v>
      </c>
      <c r="S352" s="3">
        <f>IF(OR(Table2[[#This Row],[Embarked]]="C", Table2[[#This Row],[Embarked]]="Q"), 0, IF(Table2[[#This Row],[Embarked]]="S", 1, ""))</f>
        <v>1</v>
      </c>
      <c r="T352" s="3">
        <f>IF(OR(Table2[[#This Row],[Embarked]]="S", Table2[[#This Row],[Embarked]]="Q"), 0, IF(Table2[[#This Row],[Embarked]]="C", 1, ""))</f>
        <v>0</v>
      </c>
      <c r="U352" s="3">
        <f>IF(Table2[[#This Row],[Sex]]="male", 1, 0)</f>
        <v>1</v>
      </c>
      <c r="V352" s="3">
        <v>1</v>
      </c>
      <c r="AI352">
        <f>SUMPRODUCT(Table2[[#This Row],[SibSp_1]:[Const]],$X$4:$AG$4)</f>
        <v>2.1219376334320805E-2</v>
      </c>
      <c r="AJ352">
        <f>(AI352-Table2[[#This Row],[Survived]])^2</f>
        <v>4.5026193201753387E-4</v>
      </c>
    </row>
    <row r="353" spans="1:36" x14ac:dyDescent="0.25">
      <c r="A353">
        <v>351</v>
      </c>
      <c r="B353">
        <v>0</v>
      </c>
      <c r="C353">
        <v>3</v>
      </c>
      <c r="D353" t="s">
        <v>523</v>
      </c>
      <c r="E353" t="s">
        <v>13</v>
      </c>
      <c r="F353">
        <v>23</v>
      </c>
      <c r="G353">
        <v>0</v>
      </c>
      <c r="H353">
        <v>0</v>
      </c>
      <c r="I353">
        <v>7267</v>
      </c>
      <c r="J353">
        <v>9.2249999999999996</v>
      </c>
      <c r="L353" t="s">
        <v>15</v>
      </c>
      <c r="M353">
        <f>Table2[[#This Row],[SibSp]]</f>
        <v>0</v>
      </c>
      <c r="N353">
        <f>Table2[[#This Row],[Parch]]</f>
        <v>0</v>
      </c>
      <c r="O353" s="5">
        <f>Table2[[#This Row],[Age]]/80</f>
        <v>0.28749999999999998</v>
      </c>
      <c r="P353" s="5">
        <f>LOG10(Table2[[#This Row],[Fare]]+1)</f>
        <v>1.0096633166793794</v>
      </c>
      <c r="Q353" s="3">
        <f>IF(OR(Table2[[#This Row],[Pclass]]=2, Table2[[#This Row],[Pclass]]=3), 0, IF(Table2[[#This Row],[Pclass]]=1, 1, ""))</f>
        <v>0</v>
      </c>
      <c r="R353" s="3">
        <f>IF(OR(Table2[[#This Row],[Pclass]]=1, Table2[[#This Row],[Pclass]]=3), 0, IF(Table2[[#This Row],[Pclass]]=2, 1, ""))</f>
        <v>0</v>
      </c>
      <c r="S353" s="3">
        <f>IF(OR(Table2[[#This Row],[Embarked]]="C", Table2[[#This Row],[Embarked]]="Q"), 0, IF(Table2[[#This Row],[Embarked]]="S", 1, ""))</f>
        <v>1</v>
      </c>
      <c r="T353" s="3">
        <f>IF(OR(Table2[[#This Row],[Embarked]]="S", Table2[[#This Row],[Embarked]]="Q"), 0, IF(Table2[[#This Row],[Embarked]]="C", 1, ""))</f>
        <v>0</v>
      </c>
      <c r="U353" s="3">
        <f>IF(Table2[[#This Row],[Sex]]="male", 1, 0)</f>
        <v>1</v>
      </c>
      <c r="V353" s="3">
        <v>1</v>
      </c>
      <c r="AI353">
        <f>SUMPRODUCT(Table2[[#This Row],[SibSp_1]:[Const]],$X$4:$AG$4)</f>
        <v>0.14404447634157014</v>
      </c>
      <c r="AJ353">
        <f>(AI353-Table2[[#This Row],[Survived]])^2</f>
        <v>2.0748811164517159E-2</v>
      </c>
    </row>
    <row r="354" spans="1:36" hidden="1" x14ac:dyDescent="0.25">
      <c r="A354">
        <v>352</v>
      </c>
      <c r="B354">
        <v>0</v>
      </c>
      <c r="C354">
        <v>1</v>
      </c>
      <c r="D354" t="s">
        <v>524</v>
      </c>
      <c r="E354" t="s">
        <v>13</v>
      </c>
      <c r="G354">
        <v>0</v>
      </c>
      <c r="H354">
        <v>0</v>
      </c>
      <c r="I354">
        <v>113510</v>
      </c>
      <c r="J354">
        <v>35</v>
      </c>
      <c r="K354" t="s">
        <v>525</v>
      </c>
      <c r="L354" t="s">
        <v>15</v>
      </c>
      <c r="M354">
        <f>Table2[[#This Row],[SibSp]]</f>
        <v>0</v>
      </c>
      <c r="N354">
        <f>Table2[[#This Row],[Parch]]</f>
        <v>0</v>
      </c>
      <c r="O354">
        <f>Table2[[#This Row],[Age]]/80</f>
        <v>0</v>
      </c>
      <c r="P354" s="3">
        <f>LOG10(Table2[[#This Row],[Fare]]+1)</f>
        <v>1.5563025007672873</v>
      </c>
      <c r="Q354" s="3">
        <f>IF(OR(Table2[[#This Row],[Pclass]]=2, Table2[[#This Row],[Pclass]]=3), 0, IF(Table2[[#This Row],[Pclass]]=1, 1, ""))</f>
        <v>1</v>
      </c>
      <c r="R354" s="3">
        <f>IF(OR(Table2[[#This Row],[Pclass]]=1, Table2[[#This Row],[Pclass]]=3), 0, IF(Table2[[#This Row],[Pclass]]=2, 1, ""))</f>
        <v>0</v>
      </c>
      <c r="S354" s="3">
        <f>IF(OR(Table2[[#This Row],[Embarked]]="C", Table2[[#This Row],[Embarked]]="Q"), 0, IF(Table2[[#This Row],[Embarked]]="S", 1, ""))</f>
        <v>1</v>
      </c>
      <c r="T354" s="3">
        <f>IF(OR(Table2[[#This Row],[Embarked]]="S", Table2[[#This Row],[Embarked]]="Q"), 0, IF(Table2[[#This Row],[Embarked]]="C", 1, ""))</f>
        <v>0</v>
      </c>
      <c r="U354" s="3">
        <f>IF(Table2[[#This Row],[Sex]]="male", 1, 0)</f>
        <v>1</v>
      </c>
      <c r="V354" s="3"/>
      <c r="AI354">
        <f>SUMPRODUCT(Table2[[#This Row],[SibSp_1]:[Const]],$X$4:$AG$4)</f>
        <v>-2.3869107420298519E-2</v>
      </c>
      <c r="AJ354">
        <f>(AI354-Table2[[#This Row],[Survived]])^2</f>
        <v>5.6973428904174975E-4</v>
      </c>
    </row>
    <row r="355" spans="1:36" x14ac:dyDescent="0.25">
      <c r="A355">
        <v>353</v>
      </c>
      <c r="B355">
        <v>0</v>
      </c>
      <c r="C355">
        <v>3</v>
      </c>
      <c r="D355" t="s">
        <v>526</v>
      </c>
      <c r="E355" t="s">
        <v>13</v>
      </c>
      <c r="F355">
        <v>15</v>
      </c>
      <c r="G355">
        <v>1</v>
      </c>
      <c r="H355">
        <v>1</v>
      </c>
      <c r="I355">
        <v>2695</v>
      </c>
      <c r="J355">
        <v>7.2291999999999996</v>
      </c>
      <c r="L355" t="s">
        <v>20</v>
      </c>
      <c r="M355">
        <f>Table2[[#This Row],[SibSp]]</f>
        <v>1</v>
      </c>
      <c r="N355">
        <f>Table2[[#This Row],[Parch]]</f>
        <v>1</v>
      </c>
      <c r="O355" s="5">
        <f>Table2[[#This Row],[Age]]/80</f>
        <v>0.1875</v>
      </c>
      <c r="P355" s="5">
        <f>LOG10(Table2[[#This Row],[Fare]]+1)</f>
        <v>0.91535761741483168</v>
      </c>
      <c r="Q355" s="3">
        <f>IF(OR(Table2[[#This Row],[Pclass]]=2, Table2[[#This Row],[Pclass]]=3), 0, IF(Table2[[#This Row],[Pclass]]=1, 1, ""))</f>
        <v>0</v>
      </c>
      <c r="R355" s="3">
        <f>IF(OR(Table2[[#This Row],[Pclass]]=1, Table2[[#This Row],[Pclass]]=3), 0, IF(Table2[[#This Row],[Pclass]]=2, 1, ""))</f>
        <v>0</v>
      </c>
      <c r="S355" s="3">
        <f>IF(OR(Table2[[#This Row],[Embarked]]="C", Table2[[#This Row],[Embarked]]="Q"), 0, IF(Table2[[#This Row],[Embarked]]="S", 1, ""))</f>
        <v>0</v>
      </c>
      <c r="T355" s="3">
        <f>IF(OR(Table2[[#This Row],[Embarked]]="S", Table2[[#This Row],[Embarked]]="Q"), 0, IF(Table2[[#This Row],[Embarked]]="C", 1, ""))</f>
        <v>1</v>
      </c>
      <c r="U355" s="3">
        <f>IF(Table2[[#This Row],[Sex]]="male", 1, 0)</f>
        <v>1</v>
      </c>
      <c r="V355" s="3">
        <v>1</v>
      </c>
      <c r="AI355">
        <f>SUMPRODUCT(Table2[[#This Row],[SibSp_1]:[Const]],$X$4:$AG$4)</f>
        <v>0.18789120721877717</v>
      </c>
      <c r="AJ355">
        <f>(AI355-Table2[[#This Row],[Survived]])^2</f>
        <v>3.530310575012946E-2</v>
      </c>
    </row>
    <row r="356" spans="1:36" x14ac:dyDescent="0.25">
      <c r="A356">
        <v>354</v>
      </c>
      <c r="B356">
        <v>0</v>
      </c>
      <c r="C356">
        <v>3</v>
      </c>
      <c r="D356" t="s">
        <v>527</v>
      </c>
      <c r="E356" t="s">
        <v>13</v>
      </c>
      <c r="F356">
        <v>25</v>
      </c>
      <c r="G356">
        <v>1</v>
      </c>
      <c r="H356">
        <v>0</v>
      </c>
      <c r="I356">
        <v>349237</v>
      </c>
      <c r="J356">
        <v>17.8</v>
      </c>
      <c r="L356" t="s">
        <v>15</v>
      </c>
      <c r="M356">
        <f>Table2[[#This Row],[SibSp]]</f>
        <v>1</v>
      </c>
      <c r="N356">
        <f>Table2[[#This Row],[Parch]]</f>
        <v>0</v>
      </c>
      <c r="O356" s="5">
        <f>Table2[[#This Row],[Age]]/80</f>
        <v>0.3125</v>
      </c>
      <c r="P356" s="5">
        <f>LOG10(Table2[[#This Row],[Fare]]+1)</f>
        <v>1.2741578492636798</v>
      </c>
      <c r="Q356" s="3">
        <f>IF(OR(Table2[[#This Row],[Pclass]]=2, Table2[[#This Row],[Pclass]]=3), 0, IF(Table2[[#This Row],[Pclass]]=1, 1, ""))</f>
        <v>0</v>
      </c>
      <c r="R356" s="3">
        <f>IF(OR(Table2[[#This Row],[Pclass]]=1, Table2[[#This Row],[Pclass]]=3), 0, IF(Table2[[#This Row],[Pclass]]=2, 1, ""))</f>
        <v>0</v>
      </c>
      <c r="S356" s="3">
        <f>IF(OR(Table2[[#This Row],[Embarked]]="C", Table2[[#This Row],[Embarked]]="Q"), 0, IF(Table2[[#This Row],[Embarked]]="S", 1, ""))</f>
        <v>1</v>
      </c>
      <c r="T356" s="3">
        <f>IF(OR(Table2[[#This Row],[Embarked]]="S", Table2[[#This Row],[Embarked]]="Q"), 0, IF(Table2[[#This Row],[Embarked]]="C", 1, ""))</f>
        <v>0</v>
      </c>
      <c r="U356" s="3">
        <f>IF(Table2[[#This Row],[Sex]]="male", 1, 0)</f>
        <v>1</v>
      </c>
      <c r="V356" s="3">
        <v>1</v>
      </c>
      <c r="AI356">
        <f>SUMPRODUCT(Table2[[#This Row],[SibSp_1]:[Const]],$X$4:$AG$4)</f>
        <v>8.9200520619506229E-2</v>
      </c>
      <c r="AJ356">
        <f>(AI356-Table2[[#This Row],[Survived]])^2</f>
        <v>7.956732878790956E-3</v>
      </c>
    </row>
    <row r="357" spans="1:36" hidden="1" x14ac:dyDescent="0.25">
      <c r="A357">
        <v>355</v>
      </c>
      <c r="B357">
        <v>0</v>
      </c>
      <c r="C357">
        <v>3</v>
      </c>
      <c r="D357" t="s">
        <v>528</v>
      </c>
      <c r="E357" t="s">
        <v>13</v>
      </c>
      <c r="G357">
        <v>0</v>
      </c>
      <c r="H357">
        <v>0</v>
      </c>
      <c r="I357">
        <v>2647</v>
      </c>
      <c r="J357">
        <v>7.2249999999999996</v>
      </c>
      <c r="L357" t="s">
        <v>20</v>
      </c>
      <c r="M357">
        <f>Table2[[#This Row],[SibSp]]</f>
        <v>0</v>
      </c>
      <c r="N357">
        <f>Table2[[#This Row],[Parch]]</f>
        <v>0</v>
      </c>
      <c r="O357">
        <f>Table2[[#This Row],[Age]]/80</f>
        <v>0</v>
      </c>
      <c r="P357" s="3">
        <f>LOG10(Table2[[#This Row],[Fare]]+1)</f>
        <v>0.91513590662201194</v>
      </c>
      <c r="Q357" s="3">
        <f>IF(OR(Table2[[#This Row],[Pclass]]=2, Table2[[#This Row],[Pclass]]=3), 0, IF(Table2[[#This Row],[Pclass]]=1, 1, ""))</f>
        <v>0</v>
      </c>
      <c r="R357" s="3">
        <f>IF(OR(Table2[[#This Row],[Pclass]]=1, Table2[[#This Row],[Pclass]]=3), 0, IF(Table2[[#This Row],[Pclass]]=2, 1, ""))</f>
        <v>0</v>
      </c>
      <c r="S357" s="3">
        <f>IF(OR(Table2[[#This Row],[Embarked]]="C", Table2[[#This Row],[Embarked]]="Q"), 0, IF(Table2[[#This Row],[Embarked]]="S", 1, ""))</f>
        <v>0</v>
      </c>
      <c r="T357" s="3">
        <f>IF(OR(Table2[[#This Row],[Embarked]]="S", Table2[[#This Row],[Embarked]]="Q"), 0, IF(Table2[[#This Row],[Embarked]]="C", 1, ""))</f>
        <v>1</v>
      </c>
      <c r="U357" s="3">
        <f>IF(Table2[[#This Row],[Sex]]="male", 1, 0)</f>
        <v>1</v>
      </c>
      <c r="V357" s="3"/>
      <c r="AI357">
        <f>SUMPRODUCT(Table2[[#This Row],[SibSp_1]:[Const]],$X$4:$AG$4)</f>
        <v>-0.34163367200056205</v>
      </c>
      <c r="AJ357">
        <f>(AI357-Table2[[#This Row],[Survived]])^2</f>
        <v>0.11671356584458761</v>
      </c>
    </row>
    <row r="358" spans="1:36" x14ac:dyDescent="0.25">
      <c r="A358">
        <v>356</v>
      </c>
      <c r="B358">
        <v>0</v>
      </c>
      <c r="C358">
        <v>3</v>
      </c>
      <c r="D358" t="s">
        <v>529</v>
      </c>
      <c r="E358" t="s">
        <v>13</v>
      </c>
      <c r="F358">
        <v>28</v>
      </c>
      <c r="G358">
        <v>0</v>
      </c>
      <c r="H358">
        <v>0</v>
      </c>
      <c r="I358">
        <v>345783</v>
      </c>
      <c r="J358">
        <v>9.5</v>
      </c>
      <c r="L358" t="s">
        <v>15</v>
      </c>
      <c r="M358">
        <f>Table2[[#This Row],[SibSp]]</f>
        <v>0</v>
      </c>
      <c r="N358">
        <f>Table2[[#This Row],[Parch]]</f>
        <v>0</v>
      </c>
      <c r="O358" s="5">
        <f>Table2[[#This Row],[Age]]/80</f>
        <v>0.35</v>
      </c>
      <c r="P358" s="5">
        <f>LOG10(Table2[[#This Row],[Fare]]+1)</f>
        <v>1.0211892990699381</v>
      </c>
      <c r="Q358" s="3">
        <f>IF(OR(Table2[[#This Row],[Pclass]]=2, Table2[[#This Row],[Pclass]]=3), 0, IF(Table2[[#This Row],[Pclass]]=1, 1, ""))</f>
        <v>0</v>
      </c>
      <c r="R358" s="3">
        <f>IF(OR(Table2[[#This Row],[Pclass]]=1, Table2[[#This Row],[Pclass]]=3), 0, IF(Table2[[#This Row],[Pclass]]=2, 1, ""))</f>
        <v>0</v>
      </c>
      <c r="S358" s="3">
        <f>IF(OR(Table2[[#This Row],[Embarked]]="C", Table2[[#This Row],[Embarked]]="Q"), 0, IF(Table2[[#This Row],[Embarked]]="S", 1, ""))</f>
        <v>1</v>
      </c>
      <c r="T358" s="3">
        <f>IF(OR(Table2[[#This Row],[Embarked]]="S", Table2[[#This Row],[Embarked]]="Q"), 0, IF(Table2[[#This Row],[Embarked]]="C", 1, ""))</f>
        <v>0</v>
      </c>
      <c r="U358" s="3">
        <f>IF(Table2[[#This Row],[Sex]]="male", 1, 0)</f>
        <v>1</v>
      </c>
      <c r="V358" s="3">
        <v>1</v>
      </c>
      <c r="AI358">
        <f>SUMPRODUCT(Table2[[#This Row],[SibSp_1]:[Const]],$X$4:$AG$4)</f>
        <v>0.11259920482487085</v>
      </c>
      <c r="AJ358">
        <f>(AI358-Table2[[#This Row],[Survived]])^2</f>
        <v>1.2678580927193218E-2</v>
      </c>
    </row>
    <row r="359" spans="1:36" x14ac:dyDescent="0.25">
      <c r="A359">
        <v>357</v>
      </c>
      <c r="B359">
        <v>1</v>
      </c>
      <c r="C359">
        <v>1</v>
      </c>
      <c r="D359" t="s">
        <v>530</v>
      </c>
      <c r="E359" t="s">
        <v>17</v>
      </c>
      <c r="F359">
        <v>22</v>
      </c>
      <c r="G359">
        <v>0</v>
      </c>
      <c r="H359">
        <v>1</v>
      </c>
      <c r="I359">
        <v>113505</v>
      </c>
      <c r="J359">
        <v>55</v>
      </c>
      <c r="K359" t="s">
        <v>259</v>
      </c>
      <c r="L359" t="s">
        <v>15</v>
      </c>
      <c r="M359">
        <f>Table2[[#This Row],[SibSp]]</f>
        <v>0</v>
      </c>
      <c r="N359">
        <f>Table2[[#This Row],[Parch]]</f>
        <v>1</v>
      </c>
      <c r="O359" s="5">
        <f>Table2[[#This Row],[Age]]/80</f>
        <v>0.27500000000000002</v>
      </c>
      <c r="P359" s="5">
        <f>LOG10(Table2[[#This Row],[Fare]]+1)</f>
        <v>1.7481880270062005</v>
      </c>
      <c r="Q359" s="3">
        <f>IF(OR(Table2[[#This Row],[Pclass]]=2, Table2[[#This Row],[Pclass]]=3), 0, IF(Table2[[#This Row],[Pclass]]=1, 1, ""))</f>
        <v>1</v>
      </c>
      <c r="R359" s="3">
        <f>IF(OR(Table2[[#This Row],[Pclass]]=1, Table2[[#This Row],[Pclass]]=3), 0, IF(Table2[[#This Row],[Pclass]]=2, 1, ""))</f>
        <v>0</v>
      </c>
      <c r="S359" s="3">
        <f>IF(OR(Table2[[#This Row],[Embarked]]="C", Table2[[#This Row],[Embarked]]="Q"), 0, IF(Table2[[#This Row],[Embarked]]="S", 1, ""))</f>
        <v>1</v>
      </c>
      <c r="T359" s="3">
        <f>IF(OR(Table2[[#This Row],[Embarked]]="S", Table2[[#This Row],[Embarked]]="Q"), 0, IF(Table2[[#This Row],[Embarked]]="C", 1, ""))</f>
        <v>0</v>
      </c>
      <c r="U359" s="3">
        <f>IF(Table2[[#This Row],[Sex]]="male", 1, 0)</f>
        <v>0</v>
      </c>
      <c r="V359" s="3">
        <v>1</v>
      </c>
      <c r="AI359">
        <f>SUMPRODUCT(Table2[[#This Row],[SibSp_1]:[Const]],$X$4:$AG$4)</f>
        <v>1.0081879103212297</v>
      </c>
      <c r="AJ359">
        <f>(AI359-Table2[[#This Row],[Survived]])^2</f>
        <v>6.7041875428499424E-5</v>
      </c>
    </row>
    <row r="360" spans="1:36" x14ac:dyDescent="0.25">
      <c r="A360">
        <v>358</v>
      </c>
      <c r="B360">
        <v>0</v>
      </c>
      <c r="C360">
        <v>2</v>
      </c>
      <c r="D360" t="s">
        <v>531</v>
      </c>
      <c r="E360" t="s">
        <v>17</v>
      </c>
      <c r="F360">
        <v>38</v>
      </c>
      <c r="G360">
        <v>0</v>
      </c>
      <c r="H360">
        <v>0</v>
      </c>
      <c r="I360">
        <v>237671</v>
      </c>
      <c r="J360">
        <v>13</v>
      </c>
      <c r="L360" t="s">
        <v>15</v>
      </c>
      <c r="M360">
        <f>Table2[[#This Row],[SibSp]]</f>
        <v>0</v>
      </c>
      <c r="N360">
        <f>Table2[[#This Row],[Parch]]</f>
        <v>0</v>
      </c>
      <c r="O360" s="5">
        <f>Table2[[#This Row],[Age]]/80</f>
        <v>0.47499999999999998</v>
      </c>
      <c r="P360" s="5">
        <f>LOG10(Table2[[#This Row],[Fare]]+1)</f>
        <v>1.146128035678238</v>
      </c>
      <c r="Q360" s="3">
        <f>IF(OR(Table2[[#This Row],[Pclass]]=2, Table2[[#This Row],[Pclass]]=3), 0, IF(Table2[[#This Row],[Pclass]]=1, 1, ""))</f>
        <v>0</v>
      </c>
      <c r="R360" s="3">
        <f>IF(OR(Table2[[#This Row],[Pclass]]=1, Table2[[#This Row],[Pclass]]=3), 0, IF(Table2[[#This Row],[Pclass]]=2, 1, ""))</f>
        <v>1</v>
      </c>
      <c r="S360" s="3">
        <f>IF(OR(Table2[[#This Row],[Embarked]]="C", Table2[[#This Row],[Embarked]]="Q"), 0, IF(Table2[[#This Row],[Embarked]]="S", 1, ""))</f>
        <v>1</v>
      </c>
      <c r="T360" s="3">
        <f>IF(OR(Table2[[#This Row],[Embarked]]="S", Table2[[#This Row],[Embarked]]="Q"), 0, IF(Table2[[#This Row],[Embarked]]="C", 1, ""))</f>
        <v>0</v>
      </c>
      <c r="U360" s="3">
        <f>IF(Table2[[#This Row],[Sex]]="male", 1, 0)</f>
        <v>0</v>
      </c>
      <c r="V360" s="3">
        <v>1</v>
      </c>
      <c r="AI360">
        <f>SUMPRODUCT(Table2[[#This Row],[SibSp_1]:[Const]],$X$4:$AG$4)</f>
        <v>0.72057902615302361</v>
      </c>
      <c r="AJ360">
        <f>(AI360-Table2[[#This Row],[Survived]])^2</f>
        <v>0.51923413293163989</v>
      </c>
    </row>
    <row r="361" spans="1:36" hidden="1" x14ac:dyDescent="0.25">
      <c r="A361">
        <v>359</v>
      </c>
      <c r="B361">
        <v>1</v>
      </c>
      <c r="C361">
        <v>3</v>
      </c>
      <c r="D361" t="s">
        <v>532</v>
      </c>
      <c r="E361" t="s">
        <v>17</v>
      </c>
      <c r="G361">
        <v>0</v>
      </c>
      <c r="H361">
        <v>0</v>
      </c>
      <c r="I361">
        <v>330931</v>
      </c>
      <c r="J361">
        <v>7.8792</v>
      </c>
      <c r="L361" t="s">
        <v>27</v>
      </c>
      <c r="M361">
        <f>Table2[[#This Row],[SibSp]]</f>
        <v>0</v>
      </c>
      <c r="N361">
        <f>Table2[[#This Row],[Parch]]</f>
        <v>0</v>
      </c>
      <c r="O361">
        <f>Table2[[#This Row],[Age]]/80</f>
        <v>0</v>
      </c>
      <c r="P361" s="3">
        <f>LOG10(Table2[[#This Row],[Fare]]+1)</f>
        <v>0.94837383838707923</v>
      </c>
      <c r="Q361" s="3">
        <f>IF(OR(Table2[[#This Row],[Pclass]]=2, Table2[[#This Row],[Pclass]]=3), 0, IF(Table2[[#This Row],[Pclass]]=1, 1, ""))</f>
        <v>0</v>
      </c>
      <c r="R361" s="3">
        <f>IF(OR(Table2[[#This Row],[Pclass]]=1, Table2[[#This Row],[Pclass]]=3), 0, IF(Table2[[#This Row],[Pclass]]=2, 1, ""))</f>
        <v>0</v>
      </c>
      <c r="S361" s="3">
        <f>IF(OR(Table2[[#This Row],[Embarked]]="C", Table2[[#This Row],[Embarked]]="Q"), 0, IF(Table2[[#This Row],[Embarked]]="S", 1, ""))</f>
        <v>0</v>
      </c>
      <c r="T361" s="3">
        <f>IF(OR(Table2[[#This Row],[Embarked]]="S", Table2[[#This Row],[Embarked]]="Q"), 0, IF(Table2[[#This Row],[Embarked]]="C", 1, ""))</f>
        <v>0</v>
      </c>
      <c r="U361" s="3">
        <f>IF(Table2[[#This Row],[Sex]]="male", 1, 0)</f>
        <v>0</v>
      </c>
      <c r="V361" s="3"/>
      <c r="AI361">
        <f>SUMPRODUCT(Table2[[#This Row],[SibSp_1]:[Const]],$X$4:$AG$4)</f>
        <v>4.6231931603032093E-2</v>
      </c>
      <c r="AJ361">
        <f>(AI361-Table2[[#This Row],[Survived]])^2</f>
        <v>0.90967352829368331</v>
      </c>
    </row>
    <row r="362" spans="1:36" hidden="1" x14ac:dyDescent="0.25">
      <c r="A362">
        <v>360</v>
      </c>
      <c r="B362">
        <v>1</v>
      </c>
      <c r="C362">
        <v>3</v>
      </c>
      <c r="D362" t="s">
        <v>533</v>
      </c>
      <c r="E362" t="s">
        <v>17</v>
      </c>
      <c r="G362">
        <v>0</v>
      </c>
      <c r="H362">
        <v>0</v>
      </c>
      <c r="I362">
        <v>330980</v>
      </c>
      <c r="J362">
        <v>7.8792</v>
      </c>
      <c r="L362" t="s">
        <v>27</v>
      </c>
      <c r="M362">
        <f>Table2[[#This Row],[SibSp]]</f>
        <v>0</v>
      </c>
      <c r="N362">
        <f>Table2[[#This Row],[Parch]]</f>
        <v>0</v>
      </c>
      <c r="O362">
        <f>Table2[[#This Row],[Age]]/80</f>
        <v>0</v>
      </c>
      <c r="P362" s="3">
        <f>LOG10(Table2[[#This Row],[Fare]]+1)</f>
        <v>0.94837383838707923</v>
      </c>
      <c r="Q362" s="3">
        <f>IF(OR(Table2[[#This Row],[Pclass]]=2, Table2[[#This Row],[Pclass]]=3), 0, IF(Table2[[#This Row],[Pclass]]=1, 1, ""))</f>
        <v>0</v>
      </c>
      <c r="R362" s="3">
        <f>IF(OR(Table2[[#This Row],[Pclass]]=1, Table2[[#This Row],[Pclass]]=3), 0, IF(Table2[[#This Row],[Pclass]]=2, 1, ""))</f>
        <v>0</v>
      </c>
      <c r="S362" s="3">
        <f>IF(OR(Table2[[#This Row],[Embarked]]="C", Table2[[#This Row],[Embarked]]="Q"), 0, IF(Table2[[#This Row],[Embarked]]="S", 1, ""))</f>
        <v>0</v>
      </c>
      <c r="T362" s="3">
        <f>IF(OR(Table2[[#This Row],[Embarked]]="S", Table2[[#This Row],[Embarked]]="Q"), 0, IF(Table2[[#This Row],[Embarked]]="C", 1, ""))</f>
        <v>0</v>
      </c>
      <c r="U362" s="3">
        <f>IF(Table2[[#This Row],[Sex]]="male", 1, 0)</f>
        <v>0</v>
      </c>
      <c r="V362" s="3"/>
      <c r="AI362">
        <f>SUMPRODUCT(Table2[[#This Row],[SibSp_1]:[Const]],$X$4:$AG$4)</f>
        <v>4.6231931603032093E-2</v>
      </c>
      <c r="AJ362">
        <f>(AI362-Table2[[#This Row],[Survived]])^2</f>
        <v>0.90967352829368331</v>
      </c>
    </row>
    <row r="363" spans="1:36" x14ac:dyDescent="0.25">
      <c r="A363">
        <v>361</v>
      </c>
      <c r="B363">
        <v>0</v>
      </c>
      <c r="C363">
        <v>3</v>
      </c>
      <c r="D363" t="s">
        <v>534</v>
      </c>
      <c r="E363" t="s">
        <v>13</v>
      </c>
      <c r="F363">
        <v>40</v>
      </c>
      <c r="G363">
        <v>1</v>
      </c>
      <c r="H363">
        <v>4</v>
      </c>
      <c r="I363">
        <v>347088</v>
      </c>
      <c r="J363">
        <v>27.9</v>
      </c>
      <c r="L363" t="s">
        <v>15</v>
      </c>
      <c r="M363">
        <f>Table2[[#This Row],[SibSp]]</f>
        <v>1</v>
      </c>
      <c r="N363">
        <f>Table2[[#This Row],[Parch]]</f>
        <v>4</v>
      </c>
      <c r="O363" s="5">
        <f>Table2[[#This Row],[Age]]/80</f>
        <v>0.5</v>
      </c>
      <c r="P363" s="5">
        <f>LOG10(Table2[[#This Row],[Fare]]+1)</f>
        <v>1.4608978427565478</v>
      </c>
      <c r="Q363" s="3">
        <f>IF(OR(Table2[[#This Row],[Pclass]]=2, Table2[[#This Row],[Pclass]]=3), 0, IF(Table2[[#This Row],[Pclass]]=1, 1, ""))</f>
        <v>0</v>
      </c>
      <c r="R363" s="3">
        <f>IF(OR(Table2[[#This Row],[Pclass]]=1, Table2[[#This Row],[Pclass]]=3), 0, IF(Table2[[#This Row],[Pclass]]=2, 1, ""))</f>
        <v>0</v>
      </c>
      <c r="S363" s="3">
        <f>IF(OR(Table2[[#This Row],[Embarked]]="C", Table2[[#This Row],[Embarked]]="Q"), 0, IF(Table2[[#This Row],[Embarked]]="S", 1, ""))</f>
        <v>1</v>
      </c>
      <c r="T363" s="3">
        <f>IF(OR(Table2[[#This Row],[Embarked]]="S", Table2[[#This Row],[Embarked]]="Q"), 0, IF(Table2[[#This Row],[Embarked]]="C", 1, ""))</f>
        <v>0</v>
      </c>
      <c r="U363" s="3">
        <f>IF(Table2[[#This Row],[Sex]]="male", 1, 0)</f>
        <v>1</v>
      </c>
      <c r="V363" s="3">
        <v>1</v>
      </c>
      <c r="AI363">
        <f>SUMPRODUCT(Table2[[#This Row],[SibSp_1]:[Const]],$X$4:$AG$4)</f>
        <v>-5.3425593448144459E-2</v>
      </c>
      <c r="AJ363">
        <f>(AI363-Table2[[#This Row],[Survived]])^2</f>
        <v>2.854294035286416E-3</v>
      </c>
    </row>
    <row r="364" spans="1:36" x14ac:dyDescent="0.25">
      <c r="A364">
        <v>362</v>
      </c>
      <c r="B364">
        <v>0</v>
      </c>
      <c r="C364">
        <v>2</v>
      </c>
      <c r="D364" t="s">
        <v>535</v>
      </c>
      <c r="E364" t="s">
        <v>13</v>
      </c>
      <c r="F364">
        <v>29</v>
      </c>
      <c r="G364">
        <v>1</v>
      </c>
      <c r="H364">
        <v>0</v>
      </c>
      <c r="I364" t="s">
        <v>536</v>
      </c>
      <c r="J364">
        <v>27.720800000000001</v>
      </c>
      <c r="L364" t="s">
        <v>20</v>
      </c>
      <c r="M364">
        <f>Table2[[#This Row],[SibSp]]</f>
        <v>1</v>
      </c>
      <c r="N364">
        <f>Table2[[#This Row],[Parch]]</f>
        <v>0</v>
      </c>
      <c r="O364" s="5">
        <f>Table2[[#This Row],[Age]]/80</f>
        <v>0.36249999999999999</v>
      </c>
      <c r="P364" s="5">
        <f>LOG10(Table2[[#This Row],[Fare]]+1)</f>
        <v>1.4581965327411079</v>
      </c>
      <c r="Q364" s="3">
        <f>IF(OR(Table2[[#This Row],[Pclass]]=2, Table2[[#This Row],[Pclass]]=3), 0, IF(Table2[[#This Row],[Pclass]]=1, 1, ""))</f>
        <v>0</v>
      </c>
      <c r="R364" s="3">
        <f>IF(OR(Table2[[#This Row],[Pclass]]=1, Table2[[#This Row],[Pclass]]=3), 0, IF(Table2[[#This Row],[Pclass]]=2, 1, ""))</f>
        <v>1</v>
      </c>
      <c r="S364" s="3">
        <f>IF(OR(Table2[[#This Row],[Embarked]]="C", Table2[[#This Row],[Embarked]]="Q"), 0, IF(Table2[[#This Row],[Embarked]]="S", 1, ""))</f>
        <v>0</v>
      </c>
      <c r="T364" s="3">
        <f>IF(OR(Table2[[#This Row],[Embarked]]="S", Table2[[#This Row],[Embarked]]="Q"), 0, IF(Table2[[#This Row],[Embarked]]="C", 1, ""))</f>
        <v>1</v>
      </c>
      <c r="U364" s="3">
        <f>IF(Table2[[#This Row],[Sex]]="male", 1, 0)</f>
        <v>1</v>
      </c>
      <c r="V364" s="3">
        <v>1</v>
      </c>
      <c r="AI364">
        <f>SUMPRODUCT(Table2[[#This Row],[SibSp_1]:[Const]],$X$4:$AG$4)</f>
        <v>0.32150042183016236</v>
      </c>
      <c r="AJ364">
        <f>(AI364-Table2[[#This Row],[Survived]])^2</f>
        <v>0.10336252123697234</v>
      </c>
    </row>
    <row r="365" spans="1:36" x14ac:dyDescent="0.25">
      <c r="A365">
        <v>363</v>
      </c>
      <c r="B365">
        <v>0</v>
      </c>
      <c r="C365">
        <v>3</v>
      </c>
      <c r="D365" t="s">
        <v>537</v>
      </c>
      <c r="E365" t="s">
        <v>17</v>
      </c>
      <c r="F365">
        <v>45</v>
      </c>
      <c r="G365">
        <v>0</v>
      </c>
      <c r="H365">
        <v>1</v>
      </c>
      <c r="I365">
        <v>2691</v>
      </c>
      <c r="J365">
        <v>14.4542</v>
      </c>
      <c r="L365" t="s">
        <v>20</v>
      </c>
      <c r="M365">
        <f>Table2[[#This Row],[SibSp]]</f>
        <v>0</v>
      </c>
      <c r="N365">
        <f>Table2[[#This Row],[Parch]]</f>
        <v>1</v>
      </c>
      <c r="O365" s="5">
        <f>Table2[[#This Row],[Age]]/80</f>
        <v>0.5625</v>
      </c>
      <c r="P365" s="5">
        <f>LOG10(Table2[[#This Row],[Fare]]+1)</f>
        <v>1.1890465283525415</v>
      </c>
      <c r="Q365" s="3">
        <f>IF(OR(Table2[[#This Row],[Pclass]]=2, Table2[[#This Row],[Pclass]]=3), 0, IF(Table2[[#This Row],[Pclass]]=1, 1, ""))</f>
        <v>0</v>
      </c>
      <c r="R365" s="3">
        <f>IF(OR(Table2[[#This Row],[Pclass]]=1, Table2[[#This Row],[Pclass]]=3), 0, IF(Table2[[#This Row],[Pclass]]=2, 1, ""))</f>
        <v>0</v>
      </c>
      <c r="S365" s="3">
        <f>IF(OR(Table2[[#This Row],[Embarked]]="C", Table2[[#This Row],[Embarked]]="Q"), 0, IF(Table2[[#This Row],[Embarked]]="S", 1, ""))</f>
        <v>0</v>
      </c>
      <c r="T365" s="3">
        <f>IF(OR(Table2[[#This Row],[Embarked]]="S", Table2[[#This Row],[Embarked]]="Q"), 0, IF(Table2[[#This Row],[Embarked]]="C", 1, ""))</f>
        <v>1</v>
      </c>
      <c r="U365" s="3">
        <f>IF(Table2[[#This Row],[Sex]]="male", 1, 0)</f>
        <v>0</v>
      </c>
      <c r="V365" s="3">
        <v>1</v>
      </c>
      <c r="AI365">
        <f>SUMPRODUCT(Table2[[#This Row],[SibSp_1]:[Const]],$X$4:$AG$4)</f>
        <v>0.54718907907191328</v>
      </c>
      <c r="AJ365">
        <f>(AI365-Table2[[#This Row],[Survived]])^2</f>
        <v>0.29941588825556859</v>
      </c>
    </row>
    <row r="366" spans="1:36" x14ac:dyDescent="0.25">
      <c r="A366">
        <v>364</v>
      </c>
      <c r="B366">
        <v>0</v>
      </c>
      <c r="C366">
        <v>3</v>
      </c>
      <c r="D366" t="s">
        <v>538</v>
      </c>
      <c r="E366" t="s">
        <v>13</v>
      </c>
      <c r="F366">
        <v>35</v>
      </c>
      <c r="G366">
        <v>0</v>
      </c>
      <c r="H366">
        <v>0</v>
      </c>
      <c r="I366" t="s">
        <v>539</v>
      </c>
      <c r="J366">
        <v>7.05</v>
      </c>
      <c r="L366" t="s">
        <v>15</v>
      </c>
      <c r="M366">
        <f>Table2[[#This Row],[SibSp]]</f>
        <v>0</v>
      </c>
      <c r="N366">
        <f>Table2[[#This Row],[Parch]]</f>
        <v>0</v>
      </c>
      <c r="O366" s="5">
        <f>Table2[[#This Row],[Age]]/80</f>
        <v>0.4375</v>
      </c>
      <c r="P366" s="5">
        <f>LOG10(Table2[[#This Row],[Fare]]+1)</f>
        <v>0.90579588036786851</v>
      </c>
      <c r="Q366" s="3">
        <f>IF(OR(Table2[[#This Row],[Pclass]]=2, Table2[[#This Row],[Pclass]]=3), 0, IF(Table2[[#This Row],[Pclass]]=1, 1, ""))</f>
        <v>0</v>
      </c>
      <c r="R366" s="3">
        <f>IF(OR(Table2[[#This Row],[Pclass]]=1, Table2[[#This Row],[Pclass]]=3), 0, IF(Table2[[#This Row],[Pclass]]=2, 1, ""))</f>
        <v>0</v>
      </c>
      <c r="S366" s="3">
        <f>IF(OR(Table2[[#This Row],[Embarked]]="C", Table2[[#This Row],[Embarked]]="Q"), 0, IF(Table2[[#This Row],[Embarked]]="S", 1, ""))</f>
        <v>1</v>
      </c>
      <c r="T366" s="3">
        <f>IF(OR(Table2[[#This Row],[Embarked]]="S", Table2[[#This Row],[Embarked]]="Q"), 0, IF(Table2[[#This Row],[Embarked]]="C", 1, ""))</f>
        <v>0</v>
      </c>
      <c r="U366" s="3">
        <f>IF(Table2[[#This Row],[Sex]]="male", 1, 0)</f>
        <v>1</v>
      </c>
      <c r="V366" s="3">
        <v>1</v>
      </c>
      <c r="AI366">
        <f>SUMPRODUCT(Table2[[#This Row],[SibSp_1]:[Const]],$X$4:$AG$4)</f>
        <v>6.2163926570086958E-2</v>
      </c>
      <c r="AJ366">
        <f>(AI366-Table2[[#This Row],[Survived]])^2</f>
        <v>3.8643537666111631E-3</v>
      </c>
    </row>
    <row r="367" spans="1:36" hidden="1" x14ac:dyDescent="0.25">
      <c r="A367">
        <v>365</v>
      </c>
      <c r="B367">
        <v>0</v>
      </c>
      <c r="C367">
        <v>3</v>
      </c>
      <c r="D367" t="s">
        <v>540</v>
      </c>
      <c r="E367" t="s">
        <v>13</v>
      </c>
      <c r="G367">
        <v>1</v>
      </c>
      <c r="H367">
        <v>0</v>
      </c>
      <c r="I367">
        <v>370365</v>
      </c>
      <c r="J367">
        <v>15.5</v>
      </c>
      <c r="L367" t="s">
        <v>27</v>
      </c>
      <c r="M367">
        <f>Table2[[#This Row],[SibSp]]</f>
        <v>1</v>
      </c>
      <c r="N367">
        <f>Table2[[#This Row],[Parch]]</f>
        <v>0</v>
      </c>
      <c r="O367">
        <f>Table2[[#This Row],[Age]]/80</f>
        <v>0</v>
      </c>
      <c r="P367" s="3">
        <f>LOG10(Table2[[#This Row],[Fare]]+1)</f>
        <v>1.2174839442139063</v>
      </c>
      <c r="Q367" s="3">
        <f>IF(OR(Table2[[#This Row],[Pclass]]=2, Table2[[#This Row],[Pclass]]=3), 0, IF(Table2[[#This Row],[Pclass]]=1, 1, ""))</f>
        <v>0</v>
      </c>
      <c r="R367" s="3">
        <f>IF(OR(Table2[[#This Row],[Pclass]]=1, Table2[[#This Row],[Pclass]]=3), 0, IF(Table2[[#This Row],[Pclass]]=2, 1, ""))</f>
        <v>0</v>
      </c>
      <c r="S367" s="3">
        <f>IF(OR(Table2[[#This Row],[Embarked]]="C", Table2[[#This Row],[Embarked]]="Q"), 0, IF(Table2[[#This Row],[Embarked]]="S", 1, ""))</f>
        <v>0</v>
      </c>
      <c r="T367" s="3">
        <f>IF(OR(Table2[[#This Row],[Embarked]]="S", Table2[[#This Row],[Embarked]]="Q"), 0, IF(Table2[[#This Row],[Embarked]]="C", 1, ""))</f>
        <v>0</v>
      </c>
      <c r="U367" s="3">
        <f>IF(Table2[[#This Row],[Sex]]="male", 1, 0)</f>
        <v>1</v>
      </c>
      <c r="V367" s="3"/>
      <c r="AI367">
        <f>SUMPRODUCT(Table2[[#This Row],[SibSp_1]:[Const]],$X$4:$AG$4)</f>
        <v>-0.47864811290002046</v>
      </c>
      <c r="AJ367">
        <f>(AI367-Table2[[#This Row],[Survived]])^2</f>
        <v>0.22910401598275074</v>
      </c>
    </row>
    <row r="368" spans="1:36" x14ac:dyDescent="0.25">
      <c r="A368">
        <v>366</v>
      </c>
      <c r="B368">
        <v>0</v>
      </c>
      <c r="C368">
        <v>3</v>
      </c>
      <c r="D368" t="s">
        <v>541</v>
      </c>
      <c r="E368" t="s">
        <v>13</v>
      </c>
      <c r="F368">
        <v>30</v>
      </c>
      <c r="G368">
        <v>0</v>
      </c>
      <c r="H368">
        <v>0</v>
      </c>
      <c r="I368" t="s">
        <v>542</v>
      </c>
      <c r="J368">
        <v>7.25</v>
      </c>
      <c r="L368" t="s">
        <v>15</v>
      </c>
      <c r="M368">
        <f>Table2[[#This Row],[SibSp]]</f>
        <v>0</v>
      </c>
      <c r="N368">
        <f>Table2[[#This Row],[Parch]]</f>
        <v>0</v>
      </c>
      <c r="O368" s="5">
        <f>Table2[[#This Row],[Age]]/80</f>
        <v>0.375</v>
      </c>
      <c r="P368" s="5">
        <f>LOG10(Table2[[#This Row],[Fare]]+1)</f>
        <v>0.91645394854992512</v>
      </c>
      <c r="Q368" s="3">
        <f>IF(OR(Table2[[#This Row],[Pclass]]=2, Table2[[#This Row],[Pclass]]=3), 0, IF(Table2[[#This Row],[Pclass]]=1, 1, ""))</f>
        <v>0</v>
      </c>
      <c r="R368" s="3">
        <f>IF(OR(Table2[[#This Row],[Pclass]]=1, Table2[[#This Row],[Pclass]]=3), 0, IF(Table2[[#This Row],[Pclass]]=2, 1, ""))</f>
        <v>0</v>
      </c>
      <c r="S368" s="3">
        <f>IF(OR(Table2[[#This Row],[Embarked]]="C", Table2[[#This Row],[Embarked]]="Q"), 0, IF(Table2[[#This Row],[Embarked]]="S", 1, ""))</f>
        <v>1</v>
      </c>
      <c r="T368" s="3">
        <f>IF(OR(Table2[[#This Row],[Embarked]]="S", Table2[[#This Row],[Embarked]]="Q"), 0, IF(Table2[[#This Row],[Embarked]]="C", 1, ""))</f>
        <v>0</v>
      </c>
      <c r="U368" s="3">
        <f>IF(Table2[[#This Row],[Sex]]="male", 1, 0)</f>
        <v>1</v>
      </c>
      <c r="V368" s="3">
        <v>1</v>
      </c>
      <c r="AI368">
        <f>SUMPRODUCT(Table2[[#This Row],[SibSp_1]:[Const]],$X$4:$AG$4)</f>
        <v>9.4690640306339224E-2</v>
      </c>
      <c r="AJ368">
        <f>(AI368-Table2[[#This Row],[Survived]])^2</f>
        <v>8.9663173616245147E-3</v>
      </c>
    </row>
    <row r="369" spans="1:36" x14ac:dyDescent="0.25">
      <c r="A369">
        <v>367</v>
      </c>
      <c r="B369">
        <v>1</v>
      </c>
      <c r="C369">
        <v>1</v>
      </c>
      <c r="D369" t="s">
        <v>543</v>
      </c>
      <c r="E369" t="s">
        <v>17</v>
      </c>
      <c r="F369">
        <v>60</v>
      </c>
      <c r="G369">
        <v>1</v>
      </c>
      <c r="H369">
        <v>0</v>
      </c>
      <c r="I369">
        <v>110813</v>
      </c>
      <c r="J369">
        <v>75.25</v>
      </c>
      <c r="K369" t="s">
        <v>544</v>
      </c>
      <c r="L369" t="s">
        <v>20</v>
      </c>
      <c r="M369">
        <f>Table2[[#This Row],[SibSp]]</f>
        <v>1</v>
      </c>
      <c r="N369">
        <f>Table2[[#This Row],[Parch]]</f>
        <v>0</v>
      </c>
      <c r="O369" s="5">
        <f>Table2[[#This Row],[Age]]/80</f>
        <v>0.75</v>
      </c>
      <c r="P369" s="5">
        <f>LOG10(Table2[[#This Row],[Fare]]+1)</f>
        <v>1.8822398480188234</v>
      </c>
      <c r="Q369" s="3">
        <f>IF(OR(Table2[[#This Row],[Pclass]]=2, Table2[[#This Row],[Pclass]]=3), 0, IF(Table2[[#This Row],[Pclass]]=1, 1, ""))</f>
        <v>1</v>
      </c>
      <c r="R369" s="3">
        <f>IF(OR(Table2[[#This Row],[Pclass]]=1, Table2[[#This Row],[Pclass]]=3), 0, IF(Table2[[#This Row],[Pclass]]=2, 1, ""))</f>
        <v>0</v>
      </c>
      <c r="S369" s="3">
        <f>IF(OR(Table2[[#This Row],[Embarked]]="C", Table2[[#This Row],[Embarked]]="Q"), 0, IF(Table2[[#This Row],[Embarked]]="S", 1, ""))</f>
        <v>0</v>
      </c>
      <c r="T369" s="3">
        <f>IF(OR(Table2[[#This Row],[Embarked]]="S", Table2[[#This Row],[Embarked]]="Q"), 0, IF(Table2[[#This Row],[Embarked]]="C", 1, ""))</f>
        <v>1</v>
      </c>
      <c r="U369" s="3">
        <f>IF(Table2[[#This Row],[Sex]]="male", 1, 0)</f>
        <v>0</v>
      </c>
      <c r="V369" s="3">
        <v>1</v>
      </c>
      <c r="AI369">
        <f>SUMPRODUCT(Table2[[#This Row],[SibSp_1]:[Const]],$X$4:$AG$4)</f>
        <v>0.7965549983949799</v>
      </c>
      <c r="AJ369">
        <f>(AI369-Table2[[#This Row],[Survived]])^2</f>
        <v>4.1389868678066634E-2</v>
      </c>
    </row>
    <row r="370" spans="1:36" hidden="1" x14ac:dyDescent="0.25">
      <c r="A370">
        <v>368</v>
      </c>
      <c r="B370">
        <v>1</v>
      </c>
      <c r="C370">
        <v>3</v>
      </c>
      <c r="D370" t="s">
        <v>545</v>
      </c>
      <c r="E370" t="s">
        <v>17</v>
      </c>
      <c r="G370">
        <v>0</v>
      </c>
      <c r="H370">
        <v>0</v>
      </c>
      <c r="I370">
        <v>2626</v>
      </c>
      <c r="J370">
        <v>7.2291999999999996</v>
      </c>
      <c r="L370" t="s">
        <v>20</v>
      </c>
      <c r="M370">
        <f>Table2[[#This Row],[SibSp]]</f>
        <v>0</v>
      </c>
      <c r="N370">
        <f>Table2[[#This Row],[Parch]]</f>
        <v>0</v>
      </c>
      <c r="O370">
        <f>Table2[[#This Row],[Age]]/80</f>
        <v>0</v>
      </c>
      <c r="P370" s="3">
        <f>LOG10(Table2[[#This Row],[Fare]]+1)</f>
        <v>0.91535761741483168</v>
      </c>
      <c r="Q370" s="3">
        <f>IF(OR(Table2[[#This Row],[Pclass]]=2, Table2[[#This Row],[Pclass]]=3), 0, IF(Table2[[#This Row],[Pclass]]=1, 1, ""))</f>
        <v>0</v>
      </c>
      <c r="R370" s="3">
        <f>IF(OR(Table2[[#This Row],[Pclass]]=1, Table2[[#This Row],[Pclass]]=3), 0, IF(Table2[[#This Row],[Pclass]]=2, 1, ""))</f>
        <v>0</v>
      </c>
      <c r="S370" s="3">
        <f>IF(OR(Table2[[#This Row],[Embarked]]="C", Table2[[#This Row],[Embarked]]="Q"), 0, IF(Table2[[#This Row],[Embarked]]="S", 1, ""))</f>
        <v>0</v>
      </c>
      <c r="T370" s="3">
        <f>IF(OR(Table2[[#This Row],[Embarked]]="S", Table2[[#This Row],[Embarked]]="Q"), 0, IF(Table2[[#This Row],[Embarked]]="C", 1, ""))</f>
        <v>1</v>
      </c>
      <c r="U370" s="3">
        <f>IF(Table2[[#This Row],[Sex]]="male", 1, 0)</f>
        <v>0</v>
      </c>
      <c r="V370" s="3"/>
      <c r="AI370">
        <f>SUMPRODUCT(Table2[[#This Row],[SibSp_1]:[Const]],$X$4:$AG$4)</f>
        <v>0.14144108675942824</v>
      </c>
      <c r="AJ370">
        <f>(AI370-Table2[[#This Row],[Survived]])^2</f>
        <v>0.73712340750483163</v>
      </c>
    </row>
    <row r="371" spans="1:36" hidden="1" x14ac:dyDescent="0.25">
      <c r="A371">
        <v>369</v>
      </c>
      <c r="B371">
        <v>1</v>
      </c>
      <c r="C371">
        <v>3</v>
      </c>
      <c r="D371" t="s">
        <v>546</v>
      </c>
      <c r="E371" t="s">
        <v>17</v>
      </c>
      <c r="G371">
        <v>0</v>
      </c>
      <c r="H371">
        <v>0</v>
      </c>
      <c r="I371">
        <v>14313</v>
      </c>
      <c r="J371">
        <v>7.75</v>
      </c>
      <c r="L371" t="s">
        <v>27</v>
      </c>
      <c r="M371">
        <f>Table2[[#This Row],[SibSp]]</f>
        <v>0</v>
      </c>
      <c r="N371">
        <f>Table2[[#This Row],[Parch]]</f>
        <v>0</v>
      </c>
      <c r="O371">
        <f>Table2[[#This Row],[Age]]/80</f>
        <v>0</v>
      </c>
      <c r="P371" s="3">
        <f>LOG10(Table2[[#This Row],[Fare]]+1)</f>
        <v>0.94200805302231327</v>
      </c>
      <c r="Q371" s="3">
        <f>IF(OR(Table2[[#This Row],[Pclass]]=2, Table2[[#This Row],[Pclass]]=3), 0, IF(Table2[[#This Row],[Pclass]]=1, 1, ""))</f>
        <v>0</v>
      </c>
      <c r="R371" s="3">
        <f>IF(OR(Table2[[#This Row],[Pclass]]=1, Table2[[#This Row],[Pclass]]=3), 0, IF(Table2[[#This Row],[Pclass]]=2, 1, ""))</f>
        <v>0</v>
      </c>
      <c r="S371" s="3">
        <f>IF(OR(Table2[[#This Row],[Embarked]]="C", Table2[[#This Row],[Embarked]]="Q"), 0, IF(Table2[[#This Row],[Embarked]]="S", 1, ""))</f>
        <v>0</v>
      </c>
      <c r="T371" s="3">
        <f>IF(OR(Table2[[#This Row],[Embarked]]="S", Table2[[#This Row],[Embarked]]="Q"), 0, IF(Table2[[#This Row],[Embarked]]="C", 1, ""))</f>
        <v>0</v>
      </c>
      <c r="U371" s="3">
        <f>IF(Table2[[#This Row],[Sex]]="male", 1, 0)</f>
        <v>0</v>
      </c>
      <c r="V371" s="3"/>
      <c r="AI371">
        <f>SUMPRODUCT(Table2[[#This Row],[SibSp_1]:[Const]],$X$4:$AG$4)</f>
        <v>4.5921608245648081E-2</v>
      </c>
      <c r="AJ371">
        <f>(AI371-Table2[[#This Row],[Survived]])^2</f>
        <v>0.91026557761257065</v>
      </c>
    </row>
    <row r="372" spans="1:36" x14ac:dyDescent="0.25">
      <c r="A372">
        <v>370</v>
      </c>
      <c r="B372">
        <v>1</v>
      </c>
      <c r="C372">
        <v>1</v>
      </c>
      <c r="D372" t="s">
        <v>547</v>
      </c>
      <c r="E372" t="s">
        <v>17</v>
      </c>
      <c r="F372">
        <v>24</v>
      </c>
      <c r="G372">
        <v>0</v>
      </c>
      <c r="H372">
        <v>0</v>
      </c>
      <c r="I372" t="s">
        <v>548</v>
      </c>
      <c r="J372">
        <v>69.3</v>
      </c>
      <c r="K372" t="s">
        <v>549</v>
      </c>
      <c r="L372" t="s">
        <v>20</v>
      </c>
      <c r="M372">
        <f>Table2[[#This Row],[SibSp]]</f>
        <v>0</v>
      </c>
      <c r="N372">
        <f>Table2[[#This Row],[Parch]]</f>
        <v>0</v>
      </c>
      <c r="O372" s="5">
        <f>Table2[[#This Row],[Age]]/80</f>
        <v>0.3</v>
      </c>
      <c r="P372" s="5">
        <f>LOG10(Table2[[#This Row],[Fare]]+1)</f>
        <v>1.8469553250198238</v>
      </c>
      <c r="Q372" s="3">
        <f>IF(OR(Table2[[#This Row],[Pclass]]=2, Table2[[#This Row],[Pclass]]=3), 0, IF(Table2[[#This Row],[Pclass]]=1, 1, ""))</f>
        <v>1</v>
      </c>
      <c r="R372" s="3">
        <f>IF(OR(Table2[[#This Row],[Pclass]]=1, Table2[[#This Row],[Pclass]]=3), 0, IF(Table2[[#This Row],[Pclass]]=2, 1, ""))</f>
        <v>0</v>
      </c>
      <c r="S372" s="3">
        <f>IF(OR(Table2[[#This Row],[Embarked]]="C", Table2[[#This Row],[Embarked]]="Q"), 0, IF(Table2[[#This Row],[Embarked]]="S", 1, ""))</f>
        <v>0</v>
      </c>
      <c r="T372" s="3">
        <f>IF(OR(Table2[[#This Row],[Embarked]]="S", Table2[[#This Row],[Embarked]]="Q"), 0, IF(Table2[[#This Row],[Embarked]]="C", 1, ""))</f>
        <v>1</v>
      </c>
      <c r="U372" s="3">
        <f>IF(Table2[[#This Row],[Sex]]="male", 1, 0)</f>
        <v>0</v>
      </c>
      <c r="V372" s="3">
        <v>1</v>
      </c>
      <c r="AI372">
        <f>SUMPRODUCT(Table2[[#This Row],[SibSp_1]:[Const]],$X$4:$AG$4)</f>
        <v>1.0802212321948932</v>
      </c>
      <c r="AJ372">
        <f>(AI372-Table2[[#This Row],[Survived]])^2</f>
        <v>6.4354460948669676E-3</v>
      </c>
    </row>
    <row r="373" spans="1:36" x14ac:dyDescent="0.25">
      <c r="A373">
        <v>371</v>
      </c>
      <c r="B373">
        <v>1</v>
      </c>
      <c r="C373">
        <v>1</v>
      </c>
      <c r="D373" t="s">
        <v>550</v>
      </c>
      <c r="E373" t="s">
        <v>13</v>
      </c>
      <c r="F373">
        <v>25</v>
      </c>
      <c r="G373">
        <v>1</v>
      </c>
      <c r="H373">
        <v>0</v>
      </c>
      <c r="I373">
        <v>11765</v>
      </c>
      <c r="J373">
        <v>55.441699999999997</v>
      </c>
      <c r="K373" t="s">
        <v>551</v>
      </c>
      <c r="L373" t="s">
        <v>20</v>
      </c>
      <c r="M373">
        <f>Table2[[#This Row],[SibSp]]</f>
        <v>1</v>
      </c>
      <c r="N373">
        <f>Table2[[#This Row],[Parch]]</f>
        <v>0</v>
      </c>
      <c r="O373" s="5">
        <f>Table2[[#This Row],[Age]]/80</f>
        <v>0.3125</v>
      </c>
      <c r="P373" s="5">
        <f>LOG10(Table2[[#This Row],[Fare]]+1)</f>
        <v>1.7516000860444023</v>
      </c>
      <c r="Q373" s="3">
        <f>IF(OR(Table2[[#This Row],[Pclass]]=2, Table2[[#This Row],[Pclass]]=3), 0, IF(Table2[[#This Row],[Pclass]]=1, 1, ""))</f>
        <v>1</v>
      </c>
      <c r="R373" s="3">
        <f>IF(OR(Table2[[#This Row],[Pclass]]=1, Table2[[#This Row],[Pclass]]=3), 0, IF(Table2[[#This Row],[Pclass]]=2, 1, ""))</f>
        <v>0</v>
      </c>
      <c r="S373" s="3">
        <f>IF(OR(Table2[[#This Row],[Embarked]]="C", Table2[[#This Row],[Embarked]]="Q"), 0, IF(Table2[[#This Row],[Embarked]]="S", 1, ""))</f>
        <v>0</v>
      </c>
      <c r="T373" s="3">
        <f>IF(OR(Table2[[#This Row],[Embarked]]="S", Table2[[#This Row],[Embarked]]="Q"), 0, IF(Table2[[#This Row],[Embarked]]="C", 1, ""))</f>
        <v>1</v>
      </c>
      <c r="U373" s="3">
        <f>IF(Table2[[#This Row],[Sex]]="male", 1, 0)</f>
        <v>1</v>
      </c>
      <c r="V373" s="3">
        <v>1</v>
      </c>
      <c r="AI373">
        <f>SUMPRODUCT(Table2[[#This Row],[SibSp_1]:[Const]],$X$4:$AG$4)</f>
        <v>0.53117256955814574</v>
      </c>
      <c r="AJ373">
        <f>(AI373-Table2[[#This Row],[Survived]])^2</f>
        <v>0.21979915953471169</v>
      </c>
    </row>
    <row r="374" spans="1:36" x14ac:dyDescent="0.25">
      <c r="A374">
        <v>372</v>
      </c>
      <c r="B374">
        <v>0</v>
      </c>
      <c r="C374">
        <v>3</v>
      </c>
      <c r="D374" t="s">
        <v>552</v>
      </c>
      <c r="E374" t="s">
        <v>13</v>
      </c>
      <c r="F374">
        <v>18</v>
      </c>
      <c r="G374">
        <v>1</v>
      </c>
      <c r="H374">
        <v>0</v>
      </c>
      <c r="I374">
        <v>3101267</v>
      </c>
      <c r="J374">
        <v>6.4958</v>
      </c>
      <c r="L374" t="s">
        <v>15</v>
      </c>
      <c r="M374">
        <f>Table2[[#This Row],[SibSp]]</f>
        <v>1</v>
      </c>
      <c r="N374">
        <f>Table2[[#This Row],[Parch]]</f>
        <v>0</v>
      </c>
      <c r="O374" s="5">
        <f>Table2[[#This Row],[Age]]/80</f>
        <v>0.22500000000000001</v>
      </c>
      <c r="P374" s="5">
        <f>LOG10(Table2[[#This Row],[Fare]]+1)</f>
        <v>0.87481799035902574</v>
      </c>
      <c r="Q374" s="3">
        <f>IF(OR(Table2[[#This Row],[Pclass]]=2, Table2[[#This Row],[Pclass]]=3), 0, IF(Table2[[#This Row],[Pclass]]=1, 1, ""))</f>
        <v>0</v>
      </c>
      <c r="R374" s="3">
        <f>IF(OR(Table2[[#This Row],[Pclass]]=1, Table2[[#This Row],[Pclass]]=3), 0, IF(Table2[[#This Row],[Pclass]]=2, 1, ""))</f>
        <v>0</v>
      </c>
      <c r="S374" s="3">
        <f>IF(OR(Table2[[#This Row],[Embarked]]="C", Table2[[#This Row],[Embarked]]="Q"), 0, IF(Table2[[#This Row],[Embarked]]="S", 1, ""))</f>
        <v>1</v>
      </c>
      <c r="T374" s="3">
        <f>IF(OR(Table2[[#This Row],[Embarked]]="S", Table2[[#This Row],[Embarked]]="Q"), 0, IF(Table2[[#This Row],[Embarked]]="C", 1, ""))</f>
        <v>0</v>
      </c>
      <c r="U374" s="3">
        <f>IF(Table2[[#This Row],[Sex]]="male", 1, 0)</f>
        <v>1</v>
      </c>
      <c r="V374" s="3">
        <v>1</v>
      </c>
      <c r="AI374">
        <f>SUMPRODUCT(Table2[[#This Row],[SibSp_1]:[Const]],$X$4:$AG$4)</f>
        <v>0.11454325338126925</v>
      </c>
      <c r="AJ374">
        <f>(AI374-Table2[[#This Row],[Survived]])^2</f>
        <v>1.3120156895165649E-2</v>
      </c>
    </row>
    <row r="375" spans="1:36" x14ac:dyDescent="0.25">
      <c r="A375">
        <v>373</v>
      </c>
      <c r="B375">
        <v>0</v>
      </c>
      <c r="C375">
        <v>3</v>
      </c>
      <c r="D375" t="s">
        <v>553</v>
      </c>
      <c r="E375" t="s">
        <v>13</v>
      </c>
      <c r="F375">
        <v>19</v>
      </c>
      <c r="G375">
        <v>0</v>
      </c>
      <c r="H375">
        <v>0</v>
      </c>
      <c r="I375">
        <v>323951</v>
      </c>
      <c r="J375">
        <v>8.0500000000000007</v>
      </c>
      <c r="L375" t="s">
        <v>15</v>
      </c>
      <c r="M375">
        <f>Table2[[#This Row],[SibSp]]</f>
        <v>0</v>
      </c>
      <c r="N375">
        <f>Table2[[#This Row],[Parch]]</f>
        <v>0</v>
      </c>
      <c r="O375" s="5">
        <f>Table2[[#This Row],[Age]]/80</f>
        <v>0.23749999999999999</v>
      </c>
      <c r="P375" s="5">
        <f>LOG10(Table2[[#This Row],[Fare]]+1)</f>
        <v>0.9566485792052033</v>
      </c>
      <c r="Q375" s="3">
        <f>IF(OR(Table2[[#This Row],[Pclass]]=2, Table2[[#This Row],[Pclass]]=3), 0, IF(Table2[[#This Row],[Pclass]]=1, 1, ""))</f>
        <v>0</v>
      </c>
      <c r="R375" s="3">
        <f>IF(OR(Table2[[#This Row],[Pclass]]=1, Table2[[#This Row],[Pclass]]=3), 0, IF(Table2[[#This Row],[Pclass]]=2, 1, ""))</f>
        <v>0</v>
      </c>
      <c r="S375" s="3">
        <f>IF(OR(Table2[[#This Row],[Embarked]]="C", Table2[[#This Row],[Embarked]]="Q"), 0, IF(Table2[[#This Row],[Embarked]]="S", 1, ""))</f>
        <v>1</v>
      </c>
      <c r="T375" s="3">
        <f>IF(OR(Table2[[#This Row],[Embarked]]="S", Table2[[#This Row],[Embarked]]="Q"), 0, IF(Table2[[#This Row],[Embarked]]="C", 1, ""))</f>
        <v>0</v>
      </c>
      <c r="U375" s="3">
        <f>IF(Table2[[#This Row],[Sex]]="male", 1, 0)</f>
        <v>1</v>
      </c>
      <c r="V375" s="3">
        <v>1</v>
      </c>
      <c r="AI375">
        <f>SUMPRODUCT(Table2[[#This Row],[SibSp_1]:[Const]],$X$4:$AG$4)</f>
        <v>0.16706579812522038</v>
      </c>
      <c r="AJ375">
        <f>(AI375-Table2[[#This Row],[Survived]])^2</f>
        <v>2.7910980903216889E-2</v>
      </c>
    </row>
    <row r="376" spans="1:36" x14ac:dyDescent="0.25">
      <c r="A376">
        <v>374</v>
      </c>
      <c r="B376">
        <v>0</v>
      </c>
      <c r="C376">
        <v>1</v>
      </c>
      <c r="D376" t="s">
        <v>554</v>
      </c>
      <c r="E376" t="s">
        <v>13</v>
      </c>
      <c r="F376">
        <v>22</v>
      </c>
      <c r="G376">
        <v>0</v>
      </c>
      <c r="H376">
        <v>0</v>
      </c>
      <c r="I376" t="s">
        <v>408</v>
      </c>
      <c r="J376">
        <v>135.63329999999999</v>
      </c>
      <c r="L376" t="s">
        <v>20</v>
      </c>
      <c r="M376">
        <f>Table2[[#This Row],[SibSp]]</f>
        <v>0</v>
      </c>
      <c r="N376">
        <f>Table2[[#This Row],[Parch]]</f>
        <v>0</v>
      </c>
      <c r="O376" s="5">
        <f>Table2[[#This Row],[Age]]/80</f>
        <v>0.27500000000000002</v>
      </c>
      <c r="P376" s="5">
        <f>LOG10(Table2[[#This Row],[Fare]]+1)</f>
        <v>2.1355565576455011</v>
      </c>
      <c r="Q376" s="3">
        <f>IF(OR(Table2[[#This Row],[Pclass]]=2, Table2[[#This Row],[Pclass]]=3), 0, IF(Table2[[#This Row],[Pclass]]=1, 1, ""))</f>
        <v>1</v>
      </c>
      <c r="R376" s="3">
        <f>IF(OR(Table2[[#This Row],[Pclass]]=1, Table2[[#This Row],[Pclass]]=3), 0, IF(Table2[[#This Row],[Pclass]]=2, 1, ""))</f>
        <v>0</v>
      </c>
      <c r="S376" s="3">
        <f>IF(OR(Table2[[#This Row],[Embarked]]="C", Table2[[#This Row],[Embarked]]="Q"), 0, IF(Table2[[#This Row],[Embarked]]="S", 1, ""))</f>
        <v>0</v>
      </c>
      <c r="T376" s="3">
        <f>IF(OR(Table2[[#This Row],[Embarked]]="S", Table2[[#This Row],[Embarked]]="Q"), 0, IF(Table2[[#This Row],[Embarked]]="C", 1, ""))</f>
        <v>1</v>
      </c>
      <c r="U376" s="3">
        <f>IF(Table2[[#This Row],[Sex]]="male", 1, 0)</f>
        <v>1</v>
      </c>
      <c r="V376" s="3">
        <v>1</v>
      </c>
      <c r="AI376">
        <f>SUMPRODUCT(Table2[[#This Row],[SibSp_1]:[Const]],$X$4:$AG$4)</f>
        <v>0.6240290571211542</v>
      </c>
      <c r="AJ376">
        <f>(AI376-Table2[[#This Row],[Survived]])^2</f>
        <v>0.38941226413151675</v>
      </c>
    </row>
    <row r="377" spans="1:36" x14ac:dyDescent="0.25">
      <c r="A377">
        <v>375</v>
      </c>
      <c r="B377">
        <v>0</v>
      </c>
      <c r="C377">
        <v>3</v>
      </c>
      <c r="D377" t="s">
        <v>555</v>
      </c>
      <c r="E377" t="s">
        <v>17</v>
      </c>
      <c r="F377">
        <v>3</v>
      </c>
      <c r="G377">
        <v>3</v>
      </c>
      <c r="H377">
        <v>1</v>
      </c>
      <c r="I377">
        <v>349909</v>
      </c>
      <c r="J377">
        <v>21.074999999999999</v>
      </c>
      <c r="L377" t="s">
        <v>15</v>
      </c>
      <c r="M377">
        <f>Table2[[#This Row],[SibSp]]</f>
        <v>3</v>
      </c>
      <c r="N377">
        <f>Table2[[#This Row],[Parch]]</f>
        <v>1</v>
      </c>
      <c r="O377" s="5">
        <f>Table2[[#This Row],[Age]]/80</f>
        <v>3.7499999999999999E-2</v>
      </c>
      <c r="P377" s="5">
        <f>LOG10(Table2[[#This Row],[Fare]]+1)</f>
        <v>1.3439007122496063</v>
      </c>
      <c r="Q377" s="3">
        <f>IF(OR(Table2[[#This Row],[Pclass]]=2, Table2[[#This Row],[Pclass]]=3), 0, IF(Table2[[#This Row],[Pclass]]=1, 1, ""))</f>
        <v>0</v>
      </c>
      <c r="R377" s="3">
        <f>IF(OR(Table2[[#This Row],[Pclass]]=1, Table2[[#This Row],[Pclass]]=3), 0, IF(Table2[[#This Row],[Pclass]]=2, 1, ""))</f>
        <v>0</v>
      </c>
      <c r="S377" s="3">
        <f>IF(OR(Table2[[#This Row],[Embarked]]="C", Table2[[#This Row],[Embarked]]="Q"), 0, IF(Table2[[#This Row],[Embarked]]="S", 1, ""))</f>
        <v>1</v>
      </c>
      <c r="T377" s="3">
        <f>IF(OR(Table2[[#This Row],[Embarked]]="S", Table2[[#This Row],[Embarked]]="Q"), 0, IF(Table2[[#This Row],[Embarked]]="C", 1, ""))</f>
        <v>0</v>
      </c>
      <c r="U377" s="3">
        <f>IF(Table2[[#This Row],[Sex]]="male", 1, 0)</f>
        <v>0</v>
      </c>
      <c r="V377" s="3">
        <v>1</v>
      </c>
      <c r="AI377">
        <f>SUMPRODUCT(Table2[[#This Row],[SibSp_1]:[Const]],$X$4:$AG$4)</f>
        <v>0.59269910237170076</v>
      </c>
      <c r="AJ377">
        <f>(AI377-Table2[[#This Row],[Survived]])^2</f>
        <v>0.35129222595221982</v>
      </c>
    </row>
    <row r="378" spans="1:36" hidden="1" x14ac:dyDescent="0.25">
      <c r="A378">
        <v>376</v>
      </c>
      <c r="B378">
        <v>1</v>
      </c>
      <c r="C378">
        <v>1</v>
      </c>
      <c r="D378" t="s">
        <v>556</v>
      </c>
      <c r="E378" t="s">
        <v>17</v>
      </c>
      <c r="G378">
        <v>1</v>
      </c>
      <c r="H378">
        <v>0</v>
      </c>
      <c r="I378" t="s">
        <v>69</v>
      </c>
      <c r="J378">
        <v>82.1708</v>
      </c>
      <c r="L378" t="s">
        <v>20</v>
      </c>
      <c r="M378">
        <f>Table2[[#This Row],[SibSp]]</f>
        <v>1</v>
      </c>
      <c r="N378">
        <f>Table2[[#This Row],[Parch]]</f>
        <v>0</v>
      </c>
      <c r="O378">
        <f>Table2[[#This Row],[Age]]/80</f>
        <v>0</v>
      </c>
      <c r="P378" s="3">
        <f>LOG10(Table2[[#This Row],[Fare]]+1)</f>
        <v>1.9199708788780554</v>
      </c>
      <c r="Q378" s="3">
        <f>IF(OR(Table2[[#This Row],[Pclass]]=2, Table2[[#This Row],[Pclass]]=3), 0, IF(Table2[[#This Row],[Pclass]]=1, 1, ""))</f>
        <v>1</v>
      </c>
      <c r="R378" s="3">
        <f>IF(OR(Table2[[#This Row],[Pclass]]=1, Table2[[#This Row],[Pclass]]=3), 0, IF(Table2[[#This Row],[Pclass]]=2, 1, ""))</f>
        <v>0</v>
      </c>
      <c r="S378" s="3">
        <f>IF(OR(Table2[[#This Row],[Embarked]]="C", Table2[[#This Row],[Embarked]]="Q"), 0, IF(Table2[[#This Row],[Embarked]]="S", 1, ""))</f>
        <v>0</v>
      </c>
      <c r="T378" s="3">
        <f>IF(OR(Table2[[#This Row],[Embarked]]="S", Table2[[#This Row],[Embarked]]="Q"), 0, IF(Table2[[#This Row],[Embarked]]="C", 1, ""))</f>
        <v>1</v>
      </c>
      <c r="U378" s="3">
        <f>IF(Table2[[#This Row],[Sex]]="male", 1, 0)</f>
        <v>0</v>
      </c>
      <c r="V378" s="3"/>
      <c r="AI378">
        <f>SUMPRODUCT(Table2[[#This Row],[SibSp_1]:[Const]],$X$4:$AG$4)</f>
        <v>0.48808274803002816</v>
      </c>
      <c r="AJ378">
        <f>(AI378-Table2[[#This Row],[Survived]])^2</f>
        <v>0.26205927286448766</v>
      </c>
    </row>
    <row r="379" spans="1:36" x14ac:dyDescent="0.25">
      <c r="A379">
        <v>377</v>
      </c>
      <c r="B379">
        <v>1</v>
      </c>
      <c r="C379">
        <v>3</v>
      </c>
      <c r="D379" t="s">
        <v>557</v>
      </c>
      <c r="E379" t="s">
        <v>17</v>
      </c>
      <c r="F379">
        <v>22</v>
      </c>
      <c r="G379">
        <v>0</v>
      </c>
      <c r="H379">
        <v>0</v>
      </c>
      <c r="I379" t="s">
        <v>558</v>
      </c>
      <c r="J379">
        <v>7.25</v>
      </c>
      <c r="L379" t="s">
        <v>15</v>
      </c>
      <c r="M379">
        <f>Table2[[#This Row],[SibSp]]</f>
        <v>0</v>
      </c>
      <c r="N379">
        <f>Table2[[#This Row],[Parch]]</f>
        <v>0</v>
      </c>
      <c r="O379" s="5">
        <f>Table2[[#This Row],[Age]]/80</f>
        <v>0.27500000000000002</v>
      </c>
      <c r="P379" s="5">
        <f>LOG10(Table2[[#This Row],[Fare]]+1)</f>
        <v>0.91645394854992512</v>
      </c>
      <c r="Q379" s="3">
        <f>IF(OR(Table2[[#This Row],[Pclass]]=2, Table2[[#This Row],[Pclass]]=3), 0, IF(Table2[[#This Row],[Pclass]]=1, 1, ""))</f>
        <v>0</v>
      </c>
      <c r="R379" s="3">
        <f>IF(OR(Table2[[#This Row],[Pclass]]=1, Table2[[#This Row],[Pclass]]=3), 0, IF(Table2[[#This Row],[Pclass]]=2, 1, ""))</f>
        <v>0</v>
      </c>
      <c r="S379" s="3">
        <f>IF(OR(Table2[[#This Row],[Embarked]]="C", Table2[[#This Row],[Embarked]]="Q"), 0, IF(Table2[[#This Row],[Embarked]]="S", 1, ""))</f>
        <v>1</v>
      </c>
      <c r="T379" s="3">
        <f>IF(OR(Table2[[#This Row],[Embarked]]="S", Table2[[#This Row],[Embarked]]="Q"), 0, IF(Table2[[#This Row],[Embarked]]="C", 1, ""))</f>
        <v>0</v>
      </c>
      <c r="U379" s="3">
        <f>IF(Table2[[#This Row],[Sex]]="male", 1, 0)</f>
        <v>0</v>
      </c>
      <c r="V379" s="3">
        <v>1</v>
      </c>
      <c r="AI379">
        <f>SUMPRODUCT(Table2[[#This Row],[SibSp_1]:[Const]],$X$4:$AG$4)</f>
        <v>0.62896602687729875</v>
      </c>
      <c r="AJ379">
        <f>(AI379-Table2[[#This Row],[Survived]])^2</f>
        <v>0.13766620921121739</v>
      </c>
    </row>
    <row r="380" spans="1:36" x14ac:dyDescent="0.25">
      <c r="A380">
        <v>378</v>
      </c>
      <c r="B380">
        <v>0</v>
      </c>
      <c r="C380">
        <v>1</v>
      </c>
      <c r="D380" t="s">
        <v>559</v>
      </c>
      <c r="E380" t="s">
        <v>13</v>
      </c>
      <c r="F380">
        <v>27</v>
      </c>
      <c r="G380">
        <v>0</v>
      </c>
      <c r="H380">
        <v>2</v>
      </c>
      <c r="I380">
        <v>113503</v>
      </c>
      <c r="J380">
        <v>211.5</v>
      </c>
      <c r="K380" t="s">
        <v>560</v>
      </c>
      <c r="L380" t="s">
        <v>20</v>
      </c>
      <c r="M380">
        <f>Table2[[#This Row],[SibSp]]</f>
        <v>0</v>
      </c>
      <c r="N380">
        <f>Table2[[#This Row],[Parch]]</f>
        <v>2</v>
      </c>
      <c r="O380" s="5">
        <f>Table2[[#This Row],[Age]]/80</f>
        <v>0.33750000000000002</v>
      </c>
      <c r="P380" s="5">
        <f>LOG10(Table2[[#This Row],[Fare]]+1)</f>
        <v>2.3273589343863303</v>
      </c>
      <c r="Q380" s="3">
        <f>IF(OR(Table2[[#This Row],[Pclass]]=2, Table2[[#This Row],[Pclass]]=3), 0, IF(Table2[[#This Row],[Pclass]]=1, 1, ""))</f>
        <v>1</v>
      </c>
      <c r="R380" s="3">
        <f>IF(OR(Table2[[#This Row],[Pclass]]=1, Table2[[#This Row],[Pclass]]=3), 0, IF(Table2[[#This Row],[Pclass]]=2, 1, ""))</f>
        <v>0</v>
      </c>
      <c r="S380" s="3">
        <f>IF(OR(Table2[[#This Row],[Embarked]]="C", Table2[[#This Row],[Embarked]]="Q"), 0, IF(Table2[[#This Row],[Embarked]]="S", 1, ""))</f>
        <v>0</v>
      </c>
      <c r="T380" s="3">
        <f>IF(OR(Table2[[#This Row],[Embarked]]="S", Table2[[#This Row],[Embarked]]="Q"), 0, IF(Table2[[#This Row],[Embarked]]="C", 1, ""))</f>
        <v>1</v>
      </c>
      <c r="U380" s="3">
        <f>IF(Table2[[#This Row],[Sex]]="male", 1, 0)</f>
        <v>1</v>
      </c>
      <c r="V380" s="3">
        <v>1</v>
      </c>
      <c r="AI380">
        <f>SUMPRODUCT(Table2[[#This Row],[SibSp_1]:[Const]],$X$4:$AG$4)</f>
        <v>0.57351801813060765</v>
      </c>
      <c r="AJ380">
        <f>(AI380-Table2[[#This Row],[Survived]])^2</f>
        <v>0.32892291712046001</v>
      </c>
    </row>
    <row r="381" spans="1:36" x14ac:dyDescent="0.25">
      <c r="A381">
        <v>379</v>
      </c>
      <c r="B381">
        <v>0</v>
      </c>
      <c r="C381">
        <v>3</v>
      </c>
      <c r="D381" t="s">
        <v>561</v>
      </c>
      <c r="E381" t="s">
        <v>13</v>
      </c>
      <c r="F381">
        <v>20</v>
      </c>
      <c r="G381">
        <v>0</v>
      </c>
      <c r="H381">
        <v>0</v>
      </c>
      <c r="I381">
        <v>2648</v>
      </c>
      <c r="J381">
        <v>4.0125000000000002</v>
      </c>
      <c r="L381" t="s">
        <v>20</v>
      </c>
      <c r="M381">
        <f>Table2[[#This Row],[SibSp]]</f>
        <v>0</v>
      </c>
      <c r="N381">
        <f>Table2[[#This Row],[Parch]]</f>
        <v>0</v>
      </c>
      <c r="O381" s="5">
        <f>Table2[[#This Row],[Age]]/80</f>
        <v>0.25</v>
      </c>
      <c r="P381" s="5">
        <f>LOG10(Table2[[#This Row],[Fare]]+1)</f>
        <v>0.70005438562823874</v>
      </c>
      <c r="Q381" s="3">
        <f>IF(OR(Table2[[#This Row],[Pclass]]=2, Table2[[#This Row],[Pclass]]=3), 0, IF(Table2[[#This Row],[Pclass]]=1, 1, ""))</f>
        <v>0</v>
      </c>
      <c r="R381" s="3">
        <f>IF(OR(Table2[[#This Row],[Pclass]]=1, Table2[[#This Row],[Pclass]]=3), 0, IF(Table2[[#This Row],[Pclass]]=2, 1, ""))</f>
        <v>0</v>
      </c>
      <c r="S381" s="3">
        <f>IF(OR(Table2[[#This Row],[Embarked]]="C", Table2[[#This Row],[Embarked]]="Q"), 0, IF(Table2[[#This Row],[Embarked]]="S", 1, ""))</f>
        <v>0</v>
      </c>
      <c r="T381" s="3">
        <f>IF(OR(Table2[[#This Row],[Embarked]]="S", Table2[[#This Row],[Embarked]]="Q"), 0, IF(Table2[[#This Row],[Embarked]]="C", 1, ""))</f>
        <v>1</v>
      </c>
      <c r="U381" s="3">
        <f>IF(Table2[[#This Row],[Sex]]="male", 1, 0)</f>
        <v>1</v>
      </c>
      <c r="V381" s="3">
        <v>1</v>
      </c>
      <c r="AI381">
        <f>SUMPRODUCT(Table2[[#This Row],[SibSp_1]:[Const]],$X$4:$AG$4)</f>
        <v>0.21425016332019525</v>
      </c>
      <c r="AJ381">
        <f>(AI381-Table2[[#This Row],[Survived]])^2</f>
        <v>4.5903132482730341E-2</v>
      </c>
    </row>
    <row r="382" spans="1:36" x14ac:dyDescent="0.25">
      <c r="A382">
        <v>380</v>
      </c>
      <c r="B382">
        <v>0</v>
      </c>
      <c r="C382">
        <v>3</v>
      </c>
      <c r="D382" t="s">
        <v>562</v>
      </c>
      <c r="E382" t="s">
        <v>13</v>
      </c>
      <c r="F382">
        <v>19</v>
      </c>
      <c r="G382">
        <v>0</v>
      </c>
      <c r="H382">
        <v>0</v>
      </c>
      <c r="I382">
        <v>347069</v>
      </c>
      <c r="J382">
        <v>7.7750000000000004</v>
      </c>
      <c r="L382" t="s">
        <v>15</v>
      </c>
      <c r="M382">
        <f>Table2[[#This Row],[SibSp]]</f>
        <v>0</v>
      </c>
      <c r="N382">
        <f>Table2[[#This Row],[Parch]]</f>
        <v>0</v>
      </c>
      <c r="O382" s="5">
        <f>Table2[[#This Row],[Age]]/80</f>
        <v>0.23749999999999999</v>
      </c>
      <c r="P382" s="5">
        <f>LOG10(Table2[[#This Row],[Fare]]+1)</f>
        <v>0.94324712513786169</v>
      </c>
      <c r="Q382" s="3">
        <f>IF(OR(Table2[[#This Row],[Pclass]]=2, Table2[[#This Row],[Pclass]]=3), 0, IF(Table2[[#This Row],[Pclass]]=1, 1, ""))</f>
        <v>0</v>
      </c>
      <c r="R382" s="3">
        <f>IF(OR(Table2[[#This Row],[Pclass]]=1, Table2[[#This Row],[Pclass]]=3), 0, IF(Table2[[#This Row],[Pclass]]=2, 1, ""))</f>
        <v>0</v>
      </c>
      <c r="S382" s="3">
        <f>IF(OR(Table2[[#This Row],[Embarked]]="C", Table2[[#This Row],[Embarked]]="Q"), 0, IF(Table2[[#This Row],[Embarked]]="S", 1, ""))</f>
        <v>1</v>
      </c>
      <c r="T382" s="3">
        <f>IF(OR(Table2[[#This Row],[Embarked]]="S", Table2[[#This Row],[Embarked]]="Q"), 0, IF(Table2[[#This Row],[Embarked]]="C", 1, ""))</f>
        <v>0</v>
      </c>
      <c r="U382" s="3">
        <f>IF(Table2[[#This Row],[Sex]]="male", 1, 0)</f>
        <v>1</v>
      </c>
      <c r="V382" s="3">
        <v>1</v>
      </c>
      <c r="AI382">
        <f>SUMPRODUCT(Table2[[#This Row],[SibSp_1]:[Const]],$X$4:$AG$4)</f>
        <v>0.16641249551105686</v>
      </c>
      <c r="AJ382">
        <f>(AI382-Table2[[#This Row],[Survived]])^2</f>
        <v>2.769311866221752E-2</v>
      </c>
    </row>
    <row r="383" spans="1:36" x14ac:dyDescent="0.25">
      <c r="A383">
        <v>381</v>
      </c>
      <c r="B383">
        <v>1</v>
      </c>
      <c r="C383">
        <v>1</v>
      </c>
      <c r="D383" t="s">
        <v>563</v>
      </c>
      <c r="E383" t="s">
        <v>17</v>
      </c>
      <c r="F383">
        <v>42</v>
      </c>
      <c r="G383">
        <v>0</v>
      </c>
      <c r="H383">
        <v>0</v>
      </c>
      <c r="I383" t="s">
        <v>564</v>
      </c>
      <c r="J383">
        <v>227.52500000000001</v>
      </c>
      <c r="L383" t="s">
        <v>20</v>
      </c>
      <c r="M383">
        <f>Table2[[#This Row],[SibSp]]</f>
        <v>0</v>
      </c>
      <c r="N383">
        <f>Table2[[#This Row],[Parch]]</f>
        <v>0</v>
      </c>
      <c r="O383" s="5">
        <f>Table2[[#This Row],[Age]]/80</f>
        <v>0.52500000000000002</v>
      </c>
      <c r="P383" s="5">
        <f>LOG10(Table2[[#This Row],[Fare]]+1)</f>
        <v>2.3589337176143736</v>
      </c>
      <c r="Q383" s="3">
        <f>IF(OR(Table2[[#This Row],[Pclass]]=2, Table2[[#This Row],[Pclass]]=3), 0, IF(Table2[[#This Row],[Pclass]]=1, 1, ""))</f>
        <v>1</v>
      </c>
      <c r="R383" s="3">
        <f>IF(OR(Table2[[#This Row],[Pclass]]=1, Table2[[#This Row],[Pclass]]=3), 0, IF(Table2[[#This Row],[Pclass]]=2, 1, ""))</f>
        <v>0</v>
      </c>
      <c r="S383" s="3">
        <f>IF(OR(Table2[[#This Row],[Embarked]]="C", Table2[[#This Row],[Embarked]]="Q"), 0, IF(Table2[[#This Row],[Embarked]]="S", 1, ""))</f>
        <v>0</v>
      </c>
      <c r="T383" s="3">
        <f>IF(OR(Table2[[#This Row],[Embarked]]="S", Table2[[#This Row],[Embarked]]="Q"), 0, IF(Table2[[#This Row],[Embarked]]="C", 1, ""))</f>
        <v>1</v>
      </c>
      <c r="U383" s="3">
        <f>IF(Table2[[#This Row],[Sex]]="male", 1, 0)</f>
        <v>0</v>
      </c>
      <c r="V383" s="3">
        <v>1</v>
      </c>
      <c r="AI383">
        <f>SUMPRODUCT(Table2[[#This Row],[SibSp_1]:[Const]],$X$4:$AG$4)</f>
        <v>0.98995375000246222</v>
      </c>
      <c r="AJ383">
        <f>(AI383-Table2[[#This Row],[Survived]])^2</f>
        <v>1.0092713901302787E-4</v>
      </c>
    </row>
    <row r="384" spans="1:36" x14ac:dyDescent="0.25">
      <c r="A384">
        <v>382</v>
      </c>
      <c r="B384">
        <v>1</v>
      </c>
      <c r="C384">
        <v>3</v>
      </c>
      <c r="D384" t="s">
        <v>565</v>
      </c>
      <c r="E384" t="s">
        <v>17</v>
      </c>
      <c r="F384">
        <v>1</v>
      </c>
      <c r="G384">
        <v>0</v>
      </c>
      <c r="H384">
        <v>2</v>
      </c>
      <c r="I384">
        <v>2653</v>
      </c>
      <c r="J384">
        <v>15.7417</v>
      </c>
      <c r="L384" t="s">
        <v>20</v>
      </c>
      <c r="M384">
        <f>Table2[[#This Row],[SibSp]]</f>
        <v>0</v>
      </c>
      <c r="N384">
        <f>Table2[[#This Row],[Parch]]</f>
        <v>2</v>
      </c>
      <c r="O384" s="5">
        <f>Table2[[#This Row],[Age]]/80</f>
        <v>1.2500000000000001E-2</v>
      </c>
      <c r="P384" s="5">
        <f>LOG10(Table2[[#This Row],[Fare]]+1)</f>
        <v>1.2237995553975871</v>
      </c>
      <c r="Q384" s="3">
        <f>IF(OR(Table2[[#This Row],[Pclass]]=2, Table2[[#This Row],[Pclass]]=3), 0, IF(Table2[[#This Row],[Pclass]]=1, 1, ""))</f>
        <v>0</v>
      </c>
      <c r="R384" s="3">
        <f>IF(OR(Table2[[#This Row],[Pclass]]=1, Table2[[#This Row],[Pclass]]=3), 0, IF(Table2[[#This Row],[Pclass]]=2, 1, ""))</f>
        <v>0</v>
      </c>
      <c r="S384" s="3">
        <f>IF(OR(Table2[[#This Row],[Embarked]]="C", Table2[[#This Row],[Embarked]]="Q"), 0, IF(Table2[[#This Row],[Embarked]]="S", 1, ""))</f>
        <v>0</v>
      </c>
      <c r="T384" s="3">
        <f>IF(OR(Table2[[#This Row],[Embarked]]="S", Table2[[#This Row],[Embarked]]="Q"), 0, IF(Table2[[#This Row],[Embarked]]="C", 1, ""))</f>
        <v>1</v>
      </c>
      <c r="U384" s="3">
        <f>IF(Table2[[#This Row],[Sex]]="male", 1, 0)</f>
        <v>0</v>
      </c>
      <c r="V384" s="3">
        <v>1</v>
      </c>
      <c r="AI384">
        <f>SUMPRODUCT(Table2[[#This Row],[SibSp_1]:[Const]],$X$4:$AG$4)</f>
        <v>0.81661914130771318</v>
      </c>
      <c r="AJ384">
        <f>(AI384-Table2[[#This Row],[Survived]])^2</f>
        <v>3.3628539334720466E-2</v>
      </c>
    </row>
    <row r="385" spans="1:36" x14ac:dyDescent="0.25">
      <c r="A385">
        <v>383</v>
      </c>
      <c r="B385">
        <v>0</v>
      </c>
      <c r="C385">
        <v>3</v>
      </c>
      <c r="D385" t="s">
        <v>566</v>
      </c>
      <c r="E385" t="s">
        <v>13</v>
      </c>
      <c r="F385">
        <v>32</v>
      </c>
      <c r="G385">
        <v>0</v>
      </c>
      <c r="H385">
        <v>0</v>
      </c>
      <c r="I385" t="s">
        <v>567</v>
      </c>
      <c r="J385">
        <v>7.9249999999999998</v>
      </c>
      <c r="L385" t="s">
        <v>15</v>
      </c>
      <c r="M385">
        <f>Table2[[#This Row],[SibSp]]</f>
        <v>0</v>
      </c>
      <c r="N385">
        <f>Table2[[#This Row],[Parch]]</f>
        <v>0</v>
      </c>
      <c r="O385" s="5">
        <f>Table2[[#This Row],[Age]]/80</f>
        <v>0.4</v>
      </c>
      <c r="P385" s="5">
        <f>LOG10(Table2[[#This Row],[Fare]]+1)</f>
        <v>0.95060822478423079</v>
      </c>
      <c r="Q385" s="3">
        <f>IF(OR(Table2[[#This Row],[Pclass]]=2, Table2[[#This Row],[Pclass]]=3), 0, IF(Table2[[#This Row],[Pclass]]=1, 1, ""))</f>
        <v>0</v>
      </c>
      <c r="R385" s="3">
        <f>IF(OR(Table2[[#This Row],[Pclass]]=1, Table2[[#This Row],[Pclass]]=3), 0, IF(Table2[[#This Row],[Pclass]]=2, 1, ""))</f>
        <v>0</v>
      </c>
      <c r="S385" s="3">
        <f>IF(OR(Table2[[#This Row],[Embarked]]="C", Table2[[#This Row],[Embarked]]="Q"), 0, IF(Table2[[#This Row],[Embarked]]="S", 1, ""))</f>
        <v>1</v>
      </c>
      <c r="T385" s="3">
        <f>IF(OR(Table2[[#This Row],[Embarked]]="S", Table2[[#This Row],[Embarked]]="Q"), 0, IF(Table2[[#This Row],[Embarked]]="C", 1, ""))</f>
        <v>0</v>
      </c>
      <c r="U385" s="3">
        <f>IF(Table2[[#This Row],[Sex]]="male", 1, 0)</f>
        <v>1</v>
      </c>
      <c r="V385" s="3">
        <v>1</v>
      </c>
      <c r="AI385">
        <f>SUMPRODUCT(Table2[[#This Row],[SibSp_1]:[Const]],$X$4:$AG$4)</f>
        <v>8.3552755729165873E-2</v>
      </c>
      <c r="AJ385">
        <f>(AI385-Table2[[#This Row],[Survived]])^2</f>
        <v>6.9810629899376602E-3</v>
      </c>
    </row>
    <row r="386" spans="1:36" x14ac:dyDescent="0.25">
      <c r="A386">
        <v>384</v>
      </c>
      <c r="B386">
        <v>1</v>
      </c>
      <c r="C386">
        <v>1</v>
      </c>
      <c r="D386" t="s">
        <v>568</v>
      </c>
      <c r="E386" t="s">
        <v>17</v>
      </c>
      <c r="F386">
        <v>35</v>
      </c>
      <c r="G386">
        <v>1</v>
      </c>
      <c r="H386">
        <v>0</v>
      </c>
      <c r="I386">
        <v>113789</v>
      </c>
      <c r="J386">
        <v>52</v>
      </c>
      <c r="L386" t="s">
        <v>15</v>
      </c>
      <c r="M386">
        <f>Table2[[#This Row],[SibSp]]</f>
        <v>1</v>
      </c>
      <c r="N386">
        <f>Table2[[#This Row],[Parch]]</f>
        <v>0</v>
      </c>
      <c r="O386" s="5">
        <f>Table2[[#This Row],[Age]]/80</f>
        <v>0.4375</v>
      </c>
      <c r="P386" s="5">
        <f>LOG10(Table2[[#This Row],[Fare]]+1)</f>
        <v>1.7242758696007889</v>
      </c>
      <c r="Q386" s="3">
        <f>IF(OR(Table2[[#This Row],[Pclass]]=2, Table2[[#This Row],[Pclass]]=3), 0, IF(Table2[[#This Row],[Pclass]]=1, 1, ""))</f>
        <v>1</v>
      </c>
      <c r="R386" s="3">
        <f>IF(OR(Table2[[#This Row],[Pclass]]=1, Table2[[#This Row],[Pclass]]=3), 0, IF(Table2[[#This Row],[Pclass]]=2, 1, ""))</f>
        <v>0</v>
      </c>
      <c r="S386" s="3">
        <f>IF(OR(Table2[[#This Row],[Embarked]]="C", Table2[[#This Row],[Embarked]]="Q"), 0, IF(Table2[[#This Row],[Embarked]]="S", 1, ""))</f>
        <v>1</v>
      </c>
      <c r="T386" s="3">
        <f>IF(OR(Table2[[#This Row],[Embarked]]="S", Table2[[#This Row],[Embarked]]="Q"), 0, IF(Table2[[#This Row],[Embarked]]="C", 1, ""))</f>
        <v>0</v>
      </c>
      <c r="U386" s="3">
        <f>IF(Table2[[#This Row],[Sex]]="male", 1, 0)</f>
        <v>0</v>
      </c>
      <c r="V386" s="3">
        <v>1</v>
      </c>
      <c r="AI386">
        <f>SUMPRODUCT(Table2[[#This Row],[SibSp_1]:[Const]],$X$4:$AG$4)</f>
        <v>0.88279579525575391</v>
      </c>
      <c r="AJ386">
        <f>(AI386-Table2[[#This Row],[Survived]])^2</f>
        <v>1.3736825609731157E-2</v>
      </c>
    </row>
    <row r="387" spans="1:36" hidden="1" x14ac:dyDescent="0.25">
      <c r="A387">
        <v>385</v>
      </c>
      <c r="B387">
        <v>0</v>
      </c>
      <c r="C387">
        <v>3</v>
      </c>
      <c r="D387" t="s">
        <v>569</v>
      </c>
      <c r="E387" t="s">
        <v>13</v>
      </c>
      <c r="G387">
        <v>0</v>
      </c>
      <c r="H387">
        <v>0</v>
      </c>
      <c r="I387">
        <v>349227</v>
      </c>
      <c r="J387">
        <v>7.8958000000000004</v>
      </c>
      <c r="L387" t="s">
        <v>15</v>
      </c>
      <c r="M387">
        <f>Table2[[#This Row],[SibSp]]</f>
        <v>0</v>
      </c>
      <c r="N387">
        <f>Table2[[#This Row],[Parch]]</f>
        <v>0</v>
      </c>
      <c r="O387">
        <f>Table2[[#This Row],[Age]]/80</f>
        <v>0</v>
      </c>
      <c r="P387" s="3">
        <f>LOG10(Table2[[#This Row],[Fare]]+1)</f>
        <v>0.94918501031343461</v>
      </c>
      <c r="Q387" s="3">
        <f>IF(OR(Table2[[#This Row],[Pclass]]=2, Table2[[#This Row],[Pclass]]=3), 0, IF(Table2[[#This Row],[Pclass]]=1, 1, ""))</f>
        <v>0</v>
      </c>
      <c r="R387" s="3">
        <f>IF(OR(Table2[[#This Row],[Pclass]]=1, Table2[[#This Row],[Pclass]]=3), 0, IF(Table2[[#This Row],[Pclass]]=2, 1, ""))</f>
        <v>0</v>
      </c>
      <c r="S387" s="3">
        <f>IF(OR(Table2[[#This Row],[Embarked]]="C", Table2[[#This Row],[Embarked]]="Q"), 0, IF(Table2[[#This Row],[Embarked]]="S", 1, ""))</f>
        <v>1</v>
      </c>
      <c r="T387" s="3">
        <f>IF(OR(Table2[[#This Row],[Embarked]]="S", Table2[[#This Row],[Embarked]]="Q"), 0, IF(Table2[[#This Row],[Embarked]]="C", 1, ""))</f>
        <v>0</v>
      </c>
      <c r="U387" s="3">
        <f>IF(Table2[[#This Row],[Sex]]="male", 1, 0)</f>
        <v>1</v>
      </c>
      <c r="V387" s="3"/>
      <c r="AI387">
        <f>SUMPRODUCT(Table2[[#This Row],[SibSp_1]:[Const]],$X$4:$AG$4)</f>
        <v>-0.40606823639693312</v>
      </c>
      <c r="AJ387">
        <f>(AI387-Table2[[#This Row],[Survived]])^2</f>
        <v>0.16489141261051557</v>
      </c>
    </row>
    <row r="388" spans="1:36" x14ac:dyDescent="0.25">
      <c r="A388">
        <v>386</v>
      </c>
      <c r="B388">
        <v>0</v>
      </c>
      <c r="C388">
        <v>2</v>
      </c>
      <c r="D388" t="s">
        <v>570</v>
      </c>
      <c r="E388" t="s">
        <v>13</v>
      </c>
      <c r="F388">
        <v>18</v>
      </c>
      <c r="G388">
        <v>0</v>
      </c>
      <c r="H388">
        <v>0</v>
      </c>
      <c r="I388" t="s">
        <v>125</v>
      </c>
      <c r="J388">
        <v>73.5</v>
      </c>
      <c r="L388" t="s">
        <v>15</v>
      </c>
      <c r="M388">
        <f>Table2[[#This Row],[SibSp]]</f>
        <v>0</v>
      </c>
      <c r="N388">
        <f>Table2[[#This Row],[Parch]]</f>
        <v>0</v>
      </c>
      <c r="O388" s="5">
        <f>Table2[[#This Row],[Age]]/80</f>
        <v>0.22500000000000001</v>
      </c>
      <c r="P388" s="5">
        <f>LOG10(Table2[[#This Row],[Fare]]+1)</f>
        <v>1.8721562727482928</v>
      </c>
      <c r="Q388" s="3">
        <f>IF(OR(Table2[[#This Row],[Pclass]]=2, Table2[[#This Row],[Pclass]]=3), 0, IF(Table2[[#This Row],[Pclass]]=1, 1, ""))</f>
        <v>0</v>
      </c>
      <c r="R388" s="3">
        <f>IF(OR(Table2[[#This Row],[Pclass]]=1, Table2[[#This Row],[Pclass]]=3), 0, IF(Table2[[#This Row],[Pclass]]=2, 1, ""))</f>
        <v>1</v>
      </c>
      <c r="S388" s="3">
        <f>IF(OR(Table2[[#This Row],[Embarked]]="C", Table2[[#This Row],[Embarked]]="Q"), 0, IF(Table2[[#This Row],[Embarked]]="S", 1, ""))</f>
        <v>1</v>
      </c>
      <c r="T388" s="3">
        <f>IF(OR(Table2[[#This Row],[Embarked]]="S", Table2[[#This Row],[Embarked]]="Q"), 0, IF(Table2[[#This Row],[Embarked]]="C", 1, ""))</f>
        <v>0</v>
      </c>
      <c r="U388" s="3">
        <f>IF(Table2[[#This Row],[Sex]]="male", 1, 0)</f>
        <v>1</v>
      </c>
      <c r="V388" s="3">
        <v>1</v>
      </c>
      <c r="AI388">
        <f>SUMPRODUCT(Table2[[#This Row],[SibSp_1]:[Const]],$X$4:$AG$4)</f>
        <v>0.40093655195259226</v>
      </c>
      <c r="AJ388">
        <f>(AI388-Table2[[#This Row],[Survived]])^2</f>
        <v>0.16075011869163372</v>
      </c>
    </row>
    <row r="389" spans="1:36" x14ac:dyDescent="0.25">
      <c r="A389">
        <v>387</v>
      </c>
      <c r="B389">
        <v>0</v>
      </c>
      <c r="C389">
        <v>3</v>
      </c>
      <c r="D389" t="s">
        <v>571</v>
      </c>
      <c r="E389" t="s">
        <v>13</v>
      </c>
      <c r="F389">
        <v>1</v>
      </c>
      <c r="G389">
        <v>5</v>
      </c>
      <c r="H389">
        <v>2</v>
      </c>
      <c r="I389" t="s">
        <v>105</v>
      </c>
      <c r="J389">
        <v>46.9</v>
      </c>
      <c r="L389" t="s">
        <v>15</v>
      </c>
      <c r="M389">
        <f>Table2[[#This Row],[SibSp]]</f>
        <v>5</v>
      </c>
      <c r="N389">
        <f>Table2[[#This Row],[Parch]]</f>
        <v>2</v>
      </c>
      <c r="O389" s="5">
        <f>Table2[[#This Row],[Age]]/80</f>
        <v>1.2500000000000001E-2</v>
      </c>
      <c r="P389" s="5">
        <f>LOG10(Table2[[#This Row],[Fare]]+1)</f>
        <v>1.6803355134145632</v>
      </c>
      <c r="Q389" s="3">
        <f>IF(OR(Table2[[#This Row],[Pclass]]=2, Table2[[#This Row],[Pclass]]=3), 0, IF(Table2[[#This Row],[Pclass]]=1, 1, ""))</f>
        <v>0</v>
      </c>
      <c r="R389" s="3">
        <f>IF(OR(Table2[[#This Row],[Pclass]]=1, Table2[[#This Row],[Pclass]]=3), 0, IF(Table2[[#This Row],[Pclass]]=2, 1, ""))</f>
        <v>0</v>
      </c>
      <c r="S389" s="3">
        <f>IF(OR(Table2[[#This Row],[Embarked]]="C", Table2[[#This Row],[Embarked]]="Q"), 0, IF(Table2[[#This Row],[Embarked]]="S", 1, ""))</f>
        <v>1</v>
      </c>
      <c r="T389" s="3">
        <f>IF(OR(Table2[[#This Row],[Embarked]]="S", Table2[[#This Row],[Embarked]]="Q"), 0, IF(Table2[[#This Row],[Embarked]]="C", 1, ""))</f>
        <v>0</v>
      </c>
      <c r="U389" s="3">
        <f>IF(Table2[[#This Row],[Sex]]="male", 1, 0)</f>
        <v>1</v>
      </c>
      <c r="V389" s="3">
        <v>1</v>
      </c>
      <c r="AI389">
        <f>SUMPRODUCT(Table2[[#This Row],[SibSp_1]:[Const]],$X$4:$AG$4)</f>
        <v>1.5042061403965024E-2</v>
      </c>
      <c r="AJ389">
        <f>(AI389-Table2[[#This Row],[Survived]])^2</f>
        <v>2.2626361128065423E-4</v>
      </c>
    </row>
    <row r="390" spans="1:36" x14ac:dyDescent="0.25">
      <c r="A390">
        <v>388</v>
      </c>
      <c r="B390">
        <v>1</v>
      </c>
      <c r="C390">
        <v>2</v>
      </c>
      <c r="D390" t="s">
        <v>572</v>
      </c>
      <c r="E390" t="s">
        <v>17</v>
      </c>
      <c r="F390">
        <v>36</v>
      </c>
      <c r="G390">
        <v>0</v>
      </c>
      <c r="H390">
        <v>0</v>
      </c>
      <c r="I390">
        <v>27849</v>
      </c>
      <c r="J390">
        <v>13</v>
      </c>
      <c r="L390" t="s">
        <v>15</v>
      </c>
      <c r="M390">
        <f>Table2[[#This Row],[SibSp]]</f>
        <v>0</v>
      </c>
      <c r="N390">
        <f>Table2[[#This Row],[Parch]]</f>
        <v>0</v>
      </c>
      <c r="O390" s="5">
        <f>Table2[[#This Row],[Age]]/80</f>
        <v>0.45</v>
      </c>
      <c r="P390" s="5">
        <f>LOG10(Table2[[#This Row],[Fare]]+1)</f>
        <v>1.146128035678238</v>
      </c>
      <c r="Q390" s="3">
        <f>IF(OR(Table2[[#This Row],[Pclass]]=2, Table2[[#This Row],[Pclass]]=3), 0, IF(Table2[[#This Row],[Pclass]]=1, 1, ""))</f>
        <v>0</v>
      </c>
      <c r="R390" s="3">
        <f>IF(OR(Table2[[#This Row],[Pclass]]=1, Table2[[#This Row],[Pclass]]=3), 0, IF(Table2[[#This Row],[Pclass]]=2, 1, ""))</f>
        <v>1</v>
      </c>
      <c r="S390" s="3">
        <f>IF(OR(Table2[[#This Row],[Embarked]]="C", Table2[[#This Row],[Embarked]]="Q"), 0, IF(Table2[[#This Row],[Embarked]]="S", 1, ""))</f>
        <v>1</v>
      </c>
      <c r="T390" s="3">
        <f>IF(OR(Table2[[#This Row],[Embarked]]="S", Table2[[#This Row],[Embarked]]="Q"), 0, IF(Table2[[#This Row],[Embarked]]="C", 1, ""))</f>
        <v>0</v>
      </c>
      <c r="U390" s="3">
        <f>IF(Table2[[#This Row],[Sex]]="male", 1, 0)</f>
        <v>0</v>
      </c>
      <c r="V390" s="3">
        <v>1</v>
      </c>
      <c r="AI390">
        <f>SUMPRODUCT(Table2[[#This Row],[SibSp_1]:[Const]],$X$4:$AG$4)</f>
        <v>0.73338188513048297</v>
      </c>
      <c r="AJ390">
        <f>(AI390-Table2[[#This Row],[Survived]])^2</f>
        <v>7.1085219176574982E-2</v>
      </c>
    </row>
    <row r="391" spans="1:36" hidden="1" x14ac:dyDescent="0.25">
      <c r="A391">
        <v>389</v>
      </c>
      <c r="B391">
        <v>0</v>
      </c>
      <c r="C391">
        <v>3</v>
      </c>
      <c r="D391" t="s">
        <v>573</v>
      </c>
      <c r="E391" t="s">
        <v>13</v>
      </c>
      <c r="G391">
        <v>0</v>
      </c>
      <c r="H391">
        <v>0</v>
      </c>
      <c r="I391">
        <v>367655</v>
      </c>
      <c r="J391">
        <v>7.7291999999999996</v>
      </c>
      <c r="L391" t="s">
        <v>27</v>
      </c>
      <c r="M391">
        <f>Table2[[#This Row],[SibSp]]</f>
        <v>0</v>
      </c>
      <c r="N391">
        <f>Table2[[#This Row],[Parch]]</f>
        <v>0</v>
      </c>
      <c r="O391">
        <f>Table2[[#This Row],[Age]]/80</f>
        <v>0</v>
      </c>
      <c r="P391" s="3">
        <f>LOG10(Table2[[#This Row],[Fare]]+1)</f>
        <v>0.94097444399129115</v>
      </c>
      <c r="Q391" s="3">
        <f>IF(OR(Table2[[#This Row],[Pclass]]=2, Table2[[#This Row],[Pclass]]=3), 0, IF(Table2[[#This Row],[Pclass]]=1, 1, ""))</f>
        <v>0</v>
      </c>
      <c r="R391" s="3">
        <f>IF(OR(Table2[[#This Row],[Pclass]]=1, Table2[[#This Row],[Pclass]]=3), 0, IF(Table2[[#This Row],[Pclass]]=2, 1, ""))</f>
        <v>0</v>
      </c>
      <c r="S391" s="3">
        <f>IF(OR(Table2[[#This Row],[Embarked]]="C", Table2[[#This Row],[Embarked]]="Q"), 0, IF(Table2[[#This Row],[Embarked]]="S", 1, ""))</f>
        <v>0</v>
      </c>
      <c r="T391" s="3">
        <f>IF(OR(Table2[[#This Row],[Embarked]]="S", Table2[[#This Row],[Embarked]]="Q"), 0, IF(Table2[[#This Row],[Embarked]]="C", 1, ""))</f>
        <v>0</v>
      </c>
      <c r="U391" s="3">
        <f>IF(Table2[[#This Row],[Sex]]="male", 1, 0)</f>
        <v>1</v>
      </c>
      <c r="V391" s="3"/>
      <c r="AI391">
        <f>SUMPRODUCT(Table2[[#This Row],[SibSp_1]:[Const]],$X$4:$AG$4)</f>
        <v>-0.43719272944650783</v>
      </c>
      <c r="AJ391">
        <f>(AI391-Table2[[#This Row],[Survived]])^2</f>
        <v>0.1911374826808874</v>
      </c>
    </row>
    <row r="392" spans="1:36" x14ac:dyDescent="0.25">
      <c r="A392">
        <v>390</v>
      </c>
      <c r="B392">
        <v>1</v>
      </c>
      <c r="C392">
        <v>2</v>
      </c>
      <c r="D392" t="s">
        <v>574</v>
      </c>
      <c r="E392" t="s">
        <v>17</v>
      </c>
      <c r="F392">
        <v>17</v>
      </c>
      <c r="G392">
        <v>0</v>
      </c>
      <c r="H392">
        <v>0</v>
      </c>
      <c r="I392" t="s">
        <v>575</v>
      </c>
      <c r="J392">
        <v>12</v>
      </c>
      <c r="L392" t="s">
        <v>20</v>
      </c>
      <c r="M392">
        <f>Table2[[#This Row],[SibSp]]</f>
        <v>0</v>
      </c>
      <c r="N392">
        <f>Table2[[#This Row],[Parch]]</f>
        <v>0</v>
      </c>
      <c r="O392" s="5">
        <f>Table2[[#This Row],[Age]]/80</f>
        <v>0.21249999999999999</v>
      </c>
      <c r="P392" s="5">
        <f>LOG10(Table2[[#This Row],[Fare]]+1)</f>
        <v>1.1139433523068367</v>
      </c>
      <c r="Q392" s="3">
        <f>IF(OR(Table2[[#This Row],[Pclass]]=2, Table2[[#This Row],[Pclass]]=3), 0, IF(Table2[[#This Row],[Pclass]]=1, 1, ""))</f>
        <v>0</v>
      </c>
      <c r="R392" s="3">
        <f>IF(OR(Table2[[#This Row],[Pclass]]=1, Table2[[#This Row],[Pclass]]=3), 0, IF(Table2[[#This Row],[Pclass]]=2, 1, ""))</f>
        <v>1</v>
      </c>
      <c r="S392" s="3">
        <f>IF(OR(Table2[[#This Row],[Embarked]]="C", Table2[[#This Row],[Embarked]]="Q"), 0, IF(Table2[[#This Row],[Embarked]]="S", 1, ""))</f>
        <v>0</v>
      </c>
      <c r="T392" s="3">
        <f>IF(OR(Table2[[#This Row],[Embarked]]="S", Table2[[#This Row],[Embarked]]="Q"), 0, IF(Table2[[#This Row],[Embarked]]="C", 1, ""))</f>
        <v>1</v>
      </c>
      <c r="U392" s="3">
        <f>IF(Table2[[#This Row],[Sex]]="male", 1, 0)</f>
        <v>0</v>
      </c>
      <c r="V392" s="3">
        <v>1</v>
      </c>
      <c r="AI392">
        <f>SUMPRODUCT(Table2[[#This Row],[SibSp_1]:[Const]],$X$4:$AG$4)</f>
        <v>0.91953449776135776</v>
      </c>
      <c r="AJ392">
        <f>(AI392-Table2[[#This Row],[Survived]])^2</f>
        <v>6.4746970505169393E-3</v>
      </c>
    </row>
    <row r="393" spans="1:36" x14ac:dyDescent="0.25">
      <c r="A393">
        <v>391</v>
      </c>
      <c r="B393">
        <v>1</v>
      </c>
      <c r="C393">
        <v>1</v>
      </c>
      <c r="D393" t="s">
        <v>576</v>
      </c>
      <c r="E393" t="s">
        <v>13</v>
      </c>
      <c r="F393">
        <v>36</v>
      </c>
      <c r="G393">
        <v>1</v>
      </c>
      <c r="H393">
        <v>2</v>
      </c>
      <c r="I393">
        <v>113760</v>
      </c>
      <c r="J393">
        <v>120</v>
      </c>
      <c r="K393" t="s">
        <v>577</v>
      </c>
      <c r="L393" t="s">
        <v>15</v>
      </c>
      <c r="M393">
        <f>Table2[[#This Row],[SibSp]]</f>
        <v>1</v>
      </c>
      <c r="N393">
        <f>Table2[[#This Row],[Parch]]</f>
        <v>2</v>
      </c>
      <c r="O393" s="5">
        <f>Table2[[#This Row],[Age]]/80</f>
        <v>0.45</v>
      </c>
      <c r="P393" s="5">
        <f>LOG10(Table2[[#This Row],[Fare]]+1)</f>
        <v>2.0827853703164503</v>
      </c>
      <c r="Q393" s="3">
        <f>IF(OR(Table2[[#This Row],[Pclass]]=2, Table2[[#This Row],[Pclass]]=3), 0, IF(Table2[[#This Row],[Pclass]]=1, 1, ""))</f>
        <v>1</v>
      </c>
      <c r="R393" s="3">
        <f>IF(OR(Table2[[#This Row],[Pclass]]=1, Table2[[#This Row],[Pclass]]=3), 0, IF(Table2[[#This Row],[Pclass]]=2, 1, ""))</f>
        <v>0</v>
      </c>
      <c r="S393" s="3">
        <f>IF(OR(Table2[[#This Row],[Embarked]]="C", Table2[[#This Row],[Embarked]]="Q"), 0, IF(Table2[[#This Row],[Embarked]]="S", 1, ""))</f>
        <v>1</v>
      </c>
      <c r="T393" s="3">
        <f>IF(OR(Table2[[#This Row],[Embarked]]="S", Table2[[#This Row],[Embarked]]="Q"), 0, IF(Table2[[#This Row],[Embarked]]="C", 1, ""))</f>
        <v>0</v>
      </c>
      <c r="U393" s="3">
        <f>IF(Table2[[#This Row],[Sex]]="male", 1, 0)</f>
        <v>1</v>
      </c>
      <c r="V393" s="3">
        <v>1</v>
      </c>
      <c r="AI393">
        <f>SUMPRODUCT(Table2[[#This Row],[SibSp_1]:[Const]],$X$4:$AG$4)</f>
        <v>0.3829532685633269</v>
      </c>
      <c r="AJ393">
        <f>(AI393-Table2[[#This Row],[Survived]])^2</f>
        <v>0.38074666877668178</v>
      </c>
    </row>
    <row r="394" spans="1:36" x14ac:dyDescent="0.25">
      <c r="A394">
        <v>392</v>
      </c>
      <c r="B394">
        <v>1</v>
      </c>
      <c r="C394">
        <v>3</v>
      </c>
      <c r="D394" t="s">
        <v>578</v>
      </c>
      <c r="E394" t="s">
        <v>13</v>
      </c>
      <c r="F394">
        <v>21</v>
      </c>
      <c r="G394">
        <v>0</v>
      </c>
      <c r="H394">
        <v>0</v>
      </c>
      <c r="I394">
        <v>350034</v>
      </c>
      <c r="J394">
        <v>7.7957999999999998</v>
      </c>
      <c r="L394" t="s">
        <v>15</v>
      </c>
      <c r="M394">
        <f>Table2[[#This Row],[SibSp]]</f>
        <v>0</v>
      </c>
      <c r="N394">
        <f>Table2[[#This Row],[Parch]]</f>
        <v>0</v>
      </c>
      <c r="O394" s="5">
        <f>Table2[[#This Row],[Age]]/80</f>
        <v>0.26250000000000001</v>
      </c>
      <c r="P394" s="5">
        <f>LOG10(Table2[[#This Row],[Fare]]+1)</f>
        <v>0.94427534575879857</v>
      </c>
      <c r="Q394" s="3">
        <f>IF(OR(Table2[[#This Row],[Pclass]]=2, Table2[[#This Row],[Pclass]]=3), 0, IF(Table2[[#This Row],[Pclass]]=1, 1, ""))</f>
        <v>0</v>
      </c>
      <c r="R394" s="3">
        <f>IF(OR(Table2[[#This Row],[Pclass]]=1, Table2[[#This Row],[Pclass]]=3), 0, IF(Table2[[#This Row],[Pclass]]=2, 1, ""))</f>
        <v>0</v>
      </c>
      <c r="S394" s="3">
        <f>IF(OR(Table2[[#This Row],[Embarked]]="C", Table2[[#This Row],[Embarked]]="Q"), 0, IF(Table2[[#This Row],[Embarked]]="S", 1, ""))</f>
        <v>1</v>
      </c>
      <c r="T394" s="3">
        <f>IF(OR(Table2[[#This Row],[Embarked]]="S", Table2[[#This Row],[Embarked]]="Q"), 0, IF(Table2[[#This Row],[Embarked]]="C", 1, ""))</f>
        <v>0</v>
      </c>
      <c r="U394" s="3">
        <f>IF(Table2[[#This Row],[Sex]]="male", 1, 0)</f>
        <v>1</v>
      </c>
      <c r="V394" s="3">
        <v>1</v>
      </c>
      <c r="AI394">
        <f>SUMPRODUCT(Table2[[#This Row],[SibSp_1]:[Const]],$X$4:$AG$4)</f>
        <v>0.1536597608869863</v>
      </c>
      <c r="AJ394">
        <f>(AI394-Table2[[#This Row],[Survived]])^2</f>
        <v>0.71629180034187323</v>
      </c>
    </row>
    <row r="395" spans="1:36" x14ac:dyDescent="0.25">
      <c r="A395">
        <v>393</v>
      </c>
      <c r="B395">
        <v>0</v>
      </c>
      <c r="C395">
        <v>3</v>
      </c>
      <c r="D395" t="s">
        <v>579</v>
      </c>
      <c r="E395" t="s">
        <v>13</v>
      </c>
      <c r="F395">
        <v>28</v>
      </c>
      <c r="G395">
        <v>2</v>
      </c>
      <c r="H395">
        <v>0</v>
      </c>
      <c r="I395">
        <v>3101277</v>
      </c>
      <c r="J395">
        <v>7.9249999999999998</v>
      </c>
      <c r="L395" t="s">
        <v>15</v>
      </c>
      <c r="M395">
        <f>Table2[[#This Row],[SibSp]]</f>
        <v>2</v>
      </c>
      <c r="N395">
        <f>Table2[[#This Row],[Parch]]</f>
        <v>0</v>
      </c>
      <c r="O395" s="5">
        <f>Table2[[#This Row],[Age]]/80</f>
        <v>0.35</v>
      </c>
      <c r="P395" s="5">
        <f>LOG10(Table2[[#This Row],[Fare]]+1)</f>
        <v>0.95060822478423079</v>
      </c>
      <c r="Q395" s="3">
        <f>IF(OR(Table2[[#This Row],[Pclass]]=2, Table2[[#This Row],[Pclass]]=3), 0, IF(Table2[[#This Row],[Pclass]]=1, 1, ""))</f>
        <v>0</v>
      </c>
      <c r="R395" s="3">
        <f>IF(OR(Table2[[#This Row],[Pclass]]=1, Table2[[#This Row],[Pclass]]=3), 0, IF(Table2[[#This Row],[Pclass]]=2, 1, ""))</f>
        <v>0</v>
      </c>
      <c r="S395" s="3">
        <f>IF(OR(Table2[[#This Row],[Embarked]]="C", Table2[[#This Row],[Embarked]]="Q"), 0, IF(Table2[[#This Row],[Embarked]]="S", 1, ""))</f>
        <v>1</v>
      </c>
      <c r="T395" s="3">
        <f>IF(OR(Table2[[#This Row],[Embarked]]="S", Table2[[#This Row],[Embarked]]="Q"), 0, IF(Table2[[#This Row],[Embarked]]="C", 1, ""))</f>
        <v>0</v>
      </c>
      <c r="U395" s="3">
        <f>IF(Table2[[#This Row],[Sex]]="male", 1, 0)</f>
        <v>1</v>
      </c>
      <c r="V395" s="3">
        <v>1</v>
      </c>
      <c r="AI395">
        <f>SUMPRODUCT(Table2[[#This Row],[SibSp_1]:[Const]],$X$4:$AG$4)</f>
        <v>-7.1121550536423772E-4</v>
      </c>
      <c r="AJ395">
        <f>(AI395-Table2[[#This Row],[Survived]])^2</f>
        <v>5.0582749507050807E-7</v>
      </c>
    </row>
    <row r="396" spans="1:36" x14ac:dyDescent="0.25">
      <c r="A396">
        <v>394</v>
      </c>
      <c r="B396">
        <v>1</v>
      </c>
      <c r="C396">
        <v>1</v>
      </c>
      <c r="D396" t="s">
        <v>580</v>
      </c>
      <c r="E396" t="s">
        <v>17</v>
      </c>
      <c r="F396">
        <v>23</v>
      </c>
      <c r="G396">
        <v>1</v>
      </c>
      <c r="H396">
        <v>0</v>
      </c>
      <c r="I396">
        <v>35273</v>
      </c>
      <c r="J396">
        <v>113.27500000000001</v>
      </c>
      <c r="K396" t="s">
        <v>327</v>
      </c>
      <c r="L396" t="s">
        <v>20</v>
      </c>
      <c r="M396">
        <f>Table2[[#This Row],[SibSp]]</f>
        <v>1</v>
      </c>
      <c r="N396">
        <f>Table2[[#This Row],[Parch]]</f>
        <v>0</v>
      </c>
      <c r="O396" s="5">
        <f>Table2[[#This Row],[Age]]/80</f>
        <v>0.28749999999999998</v>
      </c>
      <c r="P396" s="5">
        <f>LOG10(Table2[[#This Row],[Fare]]+1)</f>
        <v>2.0579512299613683</v>
      </c>
      <c r="Q396" s="3">
        <f>IF(OR(Table2[[#This Row],[Pclass]]=2, Table2[[#This Row],[Pclass]]=3), 0, IF(Table2[[#This Row],[Pclass]]=1, 1, ""))</f>
        <v>1</v>
      </c>
      <c r="R396" s="3">
        <f>IF(OR(Table2[[#This Row],[Pclass]]=1, Table2[[#This Row],[Pclass]]=3), 0, IF(Table2[[#This Row],[Pclass]]=2, 1, ""))</f>
        <v>0</v>
      </c>
      <c r="S396" s="3">
        <f>IF(OR(Table2[[#This Row],[Embarked]]="C", Table2[[#This Row],[Embarked]]="Q"), 0, IF(Table2[[#This Row],[Embarked]]="S", 1, ""))</f>
        <v>0</v>
      </c>
      <c r="T396" s="3">
        <f>IF(OR(Table2[[#This Row],[Embarked]]="S", Table2[[#This Row],[Embarked]]="Q"), 0, IF(Table2[[#This Row],[Embarked]]="C", 1, ""))</f>
        <v>1</v>
      </c>
      <c r="U396" s="3">
        <f>IF(Table2[[#This Row],[Sex]]="male", 1, 0)</f>
        <v>0</v>
      </c>
      <c r="V396" s="3">
        <v>1</v>
      </c>
      <c r="AI396">
        <f>SUMPRODUCT(Table2[[#This Row],[SibSp_1]:[Const]],$X$4:$AG$4)</f>
        <v>1.0419735797817702</v>
      </c>
      <c r="AJ396">
        <f>(AI396-Table2[[#This Row],[Survived]])^2</f>
        <v>1.7617813996966269E-3</v>
      </c>
    </row>
    <row r="397" spans="1:36" x14ac:dyDescent="0.25">
      <c r="A397">
        <v>395</v>
      </c>
      <c r="B397">
        <v>1</v>
      </c>
      <c r="C397">
        <v>3</v>
      </c>
      <c r="D397" t="s">
        <v>581</v>
      </c>
      <c r="E397" t="s">
        <v>17</v>
      </c>
      <c r="F397">
        <v>24</v>
      </c>
      <c r="G397">
        <v>0</v>
      </c>
      <c r="H397">
        <v>2</v>
      </c>
      <c r="I397" t="s">
        <v>34</v>
      </c>
      <c r="J397">
        <v>16.7</v>
      </c>
      <c r="K397" t="s">
        <v>35</v>
      </c>
      <c r="L397" t="s">
        <v>15</v>
      </c>
      <c r="M397">
        <f>Table2[[#This Row],[SibSp]]</f>
        <v>0</v>
      </c>
      <c r="N397">
        <f>Table2[[#This Row],[Parch]]</f>
        <v>2</v>
      </c>
      <c r="O397" s="5">
        <f>Table2[[#This Row],[Age]]/80</f>
        <v>0.3</v>
      </c>
      <c r="P397" s="5">
        <f>LOG10(Table2[[#This Row],[Fare]]+1)</f>
        <v>1.2479732663618066</v>
      </c>
      <c r="Q397" s="3">
        <f>IF(OR(Table2[[#This Row],[Pclass]]=2, Table2[[#This Row],[Pclass]]=3), 0, IF(Table2[[#This Row],[Pclass]]=1, 1, ""))</f>
        <v>0</v>
      </c>
      <c r="R397" s="3">
        <f>IF(OR(Table2[[#This Row],[Pclass]]=1, Table2[[#This Row],[Pclass]]=3), 0, IF(Table2[[#This Row],[Pclass]]=2, 1, ""))</f>
        <v>0</v>
      </c>
      <c r="S397" s="3">
        <f>IF(OR(Table2[[#This Row],[Embarked]]="C", Table2[[#This Row],[Embarked]]="Q"), 0, IF(Table2[[#This Row],[Embarked]]="S", 1, ""))</f>
        <v>1</v>
      </c>
      <c r="T397" s="3">
        <f>IF(OR(Table2[[#This Row],[Embarked]]="S", Table2[[#This Row],[Embarked]]="Q"), 0, IF(Table2[[#This Row],[Embarked]]="C", 1, ""))</f>
        <v>0</v>
      </c>
      <c r="U397" s="3">
        <f>IF(Table2[[#This Row],[Sex]]="male", 1, 0)</f>
        <v>0</v>
      </c>
      <c r="V397" s="3">
        <v>1</v>
      </c>
      <c r="AI397">
        <f>SUMPRODUCT(Table2[[#This Row],[SibSp_1]:[Const]],$X$4:$AG$4)</f>
        <v>0.60447028673927528</v>
      </c>
      <c r="AJ397">
        <f>(AI397-Table2[[#This Row],[Survived]])^2</f>
        <v>0.15644375407211111</v>
      </c>
    </row>
    <row r="398" spans="1:36" x14ac:dyDescent="0.25">
      <c r="A398">
        <v>396</v>
      </c>
      <c r="B398">
        <v>0</v>
      </c>
      <c r="C398">
        <v>3</v>
      </c>
      <c r="D398" t="s">
        <v>582</v>
      </c>
      <c r="E398" t="s">
        <v>13</v>
      </c>
      <c r="F398">
        <v>22</v>
      </c>
      <c r="G398">
        <v>0</v>
      </c>
      <c r="H398">
        <v>0</v>
      </c>
      <c r="I398">
        <v>350052</v>
      </c>
      <c r="J398">
        <v>7.7957999999999998</v>
      </c>
      <c r="L398" t="s">
        <v>15</v>
      </c>
      <c r="M398">
        <f>Table2[[#This Row],[SibSp]]</f>
        <v>0</v>
      </c>
      <c r="N398">
        <f>Table2[[#This Row],[Parch]]</f>
        <v>0</v>
      </c>
      <c r="O398" s="5">
        <f>Table2[[#This Row],[Age]]/80</f>
        <v>0.27500000000000002</v>
      </c>
      <c r="P398" s="5">
        <f>LOG10(Table2[[#This Row],[Fare]]+1)</f>
        <v>0.94427534575879857</v>
      </c>
      <c r="Q398" s="3">
        <f>IF(OR(Table2[[#This Row],[Pclass]]=2, Table2[[#This Row],[Pclass]]=3), 0, IF(Table2[[#This Row],[Pclass]]=1, 1, ""))</f>
        <v>0</v>
      </c>
      <c r="R398" s="3">
        <f>IF(OR(Table2[[#This Row],[Pclass]]=1, Table2[[#This Row],[Pclass]]=3), 0, IF(Table2[[#This Row],[Pclass]]=2, 1, ""))</f>
        <v>0</v>
      </c>
      <c r="S398" s="3">
        <f>IF(OR(Table2[[#This Row],[Embarked]]="C", Table2[[#This Row],[Embarked]]="Q"), 0, IF(Table2[[#This Row],[Embarked]]="S", 1, ""))</f>
        <v>1</v>
      </c>
      <c r="T398" s="3">
        <f>IF(OR(Table2[[#This Row],[Embarked]]="S", Table2[[#This Row],[Embarked]]="Q"), 0, IF(Table2[[#This Row],[Embarked]]="C", 1, ""))</f>
        <v>0</v>
      </c>
      <c r="U398" s="3">
        <f>IF(Table2[[#This Row],[Sex]]="male", 1, 0)</f>
        <v>1</v>
      </c>
      <c r="V398" s="3">
        <v>1</v>
      </c>
      <c r="AI398">
        <f>SUMPRODUCT(Table2[[#This Row],[SibSp_1]:[Const]],$X$4:$AG$4)</f>
        <v>0.14725833139825661</v>
      </c>
      <c r="AJ398">
        <f>(AI398-Table2[[#This Row],[Survived]])^2</f>
        <v>2.1685016166198771E-2</v>
      </c>
    </row>
    <row r="399" spans="1:36" x14ac:dyDescent="0.25">
      <c r="A399">
        <v>397</v>
      </c>
      <c r="B399">
        <v>0</v>
      </c>
      <c r="C399">
        <v>3</v>
      </c>
      <c r="D399" t="s">
        <v>583</v>
      </c>
      <c r="E399" t="s">
        <v>17</v>
      </c>
      <c r="F399">
        <v>31</v>
      </c>
      <c r="G399">
        <v>0</v>
      </c>
      <c r="H399">
        <v>0</v>
      </c>
      <c r="I399">
        <v>350407</v>
      </c>
      <c r="J399">
        <v>7.8541999999999996</v>
      </c>
      <c r="L399" t="s">
        <v>15</v>
      </c>
      <c r="M399">
        <f>Table2[[#This Row],[SibSp]]</f>
        <v>0</v>
      </c>
      <c r="N399">
        <f>Table2[[#This Row],[Parch]]</f>
        <v>0</v>
      </c>
      <c r="O399" s="5">
        <f>Table2[[#This Row],[Age]]/80</f>
        <v>0.38750000000000001</v>
      </c>
      <c r="P399" s="5">
        <f>LOG10(Table2[[#This Row],[Fare]]+1)</f>
        <v>0.94714932766263737</v>
      </c>
      <c r="Q399" s="3">
        <f>IF(OR(Table2[[#This Row],[Pclass]]=2, Table2[[#This Row],[Pclass]]=3), 0, IF(Table2[[#This Row],[Pclass]]=1, 1, ""))</f>
        <v>0</v>
      </c>
      <c r="R399" s="3">
        <f>IF(OR(Table2[[#This Row],[Pclass]]=1, Table2[[#This Row],[Pclass]]=3), 0, IF(Table2[[#This Row],[Pclass]]=2, 1, ""))</f>
        <v>0</v>
      </c>
      <c r="S399" s="3">
        <f>IF(OR(Table2[[#This Row],[Embarked]]="C", Table2[[#This Row],[Embarked]]="Q"), 0, IF(Table2[[#This Row],[Embarked]]="S", 1, ""))</f>
        <v>1</v>
      </c>
      <c r="T399" s="3">
        <f>IF(OR(Table2[[#This Row],[Embarked]]="S", Table2[[#This Row],[Embarked]]="Q"), 0, IF(Table2[[#This Row],[Embarked]]="C", 1, ""))</f>
        <v>0</v>
      </c>
      <c r="U399" s="3">
        <f>IF(Table2[[#This Row],[Sex]]="male", 1, 0)</f>
        <v>0</v>
      </c>
      <c r="V399" s="3">
        <v>1</v>
      </c>
      <c r="AI399">
        <f>SUMPRODUCT(Table2[[#This Row],[SibSp_1]:[Const]],$X$4:$AG$4)</f>
        <v>0.57284951936022011</v>
      </c>
      <c r="AJ399">
        <f>(AI399-Table2[[#This Row],[Survived]])^2</f>
        <v>0.3281565718312352</v>
      </c>
    </row>
    <row r="400" spans="1:36" x14ac:dyDescent="0.25">
      <c r="A400">
        <v>398</v>
      </c>
      <c r="B400">
        <v>0</v>
      </c>
      <c r="C400">
        <v>2</v>
      </c>
      <c r="D400" t="s">
        <v>584</v>
      </c>
      <c r="E400" t="s">
        <v>13</v>
      </c>
      <c r="F400">
        <v>46</v>
      </c>
      <c r="G400">
        <v>0</v>
      </c>
      <c r="H400">
        <v>0</v>
      </c>
      <c r="I400">
        <v>28403</v>
      </c>
      <c r="J400">
        <v>26</v>
      </c>
      <c r="L400" t="s">
        <v>15</v>
      </c>
      <c r="M400">
        <f>Table2[[#This Row],[SibSp]]</f>
        <v>0</v>
      </c>
      <c r="N400">
        <f>Table2[[#This Row],[Parch]]</f>
        <v>0</v>
      </c>
      <c r="O400" s="5">
        <f>Table2[[#This Row],[Age]]/80</f>
        <v>0.57499999999999996</v>
      </c>
      <c r="P400" s="5">
        <f>LOG10(Table2[[#This Row],[Fare]]+1)</f>
        <v>1.4313637641589874</v>
      </c>
      <c r="Q400" s="3">
        <f>IF(OR(Table2[[#This Row],[Pclass]]=2, Table2[[#This Row],[Pclass]]=3), 0, IF(Table2[[#This Row],[Pclass]]=1, 1, ""))</f>
        <v>0</v>
      </c>
      <c r="R400" s="3">
        <f>IF(OR(Table2[[#This Row],[Pclass]]=1, Table2[[#This Row],[Pclass]]=3), 0, IF(Table2[[#This Row],[Pclass]]=2, 1, ""))</f>
        <v>1</v>
      </c>
      <c r="S400" s="3">
        <f>IF(OR(Table2[[#This Row],[Embarked]]="C", Table2[[#This Row],[Embarked]]="Q"), 0, IF(Table2[[#This Row],[Embarked]]="S", 1, ""))</f>
        <v>1</v>
      </c>
      <c r="T400" s="3">
        <f>IF(OR(Table2[[#This Row],[Embarked]]="S", Table2[[#This Row],[Embarked]]="Q"), 0, IF(Table2[[#This Row],[Embarked]]="C", 1, ""))</f>
        <v>0</v>
      </c>
      <c r="U400" s="3">
        <f>IF(Table2[[#This Row],[Sex]]="male", 1, 0)</f>
        <v>1</v>
      </c>
      <c r="V400" s="3">
        <v>1</v>
      </c>
      <c r="AI400">
        <f>SUMPRODUCT(Table2[[#This Row],[SibSp_1]:[Const]],$X$4:$AG$4)</f>
        <v>0.20020849245347017</v>
      </c>
      <c r="AJ400">
        <f>(AI400-Table2[[#This Row],[Survived]])^2</f>
        <v>4.0083440450491219E-2</v>
      </c>
    </row>
    <row r="401" spans="1:36" x14ac:dyDescent="0.25">
      <c r="A401">
        <v>399</v>
      </c>
      <c r="B401">
        <v>0</v>
      </c>
      <c r="C401">
        <v>2</v>
      </c>
      <c r="D401" t="s">
        <v>585</v>
      </c>
      <c r="E401" t="s">
        <v>13</v>
      </c>
      <c r="F401">
        <v>23</v>
      </c>
      <c r="G401">
        <v>0</v>
      </c>
      <c r="H401">
        <v>0</v>
      </c>
      <c r="I401">
        <v>244278</v>
      </c>
      <c r="J401">
        <v>10.5</v>
      </c>
      <c r="L401" t="s">
        <v>15</v>
      </c>
      <c r="M401">
        <f>Table2[[#This Row],[SibSp]]</f>
        <v>0</v>
      </c>
      <c r="N401">
        <f>Table2[[#This Row],[Parch]]</f>
        <v>0</v>
      </c>
      <c r="O401" s="5">
        <f>Table2[[#This Row],[Age]]/80</f>
        <v>0.28749999999999998</v>
      </c>
      <c r="P401" s="5">
        <f>LOG10(Table2[[#This Row],[Fare]]+1)</f>
        <v>1.0606978403536116</v>
      </c>
      <c r="Q401" s="3">
        <f>IF(OR(Table2[[#This Row],[Pclass]]=2, Table2[[#This Row],[Pclass]]=3), 0, IF(Table2[[#This Row],[Pclass]]=1, 1, ""))</f>
        <v>0</v>
      </c>
      <c r="R401" s="3">
        <f>IF(OR(Table2[[#This Row],[Pclass]]=1, Table2[[#This Row],[Pclass]]=3), 0, IF(Table2[[#This Row],[Pclass]]=2, 1, ""))</f>
        <v>1</v>
      </c>
      <c r="S401" s="3">
        <f>IF(OR(Table2[[#This Row],[Embarked]]="C", Table2[[#This Row],[Embarked]]="Q"), 0, IF(Table2[[#This Row],[Embarked]]="S", 1, ""))</f>
        <v>1</v>
      </c>
      <c r="T401" s="3">
        <f>IF(OR(Table2[[#This Row],[Embarked]]="S", Table2[[#This Row],[Embarked]]="Q"), 0, IF(Table2[[#This Row],[Embarked]]="C", 1, ""))</f>
        <v>0</v>
      </c>
      <c r="U401" s="3">
        <f>IF(Table2[[#This Row],[Sex]]="male", 1, 0)</f>
        <v>1</v>
      </c>
      <c r="V401" s="3">
        <v>1</v>
      </c>
      <c r="AI401">
        <f>SUMPRODUCT(Table2[[#This Row],[SibSp_1]:[Const]],$X$4:$AG$4)</f>
        <v>0.32937191227679025</v>
      </c>
      <c r="AJ401">
        <f>(AI401-Table2[[#This Row],[Survived]])^2</f>
        <v>0.10848585659686961</v>
      </c>
    </row>
    <row r="402" spans="1:36" x14ac:dyDescent="0.25">
      <c r="A402">
        <v>400</v>
      </c>
      <c r="B402">
        <v>1</v>
      </c>
      <c r="C402">
        <v>2</v>
      </c>
      <c r="D402" t="s">
        <v>586</v>
      </c>
      <c r="E402" t="s">
        <v>17</v>
      </c>
      <c r="F402">
        <v>28</v>
      </c>
      <c r="G402">
        <v>0</v>
      </c>
      <c r="H402">
        <v>0</v>
      </c>
      <c r="I402">
        <v>240929</v>
      </c>
      <c r="J402">
        <v>12.65</v>
      </c>
      <c r="L402" t="s">
        <v>15</v>
      </c>
      <c r="M402">
        <f>Table2[[#This Row],[SibSp]]</f>
        <v>0</v>
      </c>
      <c r="N402">
        <f>Table2[[#This Row],[Parch]]</f>
        <v>0</v>
      </c>
      <c r="O402" s="5">
        <f>Table2[[#This Row],[Age]]/80</f>
        <v>0.35</v>
      </c>
      <c r="P402" s="5">
        <f>LOG10(Table2[[#This Row],[Fare]]+1)</f>
        <v>1.1351326513767748</v>
      </c>
      <c r="Q402" s="3">
        <f>IF(OR(Table2[[#This Row],[Pclass]]=2, Table2[[#This Row],[Pclass]]=3), 0, IF(Table2[[#This Row],[Pclass]]=1, 1, ""))</f>
        <v>0</v>
      </c>
      <c r="R402" s="3">
        <f>IF(OR(Table2[[#This Row],[Pclass]]=1, Table2[[#This Row],[Pclass]]=3), 0, IF(Table2[[#This Row],[Pclass]]=2, 1, ""))</f>
        <v>1</v>
      </c>
      <c r="S402" s="3">
        <f>IF(OR(Table2[[#This Row],[Embarked]]="C", Table2[[#This Row],[Embarked]]="Q"), 0, IF(Table2[[#This Row],[Embarked]]="S", 1, ""))</f>
        <v>1</v>
      </c>
      <c r="T402" s="3">
        <f>IF(OR(Table2[[#This Row],[Embarked]]="S", Table2[[#This Row],[Embarked]]="Q"), 0, IF(Table2[[#This Row],[Embarked]]="C", 1, ""))</f>
        <v>0</v>
      </c>
      <c r="U402" s="3">
        <f>IF(Table2[[#This Row],[Sex]]="male", 1, 0)</f>
        <v>0</v>
      </c>
      <c r="V402" s="3">
        <v>1</v>
      </c>
      <c r="AI402">
        <f>SUMPRODUCT(Table2[[#This Row],[SibSp_1]:[Const]],$X$4:$AG$4)</f>
        <v>0.78405731104679421</v>
      </c>
      <c r="AJ402">
        <f>(AI402-Table2[[#This Row],[Survived]])^2</f>
        <v>4.6631244912340983E-2</v>
      </c>
    </row>
    <row r="403" spans="1:36" x14ac:dyDescent="0.25">
      <c r="A403">
        <v>401</v>
      </c>
      <c r="B403">
        <v>1</v>
      </c>
      <c r="C403">
        <v>3</v>
      </c>
      <c r="D403" t="s">
        <v>587</v>
      </c>
      <c r="E403" t="s">
        <v>13</v>
      </c>
      <c r="F403">
        <v>39</v>
      </c>
      <c r="G403">
        <v>0</v>
      </c>
      <c r="H403">
        <v>0</v>
      </c>
      <c r="I403" t="s">
        <v>588</v>
      </c>
      <c r="J403">
        <v>7.9249999999999998</v>
      </c>
      <c r="L403" t="s">
        <v>15</v>
      </c>
      <c r="M403">
        <f>Table2[[#This Row],[SibSp]]</f>
        <v>0</v>
      </c>
      <c r="N403">
        <f>Table2[[#This Row],[Parch]]</f>
        <v>0</v>
      </c>
      <c r="O403" s="5">
        <f>Table2[[#This Row],[Age]]/80</f>
        <v>0.48749999999999999</v>
      </c>
      <c r="P403" s="5">
        <f>LOG10(Table2[[#This Row],[Fare]]+1)</f>
        <v>0.95060822478423079</v>
      </c>
      <c r="Q403" s="3">
        <f>IF(OR(Table2[[#This Row],[Pclass]]=2, Table2[[#This Row],[Pclass]]=3), 0, IF(Table2[[#This Row],[Pclass]]=1, 1, ""))</f>
        <v>0</v>
      </c>
      <c r="R403" s="3">
        <f>IF(OR(Table2[[#This Row],[Pclass]]=1, Table2[[#This Row],[Pclass]]=3), 0, IF(Table2[[#This Row],[Pclass]]=2, 1, ""))</f>
        <v>0</v>
      </c>
      <c r="S403" s="3">
        <f>IF(OR(Table2[[#This Row],[Embarked]]="C", Table2[[#This Row],[Embarked]]="Q"), 0, IF(Table2[[#This Row],[Embarked]]="S", 1, ""))</f>
        <v>1</v>
      </c>
      <c r="T403" s="3">
        <f>IF(OR(Table2[[#This Row],[Embarked]]="S", Table2[[#This Row],[Embarked]]="Q"), 0, IF(Table2[[#This Row],[Embarked]]="C", 1, ""))</f>
        <v>0</v>
      </c>
      <c r="U403" s="3">
        <f>IF(Table2[[#This Row],[Sex]]="male", 1, 0)</f>
        <v>1</v>
      </c>
      <c r="V403" s="3">
        <v>1</v>
      </c>
      <c r="AI403">
        <f>SUMPRODUCT(Table2[[#This Row],[SibSp_1]:[Const]],$X$4:$AG$4)</f>
        <v>3.87427493080581E-2</v>
      </c>
      <c r="AJ403">
        <f>(AI403-Table2[[#This Row],[Survived]])^2</f>
        <v>0.92401550200783089</v>
      </c>
    </row>
    <row r="404" spans="1:36" x14ac:dyDescent="0.25">
      <c r="A404">
        <v>402</v>
      </c>
      <c r="B404">
        <v>0</v>
      </c>
      <c r="C404">
        <v>3</v>
      </c>
      <c r="D404" t="s">
        <v>589</v>
      </c>
      <c r="E404" t="s">
        <v>13</v>
      </c>
      <c r="F404">
        <v>26</v>
      </c>
      <c r="G404">
        <v>0</v>
      </c>
      <c r="H404">
        <v>0</v>
      </c>
      <c r="I404">
        <v>341826</v>
      </c>
      <c r="J404">
        <v>8.0500000000000007</v>
      </c>
      <c r="L404" t="s">
        <v>15</v>
      </c>
      <c r="M404">
        <f>Table2[[#This Row],[SibSp]]</f>
        <v>0</v>
      </c>
      <c r="N404">
        <f>Table2[[#This Row],[Parch]]</f>
        <v>0</v>
      </c>
      <c r="O404" s="5">
        <f>Table2[[#This Row],[Age]]/80</f>
        <v>0.32500000000000001</v>
      </c>
      <c r="P404" s="5">
        <f>LOG10(Table2[[#This Row],[Fare]]+1)</f>
        <v>0.9566485792052033</v>
      </c>
      <c r="Q404" s="3">
        <f>IF(OR(Table2[[#This Row],[Pclass]]=2, Table2[[#This Row],[Pclass]]=3), 0, IF(Table2[[#This Row],[Pclass]]=1, 1, ""))</f>
        <v>0</v>
      </c>
      <c r="R404" s="3">
        <f>IF(OR(Table2[[#This Row],[Pclass]]=1, Table2[[#This Row],[Pclass]]=3), 0, IF(Table2[[#This Row],[Pclass]]=2, 1, ""))</f>
        <v>0</v>
      </c>
      <c r="S404" s="3">
        <f>IF(OR(Table2[[#This Row],[Embarked]]="C", Table2[[#This Row],[Embarked]]="Q"), 0, IF(Table2[[#This Row],[Embarked]]="S", 1, ""))</f>
        <v>1</v>
      </c>
      <c r="T404" s="3">
        <f>IF(OR(Table2[[#This Row],[Embarked]]="S", Table2[[#This Row],[Embarked]]="Q"), 0, IF(Table2[[#This Row],[Embarked]]="C", 1, ""))</f>
        <v>0</v>
      </c>
      <c r="U404" s="3">
        <f>IF(Table2[[#This Row],[Sex]]="male", 1, 0)</f>
        <v>1</v>
      </c>
      <c r="V404" s="3">
        <v>1</v>
      </c>
      <c r="AI404">
        <f>SUMPRODUCT(Table2[[#This Row],[SibSp_1]:[Const]],$X$4:$AG$4)</f>
        <v>0.12225579170411249</v>
      </c>
      <c r="AJ404">
        <f>(AI404-Table2[[#This Row],[Survived]])^2</f>
        <v>1.4946478605199341E-2</v>
      </c>
    </row>
    <row r="405" spans="1:36" x14ac:dyDescent="0.25">
      <c r="A405">
        <v>403</v>
      </c>
      <c r="B405">
        <v>0</v>
      </c>
      <c r="C405">
        <v>3</v>
      </c>
      <c r="D405" t="s">
        <v>590</v>
      </c>
      <c r="E405" t="s">
        <v>17</v>
      </c>
      <c r="F405">
        <v>21</v>
      </c>
      <c r="G405">
        <v>1</v>
      </c>
      <c r="H405">
        <v>0</v>
      </c>
      <c r="I405">
        <v>4137</v>
      </c>
      <c r="J405">
        <v>9.8249999999999993</v>
      </c>
      <c r="L405" t="s">
        <v>15</v>
      </c>
      <c r="M405">
        <f>Table2[[#This Row],[SibSp]]</f>
        <v>1</v>
      </c>
      <c r="N405">
        <f>Table2[[#This Row],[Parch]]</f>
        <v>0</v>
      </c>
      <c r="O405" s="5">
        <f>Table2[[#This Row],[Age]]/80</f>
        <v>0.26250000000000001</v>
      </c>
      <c r="P405" s="5">
        <f>LOG10(Table2[[#This Row],[Fare]]+1)</f>
        <v>1.034427905025403</v>
      </c>
      <c r="Q405" s="3">
        <f>IF(OR(Table2[[#This Row],[Pclass]]=2, Table2[[#This Row],[Pclass]]=3), 0, IF(Table2[[#This Row],[Pclass]]=1, 1, ""))</f>
        <v>0</v>
      </c>
      <c r="R405" s="3">
        <f>IF(OR(Table2[[#This Row],[Pclass]]=1, Table2[[#This Row],[Pclass]]=3), 0, IF(Table2[[#This Row],[Pclass]]=2, 1, ""))</f>
        <v>0</v>
      </c>
      <c r="S405" s="3">
        <f>IF(OR(Table2[[#This Row],[Embarked]]="C", Table2[[#This Row],[Embarked]]="Q"), 0, IF(Table2[[#This Row],[Embarked]]="S", 1, ""))</f>
        <v>1</v>
      </c>
      <c r="T405" s="3">
        <f>IF(OR(Table2[[#This Row],[Embarked]]="S", Table2[[#This Row],[Embarked]]="Q"), 0, IF(Table2[[#This Row],[Embarked]]="C", 1, ""))</f>
        <v>0</v>
      </c>
      <c r="U405" s="3">
        <f>IF(Table2[[#This Row],[Sex]]="male", 1, 0)</f>
        <v>0</v>
      </c>
      <c r="V405" s="3">
        <v>1</v>
      </c>
      <c r="AI405">
        <f>SUMPRODUCT(Table2[[#This Row],[SibSp_1]:[Const]],$X$4:$AG$4)</f>
        <v>0.58618368130311382</v>
      </c>
      <c r="AJ405">
        <f>(AI405-Table2[[#This Row],[Survived]])^2</f>
        <v>0.3436113082260705</v>
      </c>
    </row>
    <row r="406" spans="1:36" x14ac:dyDescent="0.25">
      <c r="A406">
        <v>404</v>
      </c>
      <c r="B406">
        <v>0</v>
      </c>
      <c r="C406">
        <v>3</v>
      </c>
      <c r="D406" t="s">
        <v>591</v>
      </c>
      <c r="E406" t="s">
        <v>13</v>
      </c>
      <c r="F406">
        <v>28</v>
      </c>
      <c r="G406">
        <v>1</v>
      </c>
      <c r="H406">
        <v>0</v>
      </c>
      <c r="I406" t="s">
        <v>223</v>
      </c>
      <c r="J406">
        <v>15.85</v>
      </c>
      <c r="L406" t="s">
        <v>15</v>
      </c>
      <c r="M406">
        <f>Table2[[#This Row],[SibSp]]</f>
        <v>1</v>
      </c>
      <c r="N406">
        <f>Table2[[#This Row],[Parch]]</f>
        <v>0</v>
      </c>
      <c r="O406" s="5">
        <f>Table2[[#This Row],[Age]]/80</f>
        <v>0.35</v>
      </c>
      <c r="P406" s="5">
        <f>LOG10(Table2[[#This Row],[Fare]]+1)</f>
        <v>1.2265999052073575</v>
      </c>
      <c r="Q406" s="3">
        <f>IF(OR(Table2[[#This Row],[Pclass]]=2, Table2[[#This Row],[Pclass]]=3), 0, IF(Table2[[#This Row],[Pclass]]=1, 1, ""))</f>
        <v>0</v>
      </c>
      <c r="R406" s="3">
        <f>IF(OR(Table2[[#This Row],[Pclass]]=1, Table2[[#This Row],[Pclass]]=3), 0, IF(Table2[[#This Row],[Pclass]]=2, 1, ""))</f>
        <v>0</v>
      </c>
      <c r="S406" s="3">
        <f>IF(OR(Table2[[#This Row],[Embarked]]="C", Table2[[#This Row],[Embarked]]="Q"), 0, IF(Table2[[#This Row],[Embarked]]="S", 1, ""))</f>
        <v>1</v>
      </c>
      <c r="T406" s="3">
        <f>IF(OR(Table2[[#This Row],[Embarked]]="S", Table2[[#This Row],[Embarked]]="Q"), 0, IF(Table2[[#This Row],[Embarked]]="C", 1, ""))</f>
        <v>0</v>
      </c>
      <c r="U406" s="3">
        <f>IF(Table2[[#This Row],[Sex]]="male", 1, 0)</f>
        <v>1</v>
      </c>
      <c r="V406" s="3">
        <v>1</v>
      </c>
      <c r="AI406">
        <f>SUMPRODUCT(Table2[[#This Row],[SibSp_1]:[Const]],$X$4:$AG$4)</f>
        <v>6.76778472213454E-2</v>
      </c>
      <c r="AJ406">
        <f>(AI406-Table2[[#This Row],[Survived]])^2</f>
        <v>4.5802910045157691E-3</v>
      </c>
    </row>
    <row r="407" spans="1:36" x14ac:dyDescent="0.25">
      <c r="A407">
        <v>405</v>
      </c>
      <c r="B407">
        <v>0</v>
      </c>
      <c r="C407">
        <v>3</v>
      </c>
      <c r="D407" t="s">
        <v>592</v>
      </c>
      <c r="E407" t="s">
        <v>17</v>
      </c>
      <c r="F407">
        <v>20</v>
      </c>
      <c r="G407">
        <v>0</v>
      </c>
      <c r="H407">
        <v>0</v>
      </c>
      <c r="I407">
        <v>315096</v>
      </c>
      <c r="J407">
        <v>8.6624999999999996</v>
      </c>
      <c r="L407" t="s">
        <v>15</v>
      </c>
      <c r="M407">
        <f>Table2[[#This Row],[SibSp]]</f>
        <v>0</v>
      </c>
      <c r="N407">
        <f>Table2[[#This Row],[Parch]]</f>
        <v>0</v>
      </c>
      <c r="O407" s="5">
        <f>Table2[[#This Row],[Age]]/80</f>
        <v>0.25</v>
      </c>
      <c r="P407" s="5">
        <f>LOG10(Table2[[#This Row],[Fare]]+1)</f>
        <v>0.98508950692638131</v>
      </c>
      <c r="Q407" s="3">
        <f>IF(OR(Table2[[#This Row],[Pclass]]=2, Table2[[#This Row],[Pclass]]=3), 0, IF(Table2[[#This Row],[Pclass]]=1, 1, ""))</f>
        <v>0</v>
      </c>
      <c r="R407" s="3">
        <f>IF(OR(Table2[[#This Row],[Pclass]]=1, Table2[[#This Row],[Pclass]]=3), 0, IF(Table2[[#This Row],[Pclass]]=2, 1, ""))</f>
        <v>0</v>
      </c>
      <c r="S407" s="3">
        <f>IF(OR(Table2[[#This Row],[Embarked]]="C", Table2[[#This Row],[Embarked]]="Q"), 0, IF(Table2[[#This Row],[Embarked]]="S", 1, ""))</f>
        <v>1</v>
      </c>
      <c r="T407" s="3">
        <f>IF(OR(Table2[[#This Row],[Embarked]]="S", Table2[[#This Row],[Embarked]]="Q"), 0, IF(Table2[[#This Row],[Embarked]]="C", 1, ""))</f>
        <v>0</v>
      </c>
      <c r="U407" s="3">
        <f>IF(Table2[[#This Row],[Sex]]="male", 1, 0)</f>
        <v>0</v>
      </c>
      <c r="V407" s="3">
        <v>1</v>
      </c>
      <c r="AI407">
        <f>SUMPRODUCT(Table2[[#This Row],[SibSp_1]:[Const]],$X$4:$AG$4)</f>
        <v>0.64511477574749598</v>
      </c>
      <c r="AJ407">
        <f>(AI407-Table2[[#This Row],[Survived]])^2</f>
        <v>0.41617307388774205</v>
      </c>
    </row>
    <row r="408" spans="1:36" x14ac:dyDescent="0.25">
      <c r="A408">
        <v>406</v>
      </c>
      <c r="B408">
        <v>0</v>
      </c>
      <c r="C408">
        <v>2</v>
      </c>
      <c r="D408" t="s">
        <v>593</v>
      </c>
      <c r="E408" t="s">
        <v>13</v>
      </c>
      <c r="F408">
        <v>34</v>
      </c>
      <c r="G408">
        <v>1</v>
      </c>
      <c r="H408">
        <v>0</v>
      </c>
      <c r="I408">
        <v>28664</v>
      </c>
      <c r="J408">
        <v>21</v>
      </c>
      <c r="L408" t="s">
        <v>15</v>
      </c>
      <c r="M408">
        <f>Table2[[#This Row],[SibSp]]</f>
        <v>1</v>
      </c>
      <c r="N408">
        <f>Table2[[#This Row],[Parch]]</f>
        <v>0</v>
      </c>
      <c r="O408" s="5">
        <f>Table2[[#This Row],[Age]]/80</f>
        <v>0.42499999999999999</v>
      </c>
      <c r="P408" s="5">
        <f>LOG10(Table2[[#This Row],[Fare]]+1)</f>
        <v>1.3424226808222062</v>
      </c>
      <c r="Q408" s="3">
        <f>IF(OR(Table2[[#This Row],[Pclass]]=2, Table2[[#This Row],[Pclass]]=3), 0, IF(Table2[[#This Row],[Pclass]]=1, 1, ""))</f>
        <v>0</v>
      </c>
      <c r="R408" s="3">
        <f>IF(OR(Table2[[#This Row],[Pclass]]=1, Table2[[#This Row],[Pclass]]=3), 0, IF(Table2[[#This Row],[Pclass]]=2, 1, ""))</f>
        <v>1</v>
      </c>
      <c r="S408" s="3">
        <f>IF(OR(Table2[[#This Row],[Embarked]]="C", Table2[[#This Row],[Embarked]]="Q"), 0, IF(Table2[[#This Row],[Embarked]]="S", 1, ""))</f>
        <v>1</v>
      </c>
      <c r="T408" s="3">
        <f>IF(OR(Table2[[#This Row],[Embarked]]="S", Table2[[#This Row],[Embarked]]="Q"), 0, IF(Table2[[#This Row],[Embarked]]="C", 1, ""))</f>
        <v>0</v>
      </c>
      <c r="U408" s="3">
        <f>IF(Table2[[#This Row],[Sex]]="male", 1, 0)</f>
        <v>1</v>
      </c>
      <c r="V408" s="3">
        <v>1</v>
      </c>
      <c r="AI408">
        <f>SUMPRODUCT(Table2[[#This Row],[SibSp_1]:[Const]],$X$4:$AG$4)</f>
        <v>0.21775504517361777</v>
      </c>
      <c r="AJ408">
        <f>(AI408-Table2[[#This Row],[Survived]])^2</f>
        <v>4.7417259698564314E-2</v>
      </c>
    </row>
    <row r="409" spans="1:36" x14ac:dyDescent="0.25">
      <c r="A409">
        <v>407</v>
      </c>
      <c r="B409">
        <v>0</v>
      </c>
      <c r="C409">
        <v>3</v>
      </c>
      <c r="D409" t="s">
        <v>594</v>
      </c>
      <c r="E409" t="s">
        <v>13</v>
      </c>
      <c r="F409">
        <v>51</v>
      </c>
      <c r="G409">
        <v>0</v>
      </c>
      <c r="H409">
        <v>0</v>
      </c>
      <c r="I409">
        <v>347064</v>
      </c>
      <c r="J409">
        <v>7.75</v>
      </c>
      <c r="L409" t="s">
        <v>15</v>
      </c>
      <c r="M409">
        <f>Table2[[#This Row],[SibSp]]</f>
        <v>0</v>
      </c>
      <c r="N409">
        <f>Table2[[#This Row],[Parch]]</f>
        <v>0</v>
      </c>
      <c r="O409" s="5">
        <f>Table2[[#This Row],[Age]]/80</f>
        <v>0.63749999999999996</v>
      </c>
      <c r="P409" s="5">
        <f>LOG10(Table2[[#This Row],[Fare]]+1)</f>
        <v>0.94200805302231327</v>
      </c>
      <c r="Q409" s="3">
        <f>IF(OR(Table2[[#This Row],[Pclass]]=2, Table2[[#This Row],[Pclass]]=3), 0, IF(Table2[[#This Row],[Pclass]]=1, 1, ""))</f>
        <v>0</v>
      </c>
      <c r="R409" s="3">
        <f>IF(OR(Table2[[#This Row],[Pclass]]=1, Table2[[#This Row],[Pclass]]=3), 0, IF(Table2[[#This Row],[Pclass]]=2, 1, ""))</f>
        <v>0</v>
      </c>
      <c r="S409" s="3">
        <f>IF(OR(Table2[[#This Row],[Embarked]]="C", Table2[[#This Row],[Embarked]]="Q"), 0, IF(Table2[[#This Row],[Embarked]]="S", 1, ""))</f>
        <v>1</v>
      </c>
      <c r="T409" s="3">
        <f>IF(OR(Table2[[#This Row],[Embarked]]="S", Table2[[#This Row],[Embarked]]="Q"), 0, IF(Table2[[#This Row],[Embarked]]="C", 1, ""))</f>
        <v>0</v>
      </c>
      <c r="U409" s="3">
        <f>IF(Table2[[#This Row],[Sex]]="male", 1, 0)</f>
        <v>1</v>
      </c>
      <c r="V409" s="3">
        <v>1</v>
      </c>
      <c r="AI409">
        <f>SUMPRODUCT(Table2[[#This Row],[SibSp_1]:[Const]],$X$4:$AG$4)</f>
        <v>-3.8493651204568047E-2</v>
      </c>
      <c r="AJ409">
        <f>(AI409-Table2[[#This Row],[Survived]])^2</f>
        <v>1.4817611830589431E-3</v>
      </c>
    </row>
    <row r="410" spans="1:36" x14ac:dyDescent="0.25">
      <c r="A410">
        <v>408</v>
      </c>
      <c r="B410">
        <v>1</v>
      </c>
      <c r="C410">
        <v>2</v>
      </c>
      <c r="D410" t="s">
        <v>595</v>
      </c>
      <c r="E410" t="s">
        <v>13</v>
      </c>
      <c r="F410">
        <v>3</v>
      </c>
      <c r="G410">
        <v>1</v>
      </c>
      <c r="H410">
        <v>1</v>
      </c>
      <c r="I410">
        <v>29106</v>
      </c>
      <c r="J410">
        <v>18.75</v>
      </c>
      <c r="L410" t="s">
        <v>15</v>
      </c>
      <c r="M410">
        <f>Table2[[#This Row],[SibSp]]</f>
        <v>1</v>
      </c>
      <c r="N410">
        <f>Table2[[#This Row],[Parch]]</f>
        <v>1</v>
      </c>
      <c r="O410" s="5">
        <f>Table2[[#This Row],[Age]]/80</f>
        <v>3.7499999999999999E-2</v>
      </c>
      <c r="P410" s="5">
        <f>LOG10(Table2[[#This Row],[Fare]]+1)</f>
        <v>1.2955670999624791</v>
      </c>
      <c r="Q410" s="3">
        <f>IF(OR(Table2[[#This Row],[Pclass]]=2, Table2[[#This Row],[Pclass]]=3), 0, IF(Table2[[#This Row],[Pclass]]=1, 1, ""))</f>
        <v>0</v>
      </c>
      <c r="R410" s="3">
        <f>IF(OR(Table2[[#This Row],[Pclass]]=1, Table2[[#This Row],[Pclass]]=3), 0, IF(Table2[[#This Row],[Pclass]]=2, 1, ""))</f>
        <v>1</v>
      </c>
      <c r="S410" s="3">
        <f>IF(OR(Table2[[#This Row],[Embarked]]="C", Table2[[#This Row],[Embarked]]="Q"), 0, IF(Table2[[#This Row],[Embarked]]="S", 1, ""))</f>
        <v>1</v>
      </c>
      <c r="T410" s="3">
        <f>IF(OR(Table2[[#This Row],[Embarked]]="S", Table2[[#This Row],[Embarked]]="Q"), 0, IF(Table2[[#This Row],[Embarked]]="C", 1, ""))</f>
        <v>0</v>
      </c>
      <c r="U410" s="3">
        <f>IF(Table2[[#This Row],[Sex]]="male", 1, 0)</f>
        <v>1</v>
      </c>
      <c r="V410" s="3">
        <v>1</v>
      </c>
      <c r="AI410">
        <f>SUMPRODUCT(Table2[[#This Row],[SibSp_1]:[Const]],$X$4:$AG$4)</f>
        <v>0.39998821568621867</v>
      </c>
      <c r="AJ410">
        <f>(AI410-Table2[[#This Row],[Survived]])^2</f>
        <v>0.36001414131540765</v>
      </c>
    </row>
    <row r="411" spans="1:36" x14ac:dyDescent="0.25">
      <c r="A411">
        <v>409</v>
      </c>
      <c r="B411">
        <v>0</v>
      </c>
      <c r="C411">
        <v>3</v>
      </c>
      <c r="D411" t="s">
        <v>596</v>
      </c>
      <c r="E411" t="s">
        <v>13</v>
      </c>
      <c r="F411">
        <v>21</v>
      </c>
      <c r="G411">
        <v>0</v>
      </c>
      <c r="H411">
        <v>0</v>
      </c>
      <c r="I411">
        <v>312992</v>
      </c>
      <c r="J411">
        <v>7.7750000000000004</v>
      </c>
      <c r="L411" t="s">
        <v>15</v>
      </c>
      <c r="M411">
        <f>Table2[[#This Row],[SibSp]]</f>
        <v>0</v>
      </c>
      <c r="N411">
        <f>Table2[[#This Row],[Parch]]</f>
        <v>0</v>
      </c>
      <c r="O411" s="5">
        <f>Table2[[#This Row],[Age]]/80</f>
        <v>0.26250000000000001</v>
      </c>
      <c r="P411" s="5">
        <f>LOG10(Table2[[#This Row],[Fare]]+1)</f>
        <v>0.94324712513786169</v>
      </c>
      <c r="Q411" s="3">
        <f>IF(OR(Table2[[#This Row],[Pclass]]=2, Table2[[#This Row],[Pclass]]=3), 0, IF(Table2[[#This Row],[Pclass]]=1, 1, ""))</f>
        <v>0</v>
      </c>
      <c r="R411" s="3">
        <f>IF(OR(Table2[[#This Row],[Pclass]]=1, Table2[[#This Row],[Pclass]]=3), 0, IF(Table2[[#This Row],[Pclass]]=2, 1, ""))</f>
        <v>0</v>
      </c>
      <c r="S411" s="3">
        <f>IF(OR(Table2[[#This Row],[Embarked]]="C", Table2[[#This Row],[Embarked]]="Q"), 0, IF(Table2[[#This Row],[Embarked]]="S", 1, ""))</f>
        <v>1</v>
      </c>
      <c r="T411" s="3">
        <f>IF(OR(Table2[[#This Row],[Embarked]]="S", Table2[[#This Row],[Embarked]]="Q"), 0, IF(Table2[[#This Row],[Embarked]]="C", 1, ""))</f>
        <v>0</v>
      </c>
      <c r="U411" s="3">
        <f>IF(Table2[[#This Row],[Sex]]="male", 1, 0)</f>
        <v>1</v>
      </c>
      <c r="V411" s="3">
        <v>1</v>
      </c>
      <c r="AI411">
        <f>SUMPRODUCT(Table2[[#This Row],[SibSp_1]:[Const]],$X$4:$AG$4)</f>
        <v>0.15360963653359749</v>
      </c>
      <c r="AJ411">
        <f>(AI411-Table2[[#This Row],[Survived]])^2</f>
        <v>2.3595920435983929E-2</v>
      </c>
    </row>
    <row r="412" spans="1:36" hidden="1" x14ac:dyDescent="0.25">
      <c r="A412">
        <v>410</v>
      </c>
      <c r="B412">
        <v>0</v>
      </c>
      <c r="C412">
        <v>3</v>
      </c>
      <c r="D412" t="s">
        <v>597</v>
      </c>
      <c r="E412" t="s">
        <v>17</v>
      </c>
      <c r="G412">
        <v>3</v>
      </c>
      <c r="H412">
        <v>1</v>
      </c>
      <c r="I412">
        <v>4133</v>
      </c>
      <c r="J412">
        <v>25.466699999999999</v>
      </c>
      <c r="L412" t="s">
        <v>15</v>
      </c>
      <c r="M412">
        <f>Table2[[#This Row],[SibSp]]</f>
        <v>3</v>
      </c>
      <c r="N412">
        <f>Table2[[#This Row],[Parch]]</f>
        <v>1</v>
      </c>
      <c r="O412">
        <f>Table2[[#This Row],[Age]]/80</f>
        <v>0</v>
      </c>
      <c r="P412" s="3">
        <f>LOG10(Table2[[#This Row],[Fare]]+1)</f>
        <v>1.4226997946774695</v>
      </c>
      <c r="Q412" s="3">
        <f>IF(OR(Table2[[#This Row],[Pclass]]=2, Table2[[#This Row],[Pclass]]=3), 0, IF(Table2[[#This Row],[Pclass]]=1, 1, ""))</f>
        <v>0</v>
      </c>
      <c r="R412" s="3">
        <f>IF(OR(Table2[[#This Row],[Pclass]]=1, Table2[[#This Row],[Pclass]]=3), 0, IF(Table2[[#This Row],[Pclass]]=2, 1, ""))</f>
        <v>0</v>
      </c>
      <c r="S412" s="3">
        <f>IF(OR(Table2[[#This Row],[Embarked]]="C", Table2[[#This Row],[Embarked]]="Q"), 0, IF(Table2[[#This Row],[Embarked]]="S", 1, ""))</f>
        <v>1</v>
      </c>
      <c r="T412" s="3">
        <f>IF(OR(Table2[[#This Row],[Embarked]]="S", Table2[[#This Row],[Embarked]]="Q"), 0, IF(Table2[[#This Row],[Embarked]]="C", 1, ""))</f>
        <v>0</v>
      </c>
      <c r="U412" s="3">
        <f>IF(Table2[[#This Row],[Sex]]="male", 1, 0)</f>
        <v>0</v>
      </c>
      <c r="V412" s="3"/>
      <c r="AI412">
        <f>SUMPRODUCT(Table2[[#This Row],[SibSp_1]:[Const]],$X$4:$AG$4)</f>
        <v>-7.8652617329289923E-2</v>
      </c>
      <c r="AJ412">
        <f>(AI412-Table2[[#This Row],[Survived]])^2</f>
        <v>6.1862342127477175E-3</v>
      </c>
    </row>
    <row r="413" spans="1:36" hidden="1" x14ac:dyDescent="0.25">
      <c r="A413">
        <v>411</v>
      </c>
      <c r="B413">
        <v>0</v>
      </c>
      <c r="C413">
        <v>3</v>
      </c>
      <c r="D413" t="s">
        <v>598</v>
      </c>
      <c r="E413" t="s">
        <v>13</v>
      </c>
      <c r="G413">
        <v>0</v>
      </c>
      <c r="H413">
        <v>0</v>
      </c>
      <c r="I413">
        <v>349222</v>
      </c>
      <c r="J413">
        <v>7.8958000000000004</v>
      </c>
      <c r="L413" t="s">
        <v>15</v>
      </c>
      <c r="M413">
        <f>Table2[[#This Row],[SibSp]]</f>
        <v>0</v>
      </c>
      <c r="N413">
        <f>Table2[[#This Row],[Parch]]</f>
        <v>0</v>
      </c>
      <c r="O413">
        <f>Table2[[#This Row],[Age]]/80</f>
        <v>0</v>
      </c>
      <c r="P413" s="3">
        <f>LOG10(Table2[[#This Row],[Fare]]+1)</f>
        <v>0.94918501031343461</v>
      </c>
      <c r="Q413" s="3">
        <f>IF(OR(Table2[[#This Row],[Pclass]]=2, Table2[[#This Row],[Pclass]]=3), 0, IF(Table2[[#This Row],[Pclass]]=1, 1, ""))</f>
        <v>0</v>
      </c>
      <c r="R413" s="3">
        <f>IF(OR(Table2[[#This Row],[Pclass]]=1, Table2[[#This Row],[Pclass]]=3), 0, IF(Table2[[#This Row],[Pclass]]=2, 1, ""))</f>
        <v>0</v>
      </c>
      <c r="S413" s="3">
        <f>IF(OR(Table2[[#This Row],[Embarked]]="C", Table2[[#This Row],[Embarked]]="Q"), 0, IF(Table2[[#This Row],[Embarked]]="S", 1, ""))</f>
        <v>1</v>
      </c>
      <c r="T413" s="3">
        <f>IF(OR(Table2[[#This Row],[Embarked]]="S", Table2[[#This Row],[Embarked]]="Q"), 0, IF(Table2[[#This Row],[Embarked]]="C", 1, ""))</f>
        <v>0</v>
      </c>
      <c r="U413" s="3">
        <f>IF(Table2[[#This Row],[Sex]]="male", 1, 0)</f>
        <v>1</v>
      </c>
      <c r="V413" s="3"/>
      <c r="AI413">
        <f>SUMPRODUCT(Table2[[#This Row],[SibSp_1]:[Const]],$X$4:$AG$4)</f>
        <v>-0.40606823639693312</v>
      </c>
      <c r="AJ413">
        <f>(AI413-Table2[[#This Row],[Survived]])^2</f>
        <v>0.16489141261051557</v>
      </c>
    </row>
    <row r="414" spans="1:36" hidden="1" x14ac:dyDescent="0.25">
      <c r="A414">
        <v>412</v>
      </c>
      <c r="B414">
        <v>0</v>
      </c>
      <c r="C414">
        <v>3</v>
      </c>
      <c r="D414" t="s">
        <v>599</v>
      </c>
      <c r="E414" t="s">
        <v>13</v>
      </c>
      <c r="G414">
        <v>0</v>
      </c>
      <c r="H414">
        <v>0</v>
      </c>
      <c r="I414">
        <v>394140</v>
      </c>
      <c r="J414">
        <v>6.8582999999999998</v>
      </c>
      <c r="L414" t="s">
        <v>27</v>
      </c>
      <c r="M414">
        <f>Table2[[#This Row],[SibSp]]</f>
        <v>0</v>
      </c>
      <c r="N414">
        <f>Table2[[#This Row],[Parch]]</f>
        <v>0</v>
      </c>
      <c r="O414">
        <f>Table2[[#This Row],[Age]]/80</f>
        <v>0</v>
      </c>
      <c r="P414" s="3">
        <f>LOG10(Table2[[#This Row],[Fare]]+1)</f>
        <v>0.89532860450347662</v>
      </c>
      <c r="Q414" s="3">
        <f>IF(OR(Table2[[#This Row],[Pclass]]=2, Table2[[#This Row],[Pclass]]=3), 0, IF(Table2[[#This Row],[Pclass]]=1, 1, ""))</f>
        <v>0</v>
      </c>
      <c r="R414" s="3">
        <f>IF(OR(Table2[[#This Row],[Pclass]]=1, Table2[[#This Row],[Pclass]]=3), 0, IF(Table2[[#This Row],[Pclass]]=2, 1, ""))</f>
        <v>0</v>
      </c>
      <c r="S414" s="3">
        <f>IF(OR(Table2[[#This Row],[Embarked]]="C", Table2[[#This Row],[Embarked]]="Q"), 0, IF(Table2[[#This Row],[Embarked]]="S", 1, ""))</f>
        <v>0</v>
      </c>
      <c r="T414" s="3">
        <f>IF(OR(Table2[[#This Row],[Embarked]]="S", Table2[[#This Row],[Embarked]]="Q"), 0, IF(Table2[[#This Row],[Embarked]]="C", 1, ""))</f>
        <v>0</v>
      </c>
      <c r="U414" s="3">
        <f>IF(Table2[[#This Row],[Sex]]="male", 1, 0)</f>
        <v>1</v>
      </c>
      <c r="V414" s="3"/>
      <c r="AI414">
        <f>SUMPRODUCT(Table2[[#This Row],[SibSp_1]:[Const]],$X$4:$AG$4)</f>
        <v>-0.43941790188773905</v>
      </c>
      <c r="AJ414">
        <f>(AI414-Table2[[#This Row],[Survived]])^2</f>
        <v>0.19308809249942266</v>
      </c>
    </row>
    <row r="415" spans="1:36" x14ac:dyDescent="0.25">
      <c r="A415">
        <v>413</v>
      </c>
      <c r="B415">
        <v>1</v>
      </c>
      <c r="C415">
        <v>1</v>
      </c>
      <c r="D415" t="s">
        <v>600</v>
      </c>
      <c r="E415" t="s">
        <v>17</v>
      </c>
      <c r="F415">
        <v>33</v>
      </c>
      <c r="G415">
        <v>1</v>
      </c>
      <c r="H415">
        <v>0</v>
      </c>
      <c r="I415">
        <v>19928</v>
      </c>
      <c r="J415">
        <v>90</v>
      </c>
      <c r="K415" t="s">
        <v>372</v>
      </c>
      <c r="L415" t="s">
        <v>27</v>
      </c>
      <c r="M415">
        <f>Table2[[#This Row],[SibSp]]</f>
        <v>1</v>
      </c>
      <c r="N415">
        <f>Table2[[#This Row],[Parch]]</f>
        <v>0</v>
      </c>
      <c r="O415" s="5">
        <f>Table2[[#This Row],[Age]]/80</f>
        <v>0.41249999999999998</v>
      </c>
      <c r="P415" s="5">
        <f>LOG10(Table2[[#This Row],[Fare]]+1)</f>
        <v>1.9590413923210936</v>
      </c>
      <c r="Q415" s="3">
        <f>IF(OR(Table2[[#This Row],[Pclass]]=2, Table2[[#This Row],[Pclass]]=3), 0, IF(Table2[[#This Row],[Pclass]]=1, 1, ""))</f>
        <v>1</v>
      </c>
      <c r="R415" s="3">
        <f>IF(OR(Table2[[#This Row],[Pclass]]=1, Table2[[#This Row],[Pclass]]=3), 0, IF(Table2[[#This Row],[Pclass]]=2, 1, ""))</f>
        <v>0</v>
      </c>
      <c r="S415" s="3">
        <f>IF(OR(Table2[[#This Row],[Embarked]]="C", Table2[[#This Row],[Embarked]]="Q"), 0, IF(Table2[[#This Row],[Embarked]]="S", 1, ""))</f>
        <v>0</v>
      </c>
      <c r="T415" s="3">
        <f>IF(OR(Table2[[#This Row],[Embarked]]="S", Table2[[#This Row],[Embarked]]="Q"), 0, IF(Table2[[#This Row],[Embarked]]="C", 1, ""))</f>
        <v>0</v>
      </c>
      <c r="U415" s="3">
        <f>IF(Table2[[#This Row],[Sex]]="male", 1, 0)</f>
        <v>0</v>
      </c>
      <c r="V415" s="3">
        <v>1</v>
      </c>
      <c r="AI415">
        <f>SUMPRODUCT(Table2[[#This Row],[SibSp_1]:[Const]],$X$4:$AG$4)</f>
        <v>0.87631891424946273</v>
      </c>
      <c r="AJ415">
        <f>(AI415-Table2[[#This Row],[Survived]])^2</f>
        <v>1.5297010972431753E-2</v>
      </c>
    </row>
    <row r="416" spans="1:36" hidden="1" x14ac:dyDescent="0.25">
      <c r="A416">
        <v>414</v>
      </c>
      <c r="B416">
        <v>0</v>
      </c>
      <c r="C416">
        <v>2</v>
      </c>
      <c r="D416" t="s">
        <v>601</v>
      </c>
      <c r="E416" t="s">
        <v>13</v>
      </c>
      <c r="G416">
        <v>0</v>
      </c>
      <c r="H416">
        <v>0</v>
      </c>
      <c r="I416">
        <v>239853</v>
      </c>
      <c r="J416">
        <v>0</v>
      </c>
      <c r="L416" t="s">
        <v>15</v>
      </c>
      <c r="M416">
        <f>Table2[[#This Row],[SibSp]]</f>
        <v>0</v>
      </c>
      <c r="N416">
        <f>Table2[[#This Row],[Parch]]</f>
        <v>0</v>
      </c>
      <c r="O416">
        <f>Table2[[#This Row],[Age]]/80</f>
        <v>0</v>
      </c>
      <c r="P416" s="3">
        <f>LOG10(Table2[[#This Row],[Fare]]+1)</f>
        <v>0</v>
      </c>
      <c r="Q416" s="3">
        <f>IF(OR(Table2[[#This Row],[Pclass]]=2, Table2[[#This Row],[Pclass]]=3), 0, IF(Table2[[#This Row],[Pclass]]=1, 1, ""))</f>
        <v>0</v>
      </c>
      <c r="R416" s="3">
        <f>IF(OR(Table2[[#This Row],[Pclass]]=1, Table2[[#This Row],[Pclass]]=3), 0, IF(Table2[[#This Row],[Pclass]]=2, 1, ""))</f>
        <v>1</v>
      </c>
      <c r="S416" s="3">
        <f>IF(OR(Table2[[#This Row],[Embarked]]="C", Table2[[#This Row],[Embarked]]="Q"), 0, IF(Table2[[#This Row],[Embarked]]="S", 1, ""))</f>
        <v>1</v>
      </c>
      <c r="T416" s="3">
        <f>IF(OR(Table2[[#This Row],[Embarked]]="S", Table2[[#This Row],[Embarked]]="Q"), 0, IF(Table2[[#This Row],[Embarked]]="C", 1, ""))</f>
        <v>0</v>
      </c>
      <c r="U416" s="3">
        <f>IF(Table2[[#This Row],[Sex]]="male", 1, 0)</f>
        <v>1</v>
      </c>
      <c r="V416" s="3"/>
      <c r="AI416">
        <f>SUMPRODUCT(Table2[[#This Row],[SibSp_1]:[Const]],$X$4:$AG$4)</f>
        <v>-0.26950013903855463</v>
      </c>
      <c r="AJ416">
        <f>(AI416-Table2[[#This Row],[Survived]])^2</f>
        <v>7.2630324941800273E-2</v>
      </c>
    </row>
    <row r="417" spans="1:36" x14ac:dyDescent="0.25">
      <c r="A417">
        <v>415</v>
      </c>
      <c r="B417">
        <v>1</v>
      </c>
      <c r="C417">
        <v>3</v>
      </c>
      <c r="D417" t="s">
        <v>602</v>
      </c>
      <c r="E417" t="s">
        <v>13</v>
      </c>
      <c r="F417">
        <v>44</v>
      </c>
      <c r="G417">
        <v>0</v>
      </c>
      <c r="H417">
        <v>0</v>
      </c>
      <c r="I417" t="s">
        <v>603</v>
      </c>
      <c r="J417">
        <v>7.9249999999999998</v>
      </c>
      <c r="L417" t="s">
        <v>15</v>
      </c>
      <c r="M417">
        <f>Table2[[#This Row],[SibSp]]</f>
        <v>0</v>
      </c>
      <c r="N417">
        <f>Table2[[#This Row],[Parch]]</f>
        <v>0</v>
      </c>
      <c r="O417" s="5">
        <f>Table2[[#This Row],[Age]]/80</f>
        <v>0.55000000000000004</v>
      </c>
      <c r="P417" s="5">
        <f>LOG10(Table2[[#This Row],[Fare]]+1)</f>
        <v>0.95060822478423079</v>
      </c>
      <c r="Q417" s="3">
        <f>IF(OR(Table2[[#This Row],[Pclass]]=2, Table2[[#This Row],[Pclass]]=3), 0, IF(Table2[[#This Row],[Pclass]]=1, 1, ""))</f>
        <v>0</v>
      </c>
      <c r="R417" s="3">
        <f>IF(OR(Table2[[#This Row],[Pclass]]=1, Table2[[#This Row],[Pclass]]=3), 0, IF(Table2[[#This Row],[Pclass]]=2, 1, ""))</f>
        <v>0</v>
      </c>
      <c r="S417" s="3">
        <f>IF(OR(Table2[[#This Row],[Embarked]]="C", Table2[[#This Row],[Embarked]]="Q"), 0, IF(Table2[[#This Row],[Embarked]]="S", 1, ""))</f>
        <v>1</v>
      </c>
      <c r="T417" s="3">
        <f>IF(OR(Table2[[#This Row],[Embarked]]="S", Table2[[#This Row],[Embarked]]="Q"), 0, IF(Table2[[#This Row],[Embarked]]="C", 1, ""))</f>
        <v>0</v>
      </c>
      <c r="U417" s="3">
        <f>IF(Table2[[#This Row],[Sex]]="male", 1, 0)</f>
        <v>1</v>
      </c>
      <c r="V417" s="3">
        <v>1</v>
      </c>
      <c r="AI417">
        <f>SUMPRODUCT(Table2[[#This Row],[SibSp_1]:[Const]],$X$4:$AG$4)</f>
        <v>6.7356018644095794E-3</v>
      </c>
      <c r="AJ417">
        <f>(AI417-Table2[[#This Row],[Survived]])^2</f>
        <v>0.98657416460365666</v>
      </c>
    </row>
    <row r="418" spans="1:36" hidden="1" x14ac:dyDescent="0.25">
      <c r="A418">
        <v>416</v>
      </c>
      <c r="B418">
        <v>0</v>
      </c>
      <c r="C418">
        <v>3</v>
      </c>
      <c r="D418" t="s">
        <v>604</v>
      </c>
      <c r="E418" t="s">
        <v>17</v>
      </c>
      <c r="G418">
        <v>0</v>
      </c>
      <c r="H418">
        <v>0</v>
      </c>
      <c r="I418">
        <v>343095</v>
      </c>
      <c r="J418">
        <v>8.0500000000000007</v>
      </c>
      <c r="L418" t="s">
        <v>15</v>
      </c>
      <c r="M418">
        <f>Table2[[#This Row],[SibSp]]</f>
        <v>0</v>
      </c>
      <c r="N418">
        <f>Table2[[#This Row],[Parch]]</f>
        <v>0</v>
      </c>
      <c r="O418">
        <f>Table2[[#This Row],[Age]]/80</f>
        <v>0</v>
      </c>
      <c r="P418" s="3">
        <f>LOG10(Table2[[#This Row],[Fare]]+1)</f>
        <v>0.9566485792052033</v>
      </c>
      <c r="Q418" s="3">
        <f>IF(OR(Table2[[#This Row],[Pclass]]=2, Table2[[#This Row],[Pclass]]=3), 0, IF(Table2[[#This Row],[Pclass]]=1, 1, ""))</f>
        <v>0</v>
      </c>
      <c r="R418" s="3">
        <f>IF(OR(Table2[[#This Row],[Pclass]]=1, Table2[[#This Row],[Pclass]]=3), 0, IF(Table2[[#This Row],[Pclass]]=2, 1, ""))</f>
        <v>0</v>
      </c>
      <c r="S418" s="3">
        <f>IF(OR(Table2[[#This Row],[Embarked]]="C", Table2[[#This Row],[Embarked]]="Q"), 0, IF(Table2[[#This Row],[Embarked]]="S", 1, ""))</f>
        <v>1</v>
      </c>
      <c r="T418" s="3">
        <f>IF(OR(Table2[[#This Row],[Embarked]]="S", Table2[[#This Row],[Embarked]]="Q"), 0, IF(Table2[[#This Row],[Embarked]]="C", 1, ""))</f>
        <v>0</v>
      </c>
      <c r="U418" s="3">
        <f>IF(Table2[[#This Row],[Sex]]="male", 1, 0)</f>
        <v>0</v>
      </c>
      <c r="V418" s="3"/>
      <c r="AI418">
        <f>SUMPRODUCT(Table2[[#This Row],[SibSp_1]:[Const]],$X$4:$AG$4)</f>
        <v>7.7359553071789988E-2</v>
      </c>
      <c r="AJ418">
        <f>(AI418-Table2[[#This Row],[Survived]])^2</f>
        <v>5.9845004514670914E-3</v>
      </c>
    </row>
    <row r="419" spans="1:36" x14ac:dyDescent="0.25">
      <c r="A419">
        <v>417</v>
      </c>
      <c r="B419">
        <v>1</v>
      </c>
      <c r="C419">
        <v>2</v>
      </c>
      <c r="D419" t="s">
        <v>605</v>
      </c>
      <c r="E419" t="s">
        <v>17</v>
      </c>
      <c r="F419">
        <v>34</v>
      </c>
      <c r="G419">
        <v>1</v>
      </c>
      <c r="H419">
        <v>1</v>
      </c>
      <c r="I419">
        <v>28220</v>
      </c>
      <c r="J419">
        <v>32.5</v>
      </c>
      <c r="L419" t="s">
        <v>15</v>
      </c>
      <c r="M419">
        <f>Table2[[#This Row],[SibSp]]</f>
        <v>1</v>
      </c>
      <c r="N419">
        <f>Table2[[#This Row],[Parch]]</f>
        <v>1</v>
      </c>
      <c r="O419" s="5">
        <f>Table2[[#This Row],[Age]]/80</f>
        <v>0.42499999999999999</v>
      </c>
      <c r="P419" s="5">
        <f>LOG10(Table2[[#This Row],[Fare]]+1)</f>
        <v>1.5250448070368452</v>
      </c>
      <c r="Q419" s="3">
        <f>IF(OR(Table2[[#This Row],[Pclass]]=2, Table2[[#This Row],[Pclass]]=3), 0, IF(Table2[[#This Row],[Pclass]]=1, 1, ""))</f>
        <v>0</v>
      </c>
      <c r="R419" s="3">
        <f>IF(OR(Table2[[#This Row],[Pclass]]=1, Table2[[#This Row],[Pclass]]=3), 0, IF(Table2[[#This Row],[Pclass]]=2, 1, ""))</f>
        <v>1</v>
      </c>
      <c r="S419" s="3">
        <f>IF(OR(Table2[[#This Row],[Embarked]]="C", Table2[[#This Row],[Embarked]]="Q"), 0, IF(Table2[[#This Row],[Embarked]]="S", 1, ""))</f>
        <v>1</v>
      </c>
      <c r="T419" s="3">
        <f>IF(OR(Table2[[#This Row],[Embarked]]="S", Table2[[#This Row],[Embarked]]="Q"), 0, IF(Table2[[#This Row],[Embarked]]="C", 1, ""))</f>
        <v>0</v>
      </c>
      <c r="U419" s="3">
        <f>IF(Table2[[#This Row],[Sex]]="male", 1, 0)</f>
        <v>0</v>
      </c>
      <c r="V419" s="3">
        <v>1</v>
      </c>
      <c r="AI419">
        <f>SUMPRODUCT(Table2[[#This Row],[SibSp_1]:[Const]],$X$4:$AG$4)</f>
        <v>0.69579457754537199</v>
      </c>
      <c r="AJ419">
        <f>(AI419-Table2[[#This Row],[Survived]])^2</f>
        <v>9.2540939050798687E-2</v>
      </c>
    </row>
    <row r="420" spans="1:36" x14ac:dyDescent="0.25">
      <c r="A420">
        <v>418</v>
      </c>
      <c r="B420">
        <v>1</v>
      </c>
      <c r="C420">
        <v>2</v>
      </c>
      <c r="D420" t="s">
        <v>606</v>
      </c>
      <c r="E420" t="s">
        <v>17</v>
      </c>
      <c r="F420">
        <v>18</v>
      </c>
      <c r="G420">
        <v>0</v>
      </c>
      <c r="H420">
        <v>2</v>
      </c>
      <c r="I420">
        <v>250652</v>
      </c>
      <c r="J420">
        <v>13</v>
      </c>
      <c r="L420" t="s">
        <v>15</v>
      </c>
      <c r="M420">
        <f>Table2[[#This Row],[SibSp]]</f>
        <v>0</v>
      </c>
      <c r="N420">
        <f>Table2[[#This Row],[Parch]]</f>
        <v>2</v>
      </c>
      <c r="O420" s="5">
        <f>Table2[[#This Row],[Age]]/80</f>
        <v>0.22500000000000001</v>
      </c>
      <c r="P420" s="5">
        <f>LOG10(Table2[[#This Row],[Fare]]+1)</f>
        <v>1.146128035678238</v>
      </c>
      <c r="Q420" s="3">
        <f>IF(OR(Table2[[#This Row],[Pclass]]=2, Table2[[#This Row],[Pclass]]=3), 0, IF(Table2[[#This Row],[Pclass]]=1, 1, ""))</f>
        <v>0</v>
      </c>
      <c r="R420" s="3">
        <f>IF(OR(Table2[[#This Row],[Pclass]]=1, Table2[[#This Row],[Pclass]]=3), 0, IF(Table2[[#This Row],[Pclass]]=2, 1, ""))</f>
        <v>1</v>
      </c>
      <c r="S420" s="3">
        <f>IF(OR(Table2[[#This Row],[Embarked]]="C", Table2[[#This Row],[Embarked]]="Q"), 0, IF(Table2[[#This Row],[Embarked]]="S", 1, ""))</f>
        <v>1</v>
      </c>
      <c r="T420" s="3">
        <f>IF(OR(Table2[[#This Row],[Embarked]]="S", Table2[[#This Row],[Embarked]]="Q"), 0, IF(Table2[[#This Row],[Embarked]]="C", 1, ""))</f>
        <v>0</v>
      </c>
      <c r="U420" s="3">
        <f>IF(Table2[[#This Row],[Sex]]="male", 1, 0)</f>
        <v>0</v>
      </c>
      <c r="V420" s="3">
        <v>1</v>
      </c>
      <c r="AI420">
        <f>SUMPRODUCT(Table2[[#This Row],[SibSp_1]:[Const]],$X$4:$AG$4)</f>
        <v>0.82075362001906582</v>
      </c>
      <c r="AJ420">
        <f>(AI420-Table2[[#This Row],[Survived]])^2</f>
        <v>3.2129264736269439E-2</v>
      </c>
    </row>
    <row r="421" spans="1:36" x14ac:dyDescent="0.25">
      <c r="A421">
        <v>419</v>
      </c>
      <c r="B421">
        <v>0</v>
      </c>
      <c r="C421">
        <v>2</v>
      </c>
      <c r="D421" t="s">
        <v>607</v>
      </c>
      <c r="E421" t="s">
        <v>13</v>
      </c>
      <c r="F421">
        <v>30</v>
      </c>
      <c r="G421">
        <v>0</v>
      </c>
      <c r="H421">
        <v>0</v>
      </c>
      <c r="I421">
        <v>28228</v>
      </c>
      <c r="J421">
        <v>13</v>
      </c>
      <c r="L421" t="s">
        <v>15</v>
      </c>
      <c r="M421">
        <f>Table2[[#This Row],[SibSp]]</f>
        <v>0</v>
      </c>
      <c r="N421">
        <f>Table2[[#This Row],[Parch]]</f>
        <v>0</v>
      </c>
      <c r="O421" s="5">
        <f>Table2[[#This Row],[Age]]/80</f>
        <v>0.375</v>
      </c>
      <c r="P421" s="5">
        <f>LOG10(Table2[[#This Row],[Fare]]+1)</f>
        <v>1.146128035678238</v>
      </c>
      <c r="Q421" s="3">
        <f>IF(OR(Table2[[#This Row],[Pclass]]=2, Table2[[#This Row],[Pclass]]=3), 0, IF(Table2[[#This Row],[Pclass]]=1, 1, ""))</f>
        <v>0</v>
      </c>
      <c r="R421" s="3">
        <f>IF(OR(Table2[[#This Row],[Pclass]]=1, Table2[[#This Row],[Pclass]]=3), 0, IF(Table2[[#This Row],[Pclass]]=2, 1, ""))</f>
        <v>1</v>
      </c>
      <c r="S421" s="3">
        <f>IF(OR(Table2[[#This Row],[Embarked]]="C", Table2[[#This Row],[Embarked]]="Q"), 0, IF(Table2[[#This Row],[Embarked]]="S", 1, ""))</f>
        <v>1</v>
      </c>
      <c r="T421" s="3">
        <f>IF(OR(Table2[[#This Row],[Embarked]]="S", Table2[[#This Row],[Embarked]]="Q"), 0, IF(Table2[[#This Row],[Embarked]]="C", 1, ""))</f>
        <v>0</v>
      </c>
      <c r="U421" s="3">
        <f>IF(Table2[[#This Row],[Sex]]="male", 1, 0)</f>
        <v>1</v>
      </c>
      <c r="V421" s="3">
        <v>1</v>
      </c>
      <c r="AI421">
        <f>SUMPRODUCT(Table2[[#This Row],[SibSp_1]:[Const]],$X$4:$AG$4)</f>
        <v>0.28872651140173899</v>
      </c>
      <c r="AJ421">
        <f>(AI421-Table2[[#This Row],[Survived]])^2</f>
        <v>8.3362998386218523E-2</v>
      </c>
    </row>
    <row r="422" spans="1:36" x14ac:dyDescent="0.25">
      <c r="A422">
        <v>420</v>
      </c>
      <c r="B422">
        <v>0</v>
      </c>
      <c r="C422">
        <v>3</v>
      </c>
      <c r="D422" t="s">
        <v>608</v>
      </c>
      <c r="E422" t="s">
        <v>17</v>
      </c>
      <c r="F422">
        <v>10</v>
      </c>
      <c r="G422">
        <v>0</v>
      </c>
      <c r="H422">
        <v>2</v>
      </c>
      <c r="I422">
        <v>345773</v>
      </c>
      <c r="J422">
        <v>24.15</v>
      </c>
      <c r="L422" t="s">
        <v>15</v>
      </c>
      <c r="M422">
        <f>Table2[[#This Row],[SibSp]]</f>
        <v>0</v>
      </c>
      <c r="N422">
        <f>Table2[[#This Row],[Parch]]</f>
        <v>2</v>
      </c>
      <c r="O422" s="5">
        <f>Table2[[#This Row],[Age]]/80</f>
        <v>0.125</v>
      </c>
      <c r="P422" s="5">
        <f>LOG10(Table2[[#This Row],[Fare]]+1)</f>
        <v>1.4005379893919461</v>
      </c>
      <c r="Q422" s="3">
        <f>IF(OR(Table2[[#This Row],[Pclass]]=2, Table2[[#This Row],[Pclass]]=3), 0, IF(Table2[[#This Row],[Pclass]]=1, 1, ""))</f>
        <v>0</v>
      </c>
      <c r="R422" s="3">
        <f>IF(OR(Table2[[#This Row],[Pclass]]=1, Table2[[#This Row],[Pclass]]=3), 0, IF(Table2[[#This Row],[Pclass]]=2, 1, ""))</f>
        <v>0</v>
      </c>
      <c r="S422" s="3">
        <f>IF(OR(Table2[[#This Row],[Embarked]]="C", Table2[[#This Row],[Embarked]]="Q"), 0, IF(Table2[[#This Row],[Embarked]]="S", 1, ""))</f>
        <v>1</v>
      </c>
      <c r="T422" s="3">
        <f>IF(OR(Table2[[#This Row],[Embarked]]="S", Table2[[#This Row],[Embarked]]="Q"), 0, IF(Table2[[#This Row],[Embarked]]="C", 1, ""))</f>
        <v>0</v>
      </c>
      <c r="U422" s="3">
        <f>IF(Table2[[#This Row],[Sex]]="male", 1, 0)</f>
        <v>0</v>
      </c>
      <c r="V422" s="3">
        <v>1</v>
      </c>
      <c r="AI422">
        <f>SUMPRODUCT(Table2[[#This Row],[SibSp_1]:[Const]],$X$4:$AG$4)</f>
        <v>0.70152762182159056</v>
      </c>
      <c r="AJ422">
        <f>(AI422-Table2[[#This Row],[Survived]])^2</f>
        <v>0.49214100417865658</v>
      </c>
    </row>
    <row r="423" spans="1:36" hidden="1" x14ac:dyDescent="0.25">
      <c r="A423">
        <v>421</v>
      </c>
      <c r="B423">
        <v>0</v>
      </c>
      <c r="C423">
        <v>3</v>
      </c>
      <c r="D423" t="s">
        <v>609</v>
      </c>
      <c r="E423" t="s">
        <v>13</v>
      </c>
      <c r="G423">
        <v>0</v>
      </c>
      <c r="H423">
        <v>0</v>
      </c>
      <c r="I423">
        <v>349254</v>
      </c>
      <c r="J423">
        <v>7.8958000000000004</v>
      </c>
      <c r="L423" t="s">
        <v>20</v>
      </c>
      <c r="M423">
        <f>Table2[[#This Row],[SibSp]]</f>
        <v>0</v>
      </c>
      <c r="N423">
        <f>Table2[[#This Row],[Parch]]</f>
        <v>0</v>
      </c>
      <c r="O423">
        <f>Table2[[#This Row],[Age]]/80</f>
        <v>0</v>
      </c>
      <c r="P423" s="3">
        <f>LOG10(Table2[[#This Row],[Fare]]+1)</f>
        <v>0.94918501031343461</v>
      </c>
      <c r="Q423" s="3">
        <f>IF(OR(Table2[[#This Row],[Pclass]]=2, Table2[[#This Row],[Pclass]]=3), 0, IF(Table2[[#This Row],[Pclass]]=1, 1, ""))</f>
        <v>0</v>
      </c>
      <c r="R423" s="3">
        <f>IF(OR(Table2[[#This Row],[Pclass]]=1, Table2[[#This Row],[Pclass]]=3), 0, IF(Table2[[#This Row],[Pclass]]=2, 1, ""))</f>
        <v>0</v>
      </c>
      <c r="S423" s="3">
        <f>IF(OR(Table2[[#This Row],[Embarked]]="C", Table2[[#This Row],[Embarked]]="Q"), 0, IF(Table2[[#This Row],[Embarked]]="S", 1, ""))</f>
        <v>0</v>
      </c>
      <c r="T423" s="3">
        <f>IF(OR(Table2[[#This Row],[Embarked]]="S", Table2[[#This Row],[Embarked]]="Q"), 0, IF(Table2[[#This Row],[Embarked]]="C", 1, ""))</f>
        <v>1</v>
      </c>
      <c r="U423" s="3">
        <f>IF(Table2[[#This Row],[Sex]]="male", 1, 0)</f>
        <v>1</v>
      </c>
      <c r="V423" s="3"/>
      <c r="AI423">
        <f>SUMPRODUCT(Table2[[#This Row],[SibSp_1]:[Const]],$X$4:$AG$4)</f>
        <v>-0.33997382461834869</v>
      </c>
      <c r="AJ423">
        <f>(AI423-Table2[[#This Row],[Survived]])^2</f>
        <v>0.11558220142562771</v>
      </c>
    </row>
    <row r="424" spans="1:36" x14ac:dyDescent="0.25">
      <c r="A424">
        <v>422</v>
      </c>
      <c r="B424">
        <v>0</v>
      </c>
      <c r="C424">
        <v>3</v>
      </c>
      <c r="D424" t="s">
        <v>610</v>
      </c>
      <c r="E424" t="s">
        <v>13</v>
      </c>
      <c r="F424">
        <v>21</v>
      </c>
      <c r="G424">
        <v>0</v>
      </c>
      <c r="H424">
        <v>0</v>
      </c>
      <c r="I424" t="s">
        <v>611</v>
      </c>
      <c r="J424">
        <v>7.7332999999999998</v>
      </c>
      <c r="L424" t="s">
        <v>27</v>
      </c>
      <c r="M424">
        <f>Table2[[#This Row],[SibSp]]</f>
        <v>0</v>
      </c>
      <c r="N424">
        <f>Table2[[#This Row],[Parch]]</f>
        <v>0</v>
      </c>
      <c r="O424" s="5">
        <f>Table2[[#This Row],[Age]]/80</f>
        <v>0.26250000000000001</v>
      </c>
      <c r="P424" s="5">
        <f>LOG10(Table2[[#This Row],[Fare]]+1)</f>
        <v>0.94117837898439327</v>
      </c>
      <c r="Q424" s="3">
        <f>IF(OR(Table2[[#This Row],[Pclass]]=2, Table2[[#This Row],[Pclass]]=3), 0, IF(Table2[[#This Row],[Pclass]]=1, 1, ""))</f>
        <v>0</v>
      </c>
      <c r="R424" s="3">
        <f>IF(OR(Table2[[#This Row],[Pclass]]=1, Table2[[#This Row],[Pclass]]=3), 0, IF(Table2[[#This Row],[Pclass]]=2, 1, ""))</f>
        <v>0</v>
      </c>
      <c r="S424" s="3">
        <f>IF(OR(Table2[[#This Row],[Embarked]]="C", Table2[[#This Row],[Embarked]]="Q"), 0, IF(Table2[[#This Row],[Embarked]]="S", 1, ""))</f>
        <v>0</v>
      </c>
      <c r="T424" s="3">
        <f>IF(OR(Table2[[#This Row],[Embarked]]="S", Table2[[#This Row],[Embarked]]="Q"), 0, IF(Table2[[#This Row],[Embarked]]="C", 1, ""))</f>
        <v>0</v>
      </c>
      <c r="U424" s="3">
        <f>IF(Table2[[#This Row],[Sex]]="male", 1, 0)</f>
        <v>1</v>
      </c>
      <c r="V424" s="3">
        <v>1</v>
      </c>
      <c r="AI424">
        <f>SUMPRODUCT(Table2[[#This Row],[SibSp_1]:[Const]],$X$4:$AG$4)</f>
        <v>0.1227845488434528</v>
      </c>
      <c r="AJ424">
        <f>(AI424-Table2[[#This Row],[Survived]])^2</f>
        <v>1.5076045434690247E-2</v>
      </c>
    </row>
    <row r="425" spans="1:36" x14ac:dyDescent="0.25">
      <c r="A425">
        <v>423</v>
      </c>
      <c r="B425">
        <v>0</v>
      </c>
      <c r="C425">
        <v>3</v>
      </c>
      <c r="D425" t="s">
        <v>612</v>
      </c>
      <c r="E425" t="s">
        <v>13</v>
      </c>
      <c r="F425">
        <v>29</v>
      </c>
      <c r="G425">
        <v>0</v>
      </c>
      <c r="H425">
        <v>0</v>
      </c>
      <c r="I425">
        <v>315082</v>
      </c>
      <c r="J425">
        <v>7.875</v>
      </c>
      <c r="L425" t="s">
        <v>15</v>
      </c>
      <c r="M425">
        <f>Table2[[#This Row],[SibSp]]</f>
        <v>0</v>
      </c>
      <c r="N425">
        <f>Table2[[#This Row],[Parch]]</f>
        <v>0</v>
      </c>
      <c r="O425" s="5">
        <f>Table2[[#This Row],[Age]]/80</f>
        <v>0.36249999999999999</v>
      </c>
      <c r="P425" s="5">
        <f>LOG10(Table2[[#This Row],[Fare]]+1)</f>
        <v>0.9481683617271317</v>
      </c>
      <c r="Q425" s="3">
        <f>IF(OR(Table2[[#This Row],[Pclass]]=2, Table2[[#This Row],[Pclass]]=3), 0, IF(Table2[[#This Row],[Pclass]]=1, 1, ""))</f>
        <v>0</v>
      </c>
      <c r="R425" s="3">
        <f>IF(OR(Table2[[#This Row],[Pclass]]=1, Table2[[#This Row],[Pclass]]=3), 0, IF(Table2[[#This Row],[Pclass]]=2, 1, ""))</f>
        <v>0</v>
      </c>
      <c r="S425" s="3">
        <f>IF(OR(Table2[[#This Row],[Embarked]]="C", Table2[[#This Row],[Embarked]]="Q"), 0, IF(Table2[[#This Row],[Embarked]]="S", 1, ""))</f>
        <v>1</v>
      </c>
      <c r="T425" s="3">
        <f>IF(OR(Table2[[#This Row],[Embarked]]="S", Table2[[#This Row],[Embarked]]="Q"), 0, IF(Table2[[#This Row],[Embarked]]="C", 1, ""))</f>
        <v>0</v>
      </c>
      <c r="U425" s="3">
        <f>IF(Table2[[#This Row],[Sex]]="male", 1, 0)</f>
        <v>1</v>
      </c>
      <c r="V425" s="3">
        <v>1</v>
      </c>
      <c r="AI425">
        <f>SUMPRODUCT(Table2[[#This Row],[SibSp_1]:[Const]],$X$4:$AG$4)</f>
        <v>0.10263810419784469</v>
      </c>
      <c r="AJ425">
        <f>(AI425-Table2[[#This Row],[Survived]])^2</f>
        <v>1.0534580433327624E-2</v>
      </c>
    </row>
    <row r="426" spans="1:36" x14ac:dyDescent="0.25">
      <c r="A426">
        <v>424</v>
      </c>
      <c r="B426">
        <v>0</v>
      </c>
      <c r="C426">
        <v>3</v>
      </c>
      <c r="D426" t="s">
        <v>613</v>
      </c>
      <c r="E426" t="s">
        <v>17</v>
      </c>
      <c r="F426">
        <v>28</v>
      </c>
      <c r="G426">
        <v>1</v>
      </c>
      <c r="H426">
        <v>1</v>
      </c>
      <c r="I426">
        <v>347080</v>
      </c>
      <c r="J426">
        <v>14.4</v>
      </c>
      <c r="L426" t="s">
        <v>15</v>
      </c>
      <c r="M426">
        <f>Table2[[#This Row],[SibSp]]</f>
        <v>1</v>
      </c>
      <c r="N426">
        <f>Table2[[#This Row],[Parch]]</f>
        <v>1</v>
      </c>
      <c r="O426" s="5">
        <f>Table2[[#This Row],[Age]]/80</f>
        <v>0.35</v>
      </c>
      <c r="P426" s="5">
        <f>LOG10(Table2[[#This Row],[Fare]]+1)</f>
        <v>1.1875207208364631</v>
      </c>
      <c r="Q426" s="3">
        <f>IF(OR(Table2[[#This Row],[Pclass]]=2, Table2[[#This Row],[Pclass]]=3), 0, IF(Table2[[#This Row],[Pclass]]=1, 1, ""))</f>
        <v>0</v>
      </c>
      <c r="R426" s="3">
        <f>IF(OR(Table2[[#This Row],[Pclass]]=1, Table2[[#This Row],[Pclass]]=3), 0, IF(Table2[[#This Row],[Pclass]]=2, 1, ""))</f>
        <v>0</v>
      </c>
      <c r="S426" s="3">
        <f>IF(OR(Table2[[#This Row],[Embarked]]="C", Table2[[#This Row],[Embarked]]="Q"), 0, IF(Table2[[#This Row],[Embarked]]="S", 1, ""))</f>
        <v>1</v>
      </c>
      <c r="T426" s="3">
        <f>IF(OR(Table2[[#This Row],[Embarked]]="S", Table2[[#This Row],[Embarked]]="Q"), 0, IF(Table2[[#This Row],[Embarked]]="C", 1, ""))</f>
        <v>0</v>
      </c>
      <c r="U426" s="3">
        <f>IF(Table2[[#This Row],[Sex]]="male", 1, 0)</f>
        <v>0</v>
      </c>
      <c r="V426" s="3">
        <v>1</v>
      </c>
      <c r="AI426">
        <f>SUMPRODUCT(Table2[[#This Row],[SibSp_1]:[Const]],$X$4:$AG$4)</f>
        <v>0.53490974297089511</v>
      </c>
      <c r="AJ426">
        <f>(AI426-Table2[[#This Row],[Survived]])^2</f>
        <v>0.28612843312518904</v>
      </c>
    </row>
    <row r="427" spans="1:36" x14ac:dyDescent="0.25">
      <c r="A427">
        <v>425</v>
      </c>
      <c r="B427">
        <v>0</v>
      </c>
      <c r="C427">
        <v>3</v>
      </c>
      <c r="D427" t="s">
        <v>614</v>
      </c>
      <c r="E427" t="s">
        <v>13</v>
      </c>
      <c r="F427">
        <v>18</v>
      </c>
      <c r="G427">
        <v>1</v>
      </c>
      <c r="H427">
        <v>1</v>
      </c>
      <c r="I427">
        <v>370129</v>
      </c>
      <c r="J427">
        <v>20.212499999999999</v>
      </c>
      <c r="L427" t="s">
        <v>15</v>
      </c>
      <c r="M427">
        <f>Table2[[#This Row],[SibSp]]</f>
        <v>1</v>
      </c>
      <c r="N427">
        <f>Table2[[#This Row],[Parch]]</f>
        <v>1</v>
      </c>
      <c r="O427" s="5">
        <f>Table2[[#This Row],[Age]]/80</f>
        <v>0.22500000000000001</v>
      </c>
      <c r="P427" s="5">
        <f>LOG10(Table2[[#This Row],[Fare]]+1)</f>
        <v>1.3265918553257321</v>
      </c>
      <c r="Q427" s="3">
        <f>IF(OR(Table2[[#This Row],[Pclass]]=2, Table2[[#This Row],[Pclass]]=3), 0, IF(Table2[[#This Row],[Pclass]]=1, 1, ""))</f>
        <v>0</v>
      </c>
      <c r="R427" s="3">
        <f>IF(OR(Table2[[#This Row],[Pclass]]=1, Table2[[#This Row],[Pclass]]=3), 0, IF(Table2[[#This Row],[Pclass]]=2, 1, ""))</f>
        <v>0</v>
      </c>
      <c r="S427" s="3">
        <f>IF(OR(Table2[[#This Row],[Embarked]]="C", Table2[[#This Row],[Embarked]]="Q"), 0, IF(Table2[[#This Row],[Embarked]]="S", 1, ""))</f>
        <v>1</v>
      </c>
      <c r="T427" s="3">
        <f>IF(OR(Table2[[#This Row],[Embarked]]="S", Table2[[#This Row],[Embarked]]="Q"), 0, IF(Table2[[#This Row],[Embarked]]="C", 1, ""))</f>
        <v>0</v>
      </c>
      <c r="U427" s="3">
        <f>IF(Table2[[#This Row],[Sex]]="male", 1, 0)</f>
        <v>1</v>
      </c>
      <c r="V427" s="3">
        <v>1</v>
      </c>
      <c r="AI427">
        <f>SUMPRODUCT(Table2[[#This Row],[SibSp_1]:[Const]],$X$4:$AG$4)</f>
        <v>0.12263961539303836</v>
      </c>
      <c r="AJ427">
        <f>(AI427-Table2[[#This Row],[Survived]])^2</f>
        <v>1.5040475263752372E-2</v>
      </c>
    </row>
    <row r="428" spans="1:36" hidden="1" x14ac:dyDescent="0.25">
      <c r="A428">
        <v>426</v>
      </c>
      <c r="B428">
        <v>0</v>
      </c>
      <c r="C428">
        <v>3</v>
      </c>
      <c r="D428" t="s">
        <v>615</v>
      </c>
      <c r="E428" t="s">
        <v>13</v>
      </c>
      <c r="G428">
        <v>0</v>
      </c>
      <c r="H428">
        <v>0</v>
      </c>
      <c r="I428" t="s">
        <v>616</v>
      </c>
      <c r="J428">
        <v>7.25</v>
      </c>
      <c r="L428" t="s">
        <v>15</v>
      </c>
      <c r="M428">
        <f>Table2[[#This Row],[SibSp]]</f>
        <v>0</v>
      </c>
      <c r="N428">
        <f>Table2[[#This Row],[Parch]]</f>
        <v>0</v>
      </c>
      <c r="O428">
        <f>Table2[[#This Row],[Age]]/80</f>
        <v>0</v>
      </c>
      <c r="P428" s="3">
        <f>LOG10(Table2[[#This Row],[Fare]]+1)</f>
        <v>0.91645394854992512</v>
      </c>
      <c r="Q428" s="3">
        <f>IF(OR(Table2[[#This Row],[Pclass]]=2, Table2[[#This Row],[Pclass]]=3), 0, IF(Table2[[#This Row],[Pclass]]=1, 1, ""))</f>
        <v>0</v>
      </c>
      <c r="R428" s="3">
        <f>IF(OR(Table2[[#This Row],[Pclass]]=1, Table2[[#This Row],[Pclass]]=3), 0, IF(Table2[[#This Row],[Pclass]]=2, 1, ""))</f>
        <v>0</v>
      </c>
      <c r="S428" s="3">
        <f>IF(OR(Table2[[#This Row],[Embarked]]="C", Table2[[#This Row],[Embarked]]="Q"), 0, IF(Table2[[#This Row],[Embarked]]="S", 1, ""))</f>
        <v>1</v>
      </c>
      <c r="T428" s="3">
        <f>IF(OR(Table2[[#This Row],[Embarked]]="S", Table2[[#This Row],[Embarked]]="Q"), 0, IF(Table2[[#This Row],[Embarked]]="C", 1, ""))</f>
        <v>0</v>
      </c>
      <c r="U428" s="3">
        <f>IF(Table2[[#This Row],[Sex]]="male", 1, 0)</f>
        <v>1</v>
      </c>
      <c r="V428" s="3"/>
      <c r="AI428">
        <f>SUMPRODUCT(Table2[[#This Row],[SibSp_1]:[Const]],$X$4:$AG$4)</f>
        <v>-0.40766383103218662</v>
      </c>
      <c r="AJ428">
        <f>(AI428-Table2[[#This Row],[Survived]])^2</f>
        <v>0.16618979913183921</v>
      </c>
    </row>
    <row r="429" spans="1:36" x14ac:dyDescent="0.25">
      <c r="A429">
        <v>427</v>
      </c>
      <c r="B429">
        <v>1</v>
      </c>
      <c r="C429">
        <v>2</v>
      </c>
      <c r="D429" t="s">
        <v>617</v>
      </c>
      <c r="E429" t="s">
        <v>17</v>
      </c>
      <c r="F429">
        <v>28</v>
      </c>
      <c r="G429">
        <v>1</v>
      </c>
      <c r="H429">
        <v>0</v>
      </c>
      <c r="I429">
        <v>2003</v>
      </c>
      <c r="J429">
        <v>26</v>
      </c>
      <c r="L429" t="s">
        <v>15</v>
      </c>
      <c r="M429">
        <f>Table2[[#This Row],[SibSp]]</f>
        <v>1</v>
      </c>
      <c r="N429">
        <f>Table2[[#This Row],[Parch]]</f>
        <v>0</v>
      </c>
      <c r="O429" s="5">
        <f>Table2[[#This Row],[Age]]/80</f>
        <v>0.35</v>
      </c>
      <c r="P429" s="5">
        <f>LOG10(Table2[[#This Row],[Fare]]+1)</f>
        <v>1.4313637641589874</v>
      </c>
      <c r="Q429" s="3">
        <f>IF(OR(Table2[[#This Row],[Pclass]]=2, Table2[[#This Row],[Pclass]]=3), 0, IF(Table2[[#This Row],[Pclass]]=1, 1, ""))</f>
        <v>0</v>
      </c>
      <c r="R429" s="3">
        <f>IF(OR(Table2[[#This Row],[Pclass]]=1, Table2[[#This Row],[Pclass]]=3), 0, IF(Table2[[#This Row],[Pclass]]=2, 1, ""))</f>
        <v>1</v>
      </c>
      <c r="S429" s="3">
        <f>IF(OR(Table2[[#This Row],[Embarked]]="C", Table2[[#This Row],[Embarked]]="Q"), 0, IF(Table2[[#This Row],[Embarked]]="S", 1, ""))</f>
        <v>1</v>
      </c>
      <c r="T429" s="3">
        <f>IF(OR(Table2[[#This Row],[Embarked]]="S", Table2[[#This Row],[Embarked]]="Q"), 0, IF(Table2[[#This Row],[Embarked]]="C", 1, ""))</f>
        <v>0</v>
      </c>
      <c r="U429" s="3">
        <f>IF(Table2[[#This Row],[Sex]]="male", 1, 0)</f>
        <v>0</v>
      </c>
      <c r="V429" s="3">
        <v>1</v>
      </c>
      <c r="AI429">
        <f>SUMPRODUCT(Table2[[#This Row],[SibSp_1]:[Const]],$X$4:$AG$4)</f>
        <v>0.74356332931700209</v>
      </c>
      <c r="AJ429">
        <f>(AI429-Table2[[#This Row],[Survived]])^2</f>
        <v>6.5759766070980316E-2</v>
      </c>
    </row>
    <row r="430" spans="1:36" x14ac:dyDescent="0.25">
      <c r="A430">
        <v>428</v>
      </c>
      <c r="B430">
        <v>1</v>
      </c>
      <c r="C430">
        <v>2</v>
      </c>
      <c r="D430" t="s">
        <v>618</v>
      </c>
      <c r="E430" t="s">
        <v>17</v>
      </c>
      <c r="F430">
        <v>19</v>
      </c>
      <c r="G430">
        <v>0</v>
      </c>
      <c r="H430">
        <v>0</v>
      </c>
      <c r="I430">
        <v>250655</v>
      </c>
      <c r="J430">
        <v>26</v>
      </c>
      <c r="L430" t="s">
        <v>15</v>
      </c>
      <c r="M430">
        <f>Table2[[#This Row],[SibSp]]</f>
        <v>0</v>
      </c>
      <c r="N430">
        <f>Table2[[#This Row],[Parch]]</f>
        <v>0</v>
      </c>
      <c r="O430" s="5">
        <f>Table2[[#This Row],[Age]]/80</f>
        <v>0.23749999999999999</v>
      </c>
      <c r="P430" s="5">
        <f>LOG10(Table2[[#This Row],[Fare]]+1)</f>
        <v>1.4313637641589874</v>
      </c>
      <c r="Q430" s="3">
        <f>IF(OR(Table2[[#This Row],[Pclass]]=2, Table2[[#This Row],[Pclass]]=3), 0, IF(Table2[[#This Row],[Pclass]]=1, 1, ""))</f>
        <v>0</v>
      </c>
      <c r="R430" s="3">
        <f>IF(OR(Table2[[#This Row],[Pclass]]=1, Table2[[#This Row],[Pclass]]=3), 0, IF(Table2[[#This Row],[Pclass]]=2, 1, ""))</f>
        <v>1</v>
      </c>
      <c r="S430" s="3">
        <f>IF(OR(Table2[[#This Row],[Embarked]]="C", Table2[[#This Row],[Embarked]]="Q"), 0, IF(Table2[[#This Row],[Embarked]]="S", 1, ""))</f>
        <v>1</v>
      </c>
      <c r="T430" s="3">
        <f>IF(OR(Table2[[#This Row],[Embarked]]="S", Table2[[#This Row],[Embarked]]="Q"), 0, IF(Table2[[#This Row],[Embarked]]="C", 1, ""))</f>
        <v>0</v>
      </c>
      <c r="U430" s="3">
        <f>IF(Table2[[#This Row],[Sex]]="male", 1, 0)</f>
        <v>0</v>
      </c>
      <c r="V430" s="3">
        <v>1</v>
      </c>
      <c r="AI430">
        <f>SUMPRODUCT(Table2[[#This Row],[SibSp_1]:[Const]],$X$4:$AG$4)</f>
        <v>0.85611103931029375</v>
      </c>
      <c r="AJ430">
        <f>(AI430-Table2[[#This Row],[Survived]])^2</f>
        <v>2.0704033008363831E-2</v>
      </c>
    </row>
    <row r="431" spans="1:36" hidden="1" x14ac:dyDescent="0.25">
      <c r="A431">
        <v>429</v>
      </c>
      <c r="B431">
        <v>0</v>
      </c>
      <c r="C431">
        <v>3</v>
      </c>
      <c r="D431" t="s">
        <v>619</v>
      </c>
      <c r="E431" t="s">
        <v>13</v>
      </c>
      <c r="G431">
        <v>0</v>
      </c>
      <c r="H431">
        <v>0</v>
      </c>
      <c r="I431">
        <v>364851</v>
      </c>
      <c r="J431">
        <v>7.75</v>
      </c>
      <c r="L431" t="s">
        <v>27</v>
      </c>
      <c r="M431">
        <f>Table2[[#This Row],[SibSp]]</f>
        <v>0</v>
      </c>
      <c r="N431">
        <f>Table2[[#This Row],[Parch]]</f>
        <v>0</v>
      </c>
      <c r="O431">
        <f>Table2[[#This Row],[Age]]/80</f>
        <v>0</v>
      </c>
      <c r="P431" s="3">
        <f>LOG10(Table2[[#This Row],[Fare]]+1)</f>
        <v>0.94200805302231327</v>
      </c>
      <c r="Q431" s="3">
        <f>IF(OR(Table2[[#This Row],[Pclass]]=2, Table2[[#This Row],[Pclass]]=3), 0, IF(Table2[[#This Row],[Pclass]]=1, 1, ""))</f>
        <v>0</v>
      </c>
      <c r="R431" s="3">
        <f>IF(OR(Table2[[#This Row],[Pclass]]=1, Table2[[#This Row],[Pclass]]=3), 0, IF(Table2[[#This Row],[Pclass]]=2, 1, ""))</f>
        <v>0</v>
      </c>
      <c r="S431" s="3">
        <f>IF(OR(Table2[[#This Row],[Embarked]]="C", Table2[[#This Row],[Embarked]]="Q"), 0, IF(Table2[[#This Row],[Embarked]]="S", 1, ""))</f>
        <v>0</v>
      </c>
      <c r="T431" s="3">
        <f>IF(OR(Table2[[#This Row],[Embarked]]="S", Table2[[#This Row],[Embarked]]="Q"), 0, IF(Table2[[#This Row],[Embarked]]="C", 1, ""))</f>
        <v>0</v>
      </c>
      <c r="U431" s="3">
        <f>IF(Table2[[#This Row],[Sex]]="male", 1, 0)</f>
        <v>1</v>
      </c>
      <c r="V431" s="3"/>
      <c r="AI431">
        <f>SUMPRODUCT(Table2[[#This Row],[SibSp_1]:[Const]],$X$4:$AG$4)</f>
        <v>-0.43714234241547401</v>
      </c>
      <c r="AJ431">
        <f>(AI431-Table2[[#This Row],[Survived]])^2</f>
        <v>0.19109342753248754</v>
      </c>
    </row>
    <row r="432" spans="1:36" x14ac:dyDescent="0.25">
      <c r="A432">
        <v>430</v>
      </c>
      <c r="B432">
        <v>1</v>
      </c>
      <c r="C432">
        <v>3</v>
      </c>
      <c r="D432" t="s">
        <v>620</v>
      </c>
      <c r="E432" t="s">
        <v>13</v>
      </c>
      <c r="F432">
        <v>32</v>
      </c>
      <c r="G432">
        <v>0</v>
      </c>
      <c r="H432">
        <v>0</v>
      </c>
      <c r="I432" t="s">
        <v>621</v>
      </c>
      <c r="J432">
        <v>8.0500000000000007</v>
      </c>
      <c r="K432" t="s">
        <v>622</v>
      </c>
      <c r="L432" t="s">
        <v>15</v>
      </c>
      <c r="M432">
        <f>Table2[[#This Row],[SibSp]]</f>
        <v>0</v>
      </c>
      <c r="N432">
        <f>Table2[[#This Row],[Parch]]</f>
        <v>0</v>
      </c>
      <c r="O432" s="5">
        <f>Table2[[#This Row],[Age]]/80</f>
        <v>0.4</v>
      </c>
      <c r="P432" s="5">
        <f>LOG10(Table2[[#This Row],[Fare]]+1)</f>
        <v>0.9566485792052033</v>
      </c>
      <c r="Q432" s="3">
        <f>IF(OR(Table2[[#This Row],[Pclass]]=2, Table2[[#This Row],[Pclass]]=3), 0, IF(Table2[[#This Row],[Pclass]]=1, 1, ""))</f>
        <v>0</v>
      </c>
      <c r="R432" s="3">
        <f>IF(OR(Table2[[#This Row],[Pclass]]=1, Table2[[#This Row],[Pclass]]=3), 0, IF(Table2[[#This Row],[Pclass]]=2, 1, ""))</f>
        <v>0</v>
      </c>
      <c r="S432" s="3">
        <f>IF(OR(Table2[[#This Row],[Embarked]]="C", Table2[[#This Row],[Embarked]]="Q"), 0, IF(Table2[[#This Row],[Embarked]]="S", 1, ""))</f>
        <v>1</v>
      </c>
      <c r="T432" s="3">
        <f>IF(OR(Table2[[#This Row],[Embarked]]="S", Table2[[#This Row],[Embarked]]="Q"), 0, IF(Table2[[#This Row],[Embarked]]="C", 1, ""))</f>
        <v>0</v>
      </c>
      <c r="U432" s="3">
        <f>IF(Table2[[#This Row],[Sex]]="male", 1, 0)</f>
        <v>1</v>
      </c>
      <c r="V432" s="3">
        <v>1</v>
      </c>
      <c r="AI432">
        <f>SUMPRODUCT(Table2[[#This Row],[SibSp_1]:[Const]],$X$4:$AG$4)</f>
        <v>8.3847214771734402E-2</v>
      </c>
      <c r="AJ432">
        <f>(AI432-Table2[[#This Row],[Survived]])^2</f>
        <v>0.83933592588150852</v>
      </c>
    </row>
    <row r="433" spans="1:36" x14ac:dyDescent="0.25">
      <c r="A433">
        <v>431</v>
      </c>
      <c r="B433">
        <v>1</v>
      </c>
      <c r="C433">
        <v>1</v>
      </c>
      <c r="D433" t="s">
        <v>623</v>
      </c>
      <c r="E433" t="s">
        <v>13</v>
      </c>
      <c r="F433">
        <v>28</v>
      </c>
      <c r="G433">
        <v>0</v>
      </c>
      <c r="H433">
        <v>0</v>
      </c>
      <c r="I433">
        <v>110564</v>
      </c>
      <c r="J433">
        <v>26.55</v>
      </c>
      <c r="K433" t="s">
        <v>98</v>
      </c>
      <c r="L433" t="s">
        <v>15</v>
      </c>
      <c r="M433">
        <f>Table2[[#This Row],[SibSp]]</f>
        <v>0</v>
      </c>
      <c r="N433">
        <f>Table2[[#This Row],[Parch]]</f>
        <v>0</v>
      </c>
      <c r="O433" s="5">
        <f>Table2[[#This Row],[Age]]/80</f>
        <v>0.35</v>
      </c>
      <c r="P433" s="5">
        <f>LOG10(Table2[[#This Row],[Fare]]+1)</f>
        <v>1.4401216031878039</v>
      </c>
      <c r="Q433" s="3">
        <f>IF(OR(Table2[[#This Row],[Pclass]]=2, Table2[[#This Row],[Pclass]]=3), 0, IF(Table2[[#This Row],[Pclass]]=1, 1, ""))</f>
        <v>1</v>
      </c>
      <c r="R433" s="3">
        <f>IF(OR(Table2[[#This Row],[Pclass]]=1, Table2[[#This Row],[Pclass]]=3), 0, IF(Table2[[#This Row],[Pclass]]=2, 1, ""))</f>
        <v>0</v>
      </c>
      <c r="S433" s="3">
        <f>IF(OR(Table2[[#This Row],[Embarked]]="C", Table2[[#This Row],[Embarked]]="Q"), 0, IF(Table2[[#This Row],[Embarked]]="S", 1, ""))</f>
        <v>1</v>
      </c>
      <c r="T433" s="3">
        <f>IF(OR(Table2[[#This Row],[Embarked]]="S", Table2[[#This Row],[Embarked]]="Q"), 0, IF(Table2[[#This Row],[Embarked]]="C", 1, ""))</f>
        <v>0</v>
      </c>
      <c r="U433" s="3">
        <f>IF(Table2[[#This Row],[Sex]]="male", 1, 0)</f>
        <v>1</v>
      </c>
      <c r="V433" s="3">
        <v>1</v>
      </c>
      <c r="AI433">
        <f>SUMPRODUCT(Table2[[#This Row],[SibSp_1]:[Const]],$X$4:$AG$4)</f>
        <v>0.48562456254038994</v>
      </c>
      <c r="AJ433">
        <f>(AI433-Table2[[#This Row],[Survived]])^2</f>
        <v>0.2645820906617653</v>
      </c>
    </row>
    <row r="434" spans="1:36" hidden="1" x14ac:dyDescent="0.25">
      <c r="A434">
        <v>432</v>
      </c>
      <c r="B434">
        <v>1</v>
      </c>
      <c r="C434">
        <v>3</v>
      </c>
      <c r="D434" t="s">
        <v>624</v>
      </c>
      <c r="E434" t="s">
        <v>17</v>
      </c>
      <c r="G434">
        <v>1</v>
      </c>
      <c r="H434">
        <v>0</v>
      </c>
      <c r="I434">
        <v>376564</v>
      </c>
      <c r="J434">
        <v>16.100000000000001</v>
      </c>
      <c r="L434" t="s">
        <v>15</v>
      </c>
      <c r="M434">
        <f>Table2[[#This Row],[SibSp]]</f>
        <v>1</v>
      </c>
      <c r="N434">
        <f>Table2[[#This Row],[Parch]]</f>
        <v>0</v>
      </c>
      <c r="O434">
        <f>Table2[[#This Row],[Age]]/80</f>
        <v>0</v>
      </c>
      <c r="P434" s="3">
        <f>LOG10(Table2[[#This Row],[Fare]]+1)</f>
        <v>1.2329961103921538</v>
      </c>
      <c r="Q434" s="3">
        <f>IF(OR(Table2[[#This Row],[Pclass]]=2, Table2[[#This Row],[Pclass]]=3), 0, IF(Table2[[#This Row],[Pclass]]=1, 1, ""))</f>
        <v>0</v>
      </c>
      <c r="R434" s="3">
        <f>IF(OR(Table2[[#This Row],[Pclass]]=1, Table2[[#This Row],[Pclass]]=3), 0, IF(Table2[[#This Row],[Pclass]]=2, 1, ""))</f>
        <v>0</v>
      </c>
      <c r="S434" s="3">
        <f>IF(OR(Table2[[#This Row],[Embarked]]="C", Table2[[#This Row],[Embarked]]="Q"), 0, IF(Table2[[#This Row],[Embarked]]="S", 1, ""))</f>
        <v>1</v>
      </c>
      <c r="T434" s="3">
        <f>IF(OR(Table2[[#This Row],[Embarked]]="S", Table2[[#This Row],[Embarked]]="Q"), 0, IF(Table2[[#This Row],[Embarked]]="C", 1, ""))</f>
        <v>0</v>
      </c>
      <c r="U434" s="3">
        <f>IF(Table2[[#This Row],[Sex]]="male", 1, 0)</f>
        <v>0</v>
      </c>
      <c r="V434" s="3"/>
      <c r="AI434">
        <f>SUMPRODUCT(Table2[[#This Row],[SibSp_1]:[Const]],$X$4:$AG$4)</f>
        <v>3.5896273848618231E-2</v>
      </c>
      <c r="AJ434">
        <f>(AI434-Table2[[#This Row],[Survived]])^2</f>
        <v>0.92949599477897848</v>
      </c>
    </row>
    <row r="435" spans="1:36" x14ac:dyDescent="0.25">
      <c r="A435">
        <v>433</v>
      </c>
      <c r="B435">
        <v>1</v>
      </c>
      <c r="C435">
        <v>2</v>
      </c>
      <c r="D435" t="s">
        <v>625</v>
      </c>
      <c r="E435" t="s">
        <v>17</v>
      </c>
      <c r="F435">
        <v>42</v>
      </c>
      <c r="G435">
        <v>1</v>
      </c>
      <c r="H435">
        <v>0</v>
      </c>
      <c r="I435" t="s">
        <v>626</v>
      </c>
      <c r="J435">
        <v>26</v>
      </c>
      <c r="L435" t="s">
        <v>15</v>
      </c>
      <c r="M435">
        <f>Table2[[#This Row],[SibSp]]</f>
        <v>1</v>
      </c>
      <c r="N435">
        <f>Table2[[#This Row],[Parch]]</f>
        <v>0</v>
      </c>
      <c r="O435" s="5">
        <f>Table2[[#This Row],[Age]]/80</f>
        <v>0.52500000000000002</v>
      </c>
      <c r="P435" s="5">
        <f>LOG10(Table2[[#This Row],[Fare]]+1)</f>
        <v>1.4313637641589874</v>
      </c>
      <c r="Q435" s="3">
        <f>IF(OR(Table2[[#This Row],[Pclass]]=2, Table2[[#This Row],[Pclass]]=3), 0, IF(Table2[[#This Row],[Pclass]]=1, 1, ""))</f>
        <v>0</v>
      </c>
      <c r="R435" s="3">
        <f>IF(OR(Table2[[#This Row],[Pclass]]=1, Table2[[#This Row],[Pclass]]=3), 0, IF(Table2[[#This Row],[Pclass]]=2, 1, ""))</f>
        <v>1</v>
      </c>
      <c r="S435" s="3">
        <f>IF(OR(Table2[[#This Row],[Embarked]]="C", Table2[[#This Row],[Embarked]]="Q"), 0, IF(Table2[[#This Row],[Embarked]]="S", 1, ""))</f>
        <v>1</v>
      </c>
      <c r="T435" s="3">
        <f>IF(OR(Table2[[#This Row],[Embarked]]="S", Table2[[#This Row],[Embarked]]="Q"), 0, IF(Table2[[#This Row],[Embarked]]="C", 1, ""))</f>
        <v>0</v>
      </c>
      <c r="U435" s="3">
        <f>IF(Table2[[#This Row],[Sex]]="male", 1, 0)</f>
        <v>0</v>
      </c>
      <c r="V435" s="3">
        <v>1</v>
      </c>
      <c r="AI435">
        <f>SUMPRODUCT(Table2[[#This Row],[SibSp_1]:[Const]],$X$4:$AG$4)</f>
        <v>0.65394331647478654</v>
      </c>
      <c r="AJ435">
        <f>(AI435-Table2[[#This Row],[Survived]])^2</f>
        <v>0.11975522821246974</v>
      </c>
    </row>
    <row r="436" spans="1:36" x14ac:dyDescent="0.25">
      <c r="A436">
        <v>434</v>
      </c>
      <c r="B436">
        <v>0</v>
      </c>
      <c r="C436">
        <v>3</v>
      </c>
      <c r="D436" t="s">
        <v>627</v>
      </c>
      <c r="E436" t="s">
        <v>13</v>
      </c>
      <c r="F436">
        <v>17</v>
      </c>
      <c r="G436">
        <v>0</v>
      </c>
      <c r="H436">
        <v>0</v>
      </c>
      <c r="I436" t="s">
        <v>628</v>
      </c>
      <c r="J436">
        <v>7.125</v>
      </c>
      <c r="L436" t="s">
        <v>15</v>
      </c>
      <c r="M436">
        <f>Table2[[#This Row],[SibSp]]</f>
        <v>0</v>
      </c>
      <c r="N436">
        <f>Table2[[#This Row],[Parch]]</f>
        <v>0</v>
      </c>
      <c r="O436" s="5">
        <f>Table2[[#This Row],[Age]]/80</f>
        <v>0.21249999999999999</v>
      </c>
      <c r="P436" s="5">
        <f>LOG10(Table2[[#This Row],[Fare]]+1)</f>
        <v>0.90982336965091204</v>
      </c>
      <c r="Q436" s="3">
        <f>IF(OR(Table2[[#This Row],[Pclass]]=2, Table2[[#This Row],[Pclass]]=3), 0, IF(Table2[[#This Row],[Pclass]]=1, 1, ""))</f>
        <v>0</v>
      </c>
      <c r="R436" s="3">
        <f>IF(OR(Table2[[#This Row],[Pclass]]=1, Table2[[#This Row],[Pclass]]=3), 0, IF(Table2[[#This Row],[Pclass]]=2, 1, ""))</f>
        <v>0</v>
      </c>
      <c r="S436" s="3">
        <f>IF(OR(Table2[[#This Row],[Embarked]]="C", Table2[[#This Row],[Embarked]]="Q"), 0, IF(Table2[[#This Row],[Embarked]]="S", 1, ""))</f>
        <v>1</v>
      </c>
      <c r="T436" s="3">
        <f>IF(OR(Table2[[#This Row],[Embarked]]="S", Table2[[#This Row],[Embarked]]="Q"), 0, IF(Table2[[#This Row],[Embarked]]="C", 1, ""))</f>
        <v>0</v>
      </c>
      <c r="U436" s="3">
        <f>IF(Table2[[#This Row],[Sex]]="male", 1, 0)</f>
        <v>1</v>
      </c>
      <c r="V436" s="3">
        <v>1</v>
      </c>
      <c r="AI436">
        <f>SUMPRODUCT(Table2[[#This Row],[SibSp_1]:[Const]],$X$4:$AG$4)</f>
        <v>0.17758599197866765</v>
      </c>
      <c r="AJ436">
        <f>(AI436-Table2[[#This Row],[Survived]])^2</f>
        <v>3.1536784547047413E-2</v>
      </c>
    </row>
    <row r="437" spans="1:36" x14ac:dyDescent="0.25">
      <c r="A437">
        <v>435</v>
      </c>
      <c r="B437">
        <v>0</v>
      </c>
      <c r="C437">
        <v>1</v>
      </c>
      <c r="D437" t="s">
        <v>629</v>
      </c>
      <c r="E437" t="s">
        <v>13</v>
      </c>
      <c r="F437">
        <v>50</v>
      </c>
      <c r="G437">
        <v>1</v>
      </c>
      <c r="H437">
        <v>0</v>
      </c>
      <c r="I437">
        <v>13507</v>
      </c>
      <c r="J437">
        <v>55.9</v>
      </c>
      <c r="K437" t="s">
        <v>630</v>
      </c>
      <c r="L437" t="s">
        <v>15</v>
      </c>
      <c r="M437">
        <f>Table2[[#This Row],[SibSp]]</f>
        <v>1</v>
      </c>
      <c r="N437">
        <f>Table2[[#This Row],[Parch]]</f>
        <v>0</v>
      </c>
      <c r="O437" s="5">
        <f>Table2[[#This Row],[Age]]/80</f>
        <v>0.625</v>
      </c>
      <c r="P437" s="5">
        <f>LOG10(Table2[[#This Row],[Fare]]+1)</f>
        <v>1.7551122663950711</v>
      </c>
      <c r="Q437" s="3">
        <f>IF(OR(Table2[[#This Row],[Pclass]]=2, Table2[[#This Row],[Pclass]]=3), 0, IF(Table2[[#This Row],[Pclass]]=1, 1, ""))</f>
        <v>1</v>
      </c>
      <c r="R437" s="3">
        <f>IF(OR(Table2[[#This Row],[Pclass]]=1, Table2[[#This Row],[Pclass]]=3), 0, IF(Table2[[#This Row],[Pclass]]=2, 1, ""))</f>
        <v>0</v>
      </c>
      <c r="S437" s="3">
        <f>IF(OR(Table2[[#This Row],[Embarked]]="C", Table2[[#This Row],[Embarked]]="Q"), 0, IF(Table2[[#This Row],[Embarked]]="S", 1, ""))</f>
        <v>1</v>
      </c>
      <c r="T437" s="3">
        <f>IF(OR(Table2[[#This Row],[Embarked]]="S", Table2[[#This Row],[Embarked]]="Q"), 0, IF(Table2[[#This Row],[Embarked]]="C", 1, ""))</f>
        <v>0</v>
      </c>
      <c r="U437" s="3">
        <f>IF(Table2[[#This Row],[Sex]]="male", 1, 0)</f>
        <v>1</v>
      </c>
      <c r="V437" s="3">
        <v>1</v>
      </c>
      <c r="AI437">
        <f>SUMPRODUCT(Table2[[#This Row],[SibSp_1]:[Const]],$X$4:$AG$4)</f>
        <v>0.30521363456488737</v>
      </c>
      <c r="AJ437">
        <f>(AI437-Table2[[#This Row],[Survived]])^2</f>
        <v>9.3155362724308605E-2</v>
      </c>
    </row>
    <row r="438" spans="1:36" x14ac:dyDescent="0.25">
      <c r="A438">
        <v>436</v>
      </c>
      <c r="B438">
        <v>1</v>
      </c>
      <c r="C438">
        <v>1</v>
      </c>
      <c r="D438" t="s">
        <v>631</v>
      </c>
      <c r="E438" t="s">
        <v>17</v>
      </c>
      <c r="F438">
        <v>14</v>
      </c>
      <c r="G438">
        <v>1</v>
      </c>
      <c r="H438">
        <v>2</v>
      </c>
      <c r="I438">
        <v>113760</v>
      </c>
      <c r="J438">
        <v>120</v>
      </c>
      <c r="K438" t="s">
        <v>577</v>
      </c>
      <c r="L438" t="s">
        <v>15</v>
      </c>
      <c r="M438">
        <f>Table2[[#This Row],[SibSp]]</f>
        <v>1</v>
      </c>
      <c r="N438">
        <f>Table2[[#This Row],[Parch]]</f>
        <v>2</v>
      </c>
      <c r="O438" s="5">
        <f>Table2[[#This Row],[Age]]/80</f>
        <v>0.17499999999999999</v>
      </c>
      <c r="P438" s="5">
        <f>LOG10(Table2[[#This Row],[Fare]]+1)</f>
        <v>2.0827853703164503</v>
      </c>
      <c r="Q438" s="3">
        <f>IF(OR(Table2[[#This Row],[Pclass]]=2, Table2[[#This Row],[Pclass]]=3), 0, IF(Table2[[#This Row],[Pclass]]=1, 1, ""))</f>
        <v>1</v>
      </c>
      <c r="R438" s="3">
        <f>IF(OR(Table2[[#This Row],[Pclass]]=1, Table2[[#This Row],[Pclass]]=3), 0, IF(Table2[[#This Row],[Pclass]]=2, 1, ""))</f>
        <v>0</v>
      </c>
      <c r="S438" s="3">
        <f>IF(OR(Table2[[#This Row],[Embarked]]="C", Table2[[#This Row],[Embarked]]="Q"), 0, IF(Table2[[#This Row],[Embarked]]="S", 1, ""))</f>
        <v>1</v>
      </c>
      <c r="T438" s="3">
        <f>IF(OR(Table2[[#This Row],[Embarked]]="S", Table2[[#This Row],[Embarked]]="Q"), 0, IF(Table2[[#This Row],[Embarked]]="C", 1, ""))</f>
        <v>0</v>
      </c>
      <c r="U438" s="3">
        <f>IF(Table2[[#This Row],[Sex]]="male", 1, 0)</f>
        <v>0</v>
      </c>
      <c r="V438" s="3">
        <v>1</v>
      </c>
      <c r="AI438">
        <f>SUMPRODUCT(Table2[[#This Row],[SibSp_1]:[Const]],$X$4:$AG$4)</f>
        <v>1.0068486679765021</v>
      </c>
      <c r="AJ438">
        <f>(AI438-Table2[[#This Row],[Survived]])^2</f>
        <v>4.6904253052365043E-5</v>
      </c>
    </row>
    <row r="439" spans="1:36" x14ac:dyDescent="0.25">
      <c r="A439">
        <v>437</v>
      </c>
      <c r="B439">
        <v>0</v>
      </c>
      <c r="C439">
        <v>3</v>
      </c>
      <c r="D439" t="s">
        <v>632</v>
      </c>
      <c r="E439" t="s">
        <v>17</v>
      </c>
      <c r="F439">
        <v>21</v>
      </c>
      <c r="G439">
        <v>2</v>
      </c>
      <c r="H439">
        <v>2</v>
      </c>
      <c r="I439" t="s">
        <v>142</v>
      </c>
      <c r="J439">
        <v>34.375</v>
      </c>
      <c r="L439" t="s">
        <v>15</v>
      </c>
      <c r="M439">
        <f>Table2[[#This Row],[SibSp]]</f>
        <v>2</v>
      </c>
      <c r="N439">
        <f>Table2[[#This Row],[Parch]]</f>
        <v>2</v>
      </c>
      <c r="O439" s="5">
        <f>Table2[[#This Row],[Age]]/80</f>
        <v>0.26250000000000001</v>
      </c>
      <c r="P439" s="5">
        <f>LOG10(Table2[[#This Row],[Fare]]+1)</f>
        <v>1.5486964485323467</v>
      </c>
      <c r="Q439" s="3">
        <f>IF(OR(Table2[[#This Row],[Pclass]]=2, Table2[[#This Row],[Pclass]]=3), 0, IF(Table2[[#This Row],[Pclass]]=1, 1, ""))</f>
        <v>0</v>
      </c>
      <c r="R439" s="3">
        <f>IF(OR(Table2[[#This Row],[Pclass]]=1, Table2[[#This Row],[Pclass]]=3), 0, IF(Table2[[#This Row],[Pclass]]=2, 1, ""))</f>
        <v>0</v>
      </c>
      <c r="S439" s="3">
        <f>IF(OR(Table2[[#This Row],[Embarked]]="C", Table2[[#This Row],[Embarked]]="Q"), 0, IF(Table2[[#This Row],[Embarked]]="S", 1, ""))</f>
        <v>1</v>
      </c>
      <c r="T439" s="3">
        <f>IF(OR(Table2[[#This Row],[Embarked]]="S", Table2[[#This Row],[Embarked]]="Q"), 0, IF(Table2[[#This Row],[Embarked]]="C", 1, ""))</f>
        <v>0</v>
      </c>
      <c r="U439" s="3">
        <f>IF(Table2[[#This Row],[Sex]]="male", 1, 0)</f>
        <v>0</v>
      </c>
      <c r="V439" s="3">
        <v>1</v>
      </c>
      <c r="AI439">
        <f>SUMPRODUCT(Table2[[#This Row],[SibSp_1]:[Const]],$X$4:$AG$4)</f>
        <v>0.52846473113911563</v>
      </c>
      <c r="AJ439">
        <f>(AI439-Table2[[#This Row],[Survived]])^2</f>
        <v>0.27927497205793778</v>
      </c>
    </row>
    <row r="440" spans="1:36" x14ac:dyDescent="0.25">
      <c r="A440">
        <v>438</v>
      </c>
      <c r="B440">
        <v>1</v>
      </c>
      <c r="C440">
        <v>2</v>
      </c>
      <c r="D440" t="s">
        <v>633</v>
      </c>
      <c r="E440" t="s">
        <v>17</v>
      </c>
      <c r="F440">
        <v>24</v>
      </c>
      <c r="G440">
        <v>2</v>
      </c>
      <c r="H440">
        <v>3</v>
      </c>
      <c r="I440">
        <v>29106</v>
      </c>
      <c r="J440">
        <v>18.75</v>
      </c>
      <c r="L440" t="s">
        <v>15</v>
      </c>
      <c r="M440">
        <f>Table2[[#This Row],[SibSp]]</f>
        <v>2</v>
      </c>
      <c r="N440">
        <f>Table2[[#This Row],[Parch]]</f>
        <v>3</v>
      </c>
      <c r="O440" s="5">
        <f>Table2[[#This Row],[Age]]/80</f>
        <v>0.3</v>
      </c>
      <c r="P440" s="5">
        <f>LOG10(Table2[[#This Row],[Fare]]+1)</f>
        <v>1.2955670999624791</v>
      </c>
      <c r="Q440" s="3">
        <f>IF(OR(Table2[[#This Row],[Pclass]]=2, Table2[[#This Row],[Pclass]]=3), 0, IF(Table2[[#This Row],[Pclass]]=1, 1, ""))</f>
        <v>0</v>
      </c>
      <c r="R440" s="3">
        <f>IF(OR(Table2[[#This Row],[Pclass]]=1, Table2[[#This Row],[Pclass]]=3), 0, IF(Table2[[#This Row],[Pclass]]=2, 1, ""))</f>
        <v>1</v>
      </c>
      <c r="S440" s="3">
        <f>IF(OR(Table2[[#This Row],[Embarked]]="C", Table2[[#This Row],[Embarked]]="Q"), 0, IF(Table2[[#This Row],[Embarked]]="S", 1, ""))</f>
        <v>1</v>
      </c>
      <c r="T440" s="3">
        <f>IF(OR(Table2[[#This Row],[Embarked]]="S", Table2[[#This Row],[Embarked]]="Q"), 0, IF(Table2[[#This Row],[Embarked]]="C", 1, ""))</f>
        <v>0</v>
      </c>
      <c r="U440" s="3">
        <f>IF(Table2[[#This Row],[Sex]]="male", 1, 0)</f>
        <v>0</v>
      </c>
      <c r="V440" s="3">
        <v>1</v>
      </c>
      <c r="AI440">
        <f>SUMPRODUCT(Table2[[#This Row],[SibSp_1]:[Const]],$X$4:$AG$4)</f>
        <v>0.66583330658074136</v>
      </c>
      <c r="AJ440">
        <f>(AI440-Table2[[#This Row],[Survived]])^2</f>
        <v>0.11166737899076079</v>
      </c>
    </row>
    <row r="441" spans="1:36" x14ac:dyDescent="0.25">
      <c r="A441">
        <v>439</v>
      </c>
      <c r="B441">
        <v>0</v>
      </c>
      <c r="C441">
        <v>1</v>
      </c>
      <c r="D441" t="s">
        <v>634</v>
      </c>
      <c r="E441" t="s">
        <v>13</v>
      </c>
      <c r="F441">
        <v>64</v>
      </c>
      <c r="G441">
        <v>1</v>
      </c>
      <c r="H441">
        <v>4</v>
      </c>
      <c r="I441">
        <v>19950</v>
      </c>
      <c r="J441">
        <v>263</v>
      </c>
      <c r="K441" t="s">
        <v>57</v>
      </c>
      <c r="L441" t="s">
        <v>15</v>
      </c>
      <c r="M441">
        <f>Table2[[#This Row],[SibSp]]</f>
        <v>1</v>
      </c>
      <c r="N441">
        <f>Table2[[#This Row],[Parch]]</f>
        <v>4</v>
      </c>
      <c r="O441" s="5">
        <f>Table2[[#This Row],[Age]]/80</f>
        <v>0.8</v>
      </c>
      <c r="P441" s="5">
        <f>LOG10(Table2[[#This Row],[Fare]]+1)</f>
        <v>2.4216039268698313</v>
      </c>
      <c r="Q441" s="3">
        <f>IF(OR(Table2[[#This Row],[Pclass]]=2, Table2[[#This Row],[Pclass]]=3), 0, IF(Table2[[#This Row],[Pclass]]=1, 1, ""))</f>
        <v>1</v>
      </c>
      <c r="R441" s="3">
        <f>IF(OR(Table2[[#This Row],[Pclass]]=1, Table2[[#This Row],[Pclass]]=3), 0, IF(Table2[[#This Row],[Pclass]]=2, 1, ""))</f>
        <v>0</v>
      </c>
      <c r="S441" s="3">
        <f>IF(OR(Table2[[#This Row],[Embarked]]="C", Table2[[#This Row],[Embarked]]="Q"), 0, IF(Table2[[#This Row],[Embarked]]="S", 1, ""))</f>
        <v>1</v>
      </c>
      <c r="T441" s="3">
        <f>IF(OR(Table2[[#This Row],[Embarked]]="S", Table2[[#This Row],[Embarked]]="Q"), 0, IF(Table2[[#This Row],[Embarked]]="C", 1, ""))</f>
        <v>0</v>
      </c>
      <c r="U441" s="3">
        <f>IF(Table2[[#This Row],[Sex]]="male", 1, 0)</f>
        <v>1</v>
      </c>
      <c r="V441" s="3">
        <v>1</v>
      </c>
      <c r="AI441">
        <f>SUMPRODUCT(Table2[[#This Row],[SibSp_1]:[Const]],$X$4:$AG$4)</f>
        <v>0.19237618965515557</v>
      </c>
      <c r="AJ441">
        <f>(AI441-Table2[[#This Row],[Survived]])^2</f>
        <v>3.7008598346236384E-2</v>
      </c>
    </row>
    <row r="442" spans="1:36" x14ac:dyDescent="0.25">
      <c r="A442">
        <v>440</v>
      </c>
      <c r="B442">
        <v>0</v>
      </c>
      <c r="C442">
        <v>2</v>
      </c>
      <c r="D442" t="s">
        <v>635</v>
      </c>
      <c r="E442" t="s">
        <v>13</v>
      </c>
      <c r="F442">
        <v>31</v>
      </c>
      <c r="G442">
        <v>0</v>
      </c>
      <c r="H442">
        <v>0</v>
      </c>
      <c r="I442" t="s">
        <v>636</v>
      </c>
      <c r="J442">
        <v>10.5</v>
      </c>
      <c r="L442" t="s">
        <v>15</v>
      </c>
      <c r="M442">
        <f>Table2[[#This Row],[SibSp]]</f>
        <v>0</v>
      </c>
      <c r="N442">
        <f>Table2[[#This Row],[Parch]]</f>
        <v>0</v>
      </c>
      <c r="O442" s="5">
        <f>Table2[[#This Row],[Age]]/80</f>
        <v>0.38750000000000001</v>
      </c>
      <c r="P442" s="5">
        <f>LOG10(Table2[[#This Row],[Fare]]+1)</f>
        <v>1.0606978403536116</v>
      </c>
      <c r="Q442" s="3">
        <f>IF(OR(Table2[[#This Row],[Pclass]]=2, Table2[[#This Row],[Pclass]]=3), 0, IF(Table2[[#This Row],[Pclass]]=1, 1, ""))</f>
        <v>0</v>
      </c>
      <c r="R442" s="3">
        <f>IF(OR(Table2[[#This Row],[Pclass]]=1, Table2[[#This Row],[Pclass]]=3), 0, IF(Table2[[#This Row],[Pclass]]=2, 1, ""))</f>
        <v>1</v>
      </c>
      <c r="S442" s="3">
        <f>IF(OR(Table2[[#This Row],[Embarked]]="C", Table2[[#This Row],[Embarked]]="Q"), 0, IF(Table2[[#This Row],[Embarked]]="S", 1, ""))</f>
        <v>1</v>
      </c>
      <c r="T442" s="3">
        <f>IF(OR(Table2[[#This Row],[Embarked]]="S", Table2[[#This Row],[Embarked]]="Q"), 0, IF(Table2[[#This Row],[Embarked]]="C", 1, ""))</f>
        <v>0</v>
      </c>
      <c r="U442" s="3">
        <f>IF(Table2[[#This Row],[Sex]]="male", 1, 0)</f>
        <v>1</v>
      </c>
      <c r="V442" s="3">
        <v>1</v>
      </c>
      <c r="AI442">
        <f>SUMPRODUCT(Table2[[#This Row],[SibSp_1]:[Const]],$X$4:$AG$4)</f>
        <v>0.27816047636695274</v>
      </c>
      <c r="AJ442">
        <f>(AI442-Table2[[#This Row],[Survived]])^2</f>
        <v>7.737325061269007E-2</v>
      </c>
    </row>
    <row r="443" spans="1:36" x14ac:dyDescent="0.25">
      <c r="A443">
        <v>441</v>
      </c>
      <c r="B443">
        <v>1</v>
      </c>
      <c r="C443">
        <v>2</v>
      </c>
      <c r="D443" t="s">
        <v>637</v>
      </c>
      <c r="E443" t="s">
        <v>17</v>
      </c>
      <c r="F443">
        <v>45</v>
      </c>
      <c r="G443">
        <v>1</v>
      </c>
      <c r="H443">
        <v>1</v>
      </c>
      <c r="I443" t="s">
        <v>476</v>
      </c>
      <c r="J443">
        <v>26.25</v>
      </c>
      <c r="L443" t="s">
        <v>15</v>
      </c>
      <c r="M443">
        <f>Table2[[#This Row],[SibSp]]</f>
        <v>1</v>
      </c>
      <c r="N443">
        <f>Table2[[#This Row],[Parch]]</f>
        <v>1</v>
      </c>
      <c r="O443" s="5">
        <f>Table2[[#This Row],[Age]]/80</f>
        <v>0.5625</v>
      </c>
      <c r="P443" s="5">
        <f>LOG10(Table2[[#This Row],[Fare]]+1)</f>
        <v>1.4353665066126613</v>
      </c>
      <c r="Q443" s="3">
        <f>IF(OR(Table2[[#This Row],[Pclass]]=2, Table2[[#This Row],[Pclass]]=3), 0, IF(Table2[[#This Row],[Pclass]]=1, 1, ""))</f>
        <v>0</v>
      </c>
      <c r="R443" s="3">
        <f>IF(OR(Table2[[#This Row],[Pclass]]=1, Table2[[#This Row],[Pclass]]=3), 0, IF(Table2[[#This Row],[Pclass]]=2, 1, ""))</f>
        <v>1</v>
      </c>
      <c r="S443" s="3">
        <f>IF(OR(Table2[[#This Row],[Embarked]]="C", Table2[[#This Row],[Embarked]]="Q"), 0, IF(Table2[[#This Row],[Embarked]]="S", 1, ""))</f>
        <v>1</v>
      </c>
      <c r="T443" s="3">
        <f>IF(OR(Table2[[#This Row],[Embarked]]="S", Table2[[#This Row],[Embarked]]="Q"), 0, IF(Table2[[#This Row],[Embarked]]="C", 1, ""))</f>
        <v>0</v>
      </c>
      <c r="U443" s="3">
        <f>IF(Table2[[#This Row],[Sex]]="male", 1, 0)</f>
        <v>0</v>
      </c>
      <c r="V443" s="3">
        <v>1</v>
      </c>
      <c r="AI443">
        <f>SUMPRODUCT(Table2[[#This Row],[SibSp_1]:[Const]],$X$4:$AG$4)</f>
        <v>0.62100715829157627</v>
      </c>
      <c r="AJ443">
        <f>(AI443-Table2[[#This Row],[Survived]])^2</f>
        <v>0.14363557406622632</v>
      </c>
    </row>
    <row r="444" spans="1:36" x14ac:dyDescent="0.25">
      <c r="A444">
        <v>442</v>
      </c>
      <c r="B444">
        <v>0</v>
      </c>
      <c r="C444">
        <v>3</v>
      </c>
      <c r="D444" t="s">
        <v>638</v>
      </c>
      <c r="E444" t="s">
        <v>13</v>
      </c>
      <c r="F444">
        <v>20</v>
      </c>
      <c r="G444">
        <v>0</v>
      </c>
      <c r="H444">
        <v>0</v>
      </c>
      <c r="I444">
        <v>345769</v>
      </c>
      <c r="J444">
        <v>9.5</v>
      </c>
      <c r="L444" t="s">
        <v>15</v>
      </c>
      <c r="M444">
        <f>Table2[[#This Row],[SibSp]]</f>
        <v>0</v>
      </c>
      <c r="N444">
        <f>Table2[[#This Row],[Parch]]</f>
        <v>0</v>
      </c>
      <c r="O444" s="5">
        <f>Table2[[#This Row],[Age]]/80</f>
        <v>0.25</v>
      </c>
      <c r="P444" s="5">
        <f>LOG10(Table2[[#This Row],[Fare]]+1)</f>
        <v>1.0211892990699381</v>
      </c>
      <c r="Q444" s="3">
        <f>IF(OR(Table2[[#This Row],[Pclass]]=2, Table2[[#This Row],[Pclass]]=3), 0, IF(Table2[[#This Row],[Pclass]]=1, 1, ""))</f>
        <v>0</v>
      </c>
      <c r="R444" s="3">
        <f>IF(OR(Table2[[#This Row],[Pclass]]=1, Table2[[#This Row],[Pclass]]=3), 0, IF(Table2[[#This Row],[Pclass]]=2, 1, ""))</f>
        <v>0</v>
      </c>
      <c r="S444" s="3">
        <f>IF(OR(Table2[[#This Row],[Embarked]]="C", Table2[[#This Row],[Embarked]]="Q"), 0, IF(Table2[[#This Row],[Embarked]]="S", 1, ""))</f>
        <v>1</v>
      </c>
      <c r="T444" s="3">
        <f>IF(OR(Table2[[#This Row],[Embarked]]="S", Table2[[#This Row],[Embarked]]="Q"), 0, IF(Table2[[#This Row],[Embarked]]="C", 1, ""))</f>
        <v>0</v>
      </c>
      <c r="U444" s="3">
        <f>IF(Table2[[#This Row],[Sex]]="male", 1, 0)</f>
        <v>1</v>
      </c>
      <c r="V444" s="3">
        <v>1</v>
      </c>
      <c r="AI444">
        <f>SUMPRODUCT(Table2[[#This Row],[SibSp_1]:[Const]],$X$4:$AG$4)</f>
        <v>0.1638106407347083</v>
      </c>
      <c r="AJ444">
        <f>(AI444-Table2[[#This Row],[Survived]])^2</f>
        <v>2.6833926017915673E-2</v>
      </c>
    </row>
    <row r="445" spans="1:36" x14ac:dyDescent="0.25">
      <c r="A445">
        <v>443</v>
      </c>
      <c r="B445">
        <v>0</v>
      </c>
      <c r="C445">
        <v>3</v>
      </c>
      <c r="D445" t="s">
        <v>639</v>
      </c>
      <c r="E445" t="s">
        <v>13</v>
      </c>
      <c r="F445">
        <v>25</v>
      </c>
      <c r="G445">
        <v>1</v>
      </c>
      <c r="H445">
        <v>0</v>
      </c>
      <c r="I445">
        <v>347076</v>
      </c>
      <c r="J445">
        <v>7.7750000000000004</v>
      </c>
      <c r="L445" t="s">
        <v>15</v>
      </c>
      <c r="M445">
        <f>Table2[[#This Row],[SibSp]]</f>
        <v>1</v>
      </c>
      <c r="N445">
        <f>Table2[[#This Row],[Parch]]</f>
        <v>0</v>
      </c>
      <c r="O445" s="5">
        <f>Table2[[#This Row],[Age]]/80</f>
        <v>0.3125</v>
      </c>
      <c r="P445" s="5">
        <f>LOG10(Table2[[#This Row],[Fare]]+1)</f>
        <v>0.94324712513786169</v>
      </c>
      <c r="Q445" s="3">
        <f>IF(OR(Table2[[#This Row],[Pclass]]=2, Table2[[#This Row],[Pclass]]=3), 0, IF(Table2[[#This Row],[Pclass]]=1, 1, ""))</f>
        <v>0</v>
      </c>
      <c r="R445" s="3">
        <f>IF(OR(Table2[[#This Row],[Pclass]]=1, Table2[[#This Row],[Pclass]]=3), 0, IF(Table2[[#This Row],[Pclass]]=2, 1, ""))</f>
        <v>0</v>
      </c>
      <c r="S445" s="3">
        <f>IF(OR(Table2[[#This Row],[Embarked]]="C", Table2[[#This Row],[Embarked]]="Q"), 0, IF(Table2[[#This Row],[Embarked]]="S", 1, ""))</f>
        <v>1</v>
      </c>
      <c r="T445" s="3">
        <f>IF(OR(Table2[[#This Row],[Embarked]]="S", Table2[[#This Row],[Embarked]]="Q"), 0, IF(Table2[[#This Row],[Embarked]]="C", 1, ""))</f>
        <v>0</v>
      </c>
      <c r="U445" s="3">
        <f>IF(Table2[[#This Row],[Sex]]="male", 1, 0)</f>
        <v>1</v>
      </c>
      <c r="V445" s="3">
        <v>1</v>
      </c>
      <c r="AI445">
        <f>SUMPRODUCT(Table2[[#This Row],[SibSp_1]:[Const]],$X$4:$AG$4)</f>
        <v>7.3069073983954347E-2</v>
      </c>
      <c r="AJ445">
        <f>(AI445-Table2[[#This Row],[Survived]])^2</f>
        <v>5.339089572872594E-3</v>
      </c>
    </row>
    <row r="446" spans="1:36" x14ac:dyDescent="0.25">
      <c r="A446">
        <v>444</v>
      </c>
      <c r="B446">
        <v>1</v>
      </c>
      <c r="C446">
        <v>2</v>
      </c>
      <c r="D446" t="s">
        <v>640</v>
      </c>
      <c r="E446" t="s">
        <v>17</v>
      </c>
      <c r="F446">
        <v>28</v>
      </c>
      <c r="G446">
        <v>0</v>
      </c>
      <c r="H446">
        <v>0</v>
      </c>
      <c r="I446">
        <v>230434</v>
      </c>
      <c r="J446">
        <v>13</v>
      </c>
      <c r="L446" t="s">
        <v>15</v>
      </c>
      <c r="M446">
        <f>Table2[[#This Row],[SibSp]]</f>
        <v>0</v>
      </c>
      <c r="N446">
        <f>Table2[[#This Row],[Parch]]</f>
        <v>0</v>
      </c>
      <c r="O446" s="5">
        <f>Table2[[#This Row],[Age]]/80</f>
        <v>0.35</v>
      </c>
      <c r="P446" s="5">
        <f>LOG10(Table2[[#This Row],[Fare]]+1)</f>
        <v>1.146128035678238</v>
      </c>
      <c r="Q446" s="3">
        <f>IF(OR(Table2[[#This Row],[Pclass]]=2, Table2[[#This Row],[Pclass]]=3), 0, IF(Table2[[#This Row],[Pclass]]=1, 1, ""))</f>
        <v>0</v>
      </c>
      <c r="R446" s="3">
        <f>IF(OR(Table2[[#This Row],[Pclass]]=1, Table2[[#This Row],[Pclass]]=3), 0, IF(Table2[[#This Row],[Pclass]]=2, 1, ""))</f>
        <v>1</v>
      </c>
      <c r="S446" s="3">
        <f>IF(OR(Table2[[#This Row],[Embarked]]="C", Table2[[#This Row],[Embarked]]="Q"), 0, IF(Table2[[#This Row],[Embarked]]="S", 1, ""))</f>
        <v>1</v>
      </c>
      <c r="T446" s="3">
        <f>IF(OR(Table2[[#This Row],[Embarked]]="S", Table2[[#This Row],[Embarked]]="Q"), 0, IF(Table2[[#This Row],[Embarked]]="C", 1, ""))</f>
        <v>0</v>
      </c>
      <c r="U446" s="3">
        <f>IF(Table2[[#This Row],[Sex]]="male", 1, 0)</f>
        <v>0</v>
      </c>
      <c r="V446" s="3">
        <v>1</v>
      </c>
      <c r="AI446">
        <f>SUMPRODUCT(Table2[[#This Row],[SibSp_1]:[Const]],$X$4:$AG$4)</f>
        <v>0.78459332104032042</v>
      </c>
      <c r="AJ446">
        <f>(AI446-Table2[[#This Row],[Survived]])^2</f>
        <v>4.6400037340438467E-2</v>
      </c>
    </row>
    <row r="447" spans="1:36" hidden="1" x14ac:dyDescent="0.25">
      <c r="A447">
        <v>445</v>
      </c>
      <c r="B447">
        <v>1</v>
      </c>
      <c r="C447">
        <v>3</v>
      </c>
      <c r="D447" t="s">
        <v>641</v>
      </c>
      <c r="E447" t="s">
        <v>13</v>
      </c>
      <c r="G447">
        <v>0</v>
      </c>
      <c r="H447">
        <v>0</v>
      </c>
      <c r="I447">
        <v>65306</v>
      </c>
      <c r="J447">
        <v>8.1125000000000007</v>
      </c>
      <c r="L447" t="s">
        <v>15</v>
      </c>
      <c r="M447">
        <f>Table2[[#This Row],[SibSp]]</f>
        <v>0</v>
      </c>
      <c r="N447">
        <f>Table2[[#This Row],[Parch]]</f>
        <v>0</v>
      </c>
      <c r="O447">
        <f>Table2[[#This Row],[Age]]/80</f>
        <v>0</v>
      </c>
      <c r="P447" s="3">
        <f>LOG10(Table2[[#This Row],[Fare]]+1)</f>
        <v>0.95963754132603107</v>
      </c>
      <c r="Q447" s="3">
        <f>IF(OR(Table2[[#This Row],[Pclass]]=2, Table2[[#This Row],[Pclass]]=3), 0, IF(Table2[[#This Row],[Pclass]]=1, 1, ""))</f>
        <v>0</v>
      </c>
      <c r="R447" s="3">
        <f>IF(OR(Table2[[#This Row],[Pclass]]=1, Table2[[#This Row],[Pclass]]=3), 0, IF(Table2[[#This Row],[Pclass]]=2, 1, ""))</f>
        <v>0</v>
      </c>
      <c r="S447" s="3">
        <f>IF(OR(Table2[[#This Row],[Embarked]]="C", Table2[[#This Row],[Embarked]]="Q"), 0, IF(Table2[[#This Row],[Embarked]]="S", 1, ""))</f>
        <v>1</v>
      </c>
      <c r="T447" s="3">
        <f>IF(OR(Table2[[#This Row],[Embarked]]="S", Table2[[#This Row],[Embarked]]="Q"), 0, IF(Table2[[#This Row],[Embarked]]="C", 1, ""))</f>
        <v>0</v>
      </c>
      <c r="U447" s="3">
        <f>IF(Table2[[#This Row],[Sex]]="male", 1, 0)</f>
        <v>1</v>
      </c>
      <c r="V447" s="3"/>
      <c r="AI447">
        <f>SUMPRODUCT(Table2[[#This Row],[SibSp_1]:[Const]],$X$4:$AG$4)</f>
        <v>-0.40555868976110987</v>
      </c>
      <c r="AJ447">
        <f>(AI447-Table2[[#This Row],[Survived]])^2</f>
        <v>1.9755952303629678</v>
      </c>
    </row>
    <row r="448" spans="1:36" x14ac:dyDescent="0.25">
      <c r="A448">
        <v>446</v>
      </c>
      <c r="B448">
        <v>1</v>
      </c>
      <c r="C448">
        <v>1</v>
      </c>
      <c r="D448" t="s">
        <v>642</v>
      </c>
      <c r="E448" t="s">
        <v>13</v>
      </c>
      <c r="F448">
        <v>4</v>
      </c>
      <c r="G448">
        <v>0</v>
      </c>
      <c r="H448">
        <v>2</v>
      </c>
      <c r="I448">
        <v>33638</v>
      </c>
      <c r="J448">
        <v>81.8583</v>
      </c>
      <c r="K448" t="s">
        <v>643</v>
      </c>
      <c r="L448" t="s">
        <v>15</v>
      </c>
      <c r="M448">
        <f>Table2[[#This Row],[SibSp]]</f>
        <v>0</v>
      </c>
      <c r="N448">
        <f>Table2[[#This Row],[Parch]]</f>
        <v>2</v>
      </c>
      <c r="O448" s="5">
        <f>Table2[[#This Row],[Age]]/80</f>
        <v>0.05</v>
      </c>
      <c r="P448" s="5">
        <f>LOG10(Table2[[#This Row],[Fare]]+1)</f>
        <v>1.9183360186534042</v>
      </c>
      <c r="Q448" s="3">
        <f>IF(OR(Table2[[#This Row],[Pclass]]=2, Table2[[#This Row],[Pclass]]=3), 0, IF(Table2[[#This Row],[Pclass]]=1, 1, ""))</f>
        <v>1</v>
      </c>
      <c r="R448" s="3">
        <f>IF(OR(Table2[[#This Row],[Pclass]]=1, Table2[[#This Row],[Pclass]]=3), 0, IF(Table2[[#This Row],[Pclass]]=2, 1, ""))</f>
        <v>0</v>
      </c>
      <c r="S448" s="3">
        <f>IF(OR(Table2[[#This Row],[Embarked]]="C", Table2[[#This Row],[Embarked]]="Q"), 0, IF(Table2[[#This Row],[Embarked]]="S", 1, ""))</f>
        <v>1</v>
      </c>
      <c r="T448" s="3">
        <f>IF(OR(Table2[[#This Row],[Embarked]]="S", Table2[[#This Row],[Embarked]]="Q"), 0, IF(Table2[[#This Row],[Embarked]]="C", 1, ""))</f>
        <v>0</v>
      </c>
      <c r="U448" s="3">
        <f>IF(Table2[[#This Row],[Sex]]="male", 1, 0)</f>
        <v>1</v>
      </c>
      <c r="V448" s="3">
        <v>1</v>
      </c>
      <c r="AI448">
        <f>SUMPRODUCT(Table2[[#This Row],[SibSp_1]:[Const]],$X$4:$AG$4)</f>
        <v>0.63471717511501846</v>
      </c>
      <c r="AJ448">
        <f>(AI448-Table2[[#This Row],[Survived]])^2</f>
        <v>0.1334315421559521</v>
      </c>
    </row>
    <row r="449" spans="1:36" x14ac:dyDescent="0.25">
      <c r="A449">
        <v>447</v>
      </c>
      <c r="B449">
        <v>1</v>
      </c>
      <c r="C449">
        <v>2</v>
      </c>
      <c r="D449" t="s">
        <v>644</v>
      </c>
      <c r="E449" t="s">
        <v>17</v>
      </c>
      <c r="F449">
        <v>13</v>
      </c>
      <c r="G449">
        <v>0</v>
      </c>
      <c r="H449">
        <v>1</v>
      </c>
      <c r="I449">
        <v>250644</v>
      </c>
      <c r="J449">
        <v>19.5</v>
      </c>
      <c r="L449" t="s">
        <v>15</v>
      </c>
      <c r="M449">
        <f>Table2[[#This Row],[SibSp]]</f>
        <v>0</v>
      </c>
      <c r="N449">
        <f>Table2[[#This Row],[Parch]]</f>
        <v>1</v>
      </c>
      <c r="O449" s="5">
        <f>Table2[[#This Row],[Age]]/80</f>
        <v>0.16250000000000001</v>
      </c>
      <c r="P449" s="5">
        <f>LOG10(Table2[[#This Row],[Fare]]+1)</f>
        <v>1.3117538610557542</v>
      </c>
      <c r="Q449" s="3">
        <f>IF(OR(Table2[[#This Row],[Pclass]]=2, Table2[[#This Row],[Pclass]]=3), 0, IF(Table2[[#This Row],[Pclass]]=1, 1, ""))</f>
        <v>0</v>
      </c>
      <c r="R449" s="3">
        <f>IF(OR(Table2[[#This Row],[Pclass]]=1, Table2[[#This Row],[Pclass]]=3), 0, IF(Table2[[#This Row],[Pclass]]=2, 1, ""))</f>
        <v>1</v>
      </c>
      <c r="S449" s="3">
        <f>IF(OR(Table2[[#This Row],[Embarked]]="C", Table2[[#This Row],[Embarked]]="Q"), 0, IF(Table2[[#This Row],[Embarked]]="S", 1, ""))</f>
        <v>1</v>
      </c>
      <c r="T449" s="3">
        <f>IF(OR(Table2[[#This Row],[Embarked]]="S", Table2[[#This Row],[Embarked]]="Q"), 0, IF(Table2[[#This Row],[Embarked]]="C", 1, ""))</f>
        <v>0</v>
      </c>
      <c r="U449" s="3">
        <f>IF(Table2[[#This Row],[Sex]]="male", 1, 0)</f>
        <v>0</v>
      </c>
      <c r="V449" s="3">
        <v>1</v>
      </c>
      <c r="AI449">
        <f>SUMPRODUCT(Table2[[#This Row],[SibSp_1]:[Const]],$X$4:$AG$4)</f>
        <v>0.87476179858894243</v>
      </c>
      <c r="AJ449">
        <f>(AI449-Table2[[#This Row],[Survived]])^2</f>
        <v>1.5684607092676623E-2</v>
      </c>
    </row>
    <row r="450" spans="1:36" x14ac:dyDescent="0.25">
      <c r="A450">
        <v>448</v>
      </c>
      <c r="B450">
        <v>1</v>
      </c>
      <c r="C450">
        <v>1</v>
      </c>
      <c r="D450" t="s">
        <v>645</v>
      </c>
      <c r="E450" t="s">
        <v>13</v>
      </c>
      <c r="F450">
        <v>34</v>
      </c>
      <c r="G450">
        <v>0</v>
      </c>
      <c r="H450">
        <v>0</v>
      </c>
      <c r="I450">
        <v>113794</v>
      </c>
      <c r="J450">
        <v>26.55</v>
      </c>
      <c r="L450" t="s">
        <v>15</v>
      </c>
      <c r="M450">
        <f>Table2[[#This Row],[SibSp]]</f>
        <v>0</v>
      </c>
      <c r="N450">
        <f>Table2[[#This Row],[Parch]]</f>
        <v>0</v>
      </c>
      <c r="O450" s="5">
        <f>Table2[[#This Row],[Age]]/80</f>
        <v>0.42499999999999999</v>
      </c>
      <c r="P450" s="5">
        <f>LOG10(Table2[[#This Row],[Fare]]+1)</f>
        <v>1.4401216031878039</v>
      </c>
      <c r="Q450" s="3">
        <f>IF(OR(Table2[[#This Row],[Pclass]]=2, Table2[[#This Row],[Pclass]]=3), 0, IF(Table2[[#This Row],[Pclass]]=1, 1, ""))</f>
        <v>1</v>
      </c>
      <c r="R450" s="3">
        <f>IF(OR(Table2[[#This Row],[Pclass]]=1, Table2[[#This Row],[Pclass]]=3), 0, IF(Table2[[#This Row],[Pclass]]=2, 1, ""))</f>
        <v>0</v>
      </c>
      <c r="S450" s="3">
        <f>IF(OR(Table2[[#This Row],[Embarked]]="C", Table2[[#This Row],[Embarked]]="Q"), 0, IF(Table2[[#This Row],[Embarked]]="S", 1, ""))</f>
        <v>1</v>
      </c>
      <c r="T450" s="3">
        <f>IF(OR(Table2[[#This Row],[Embarked]]="S", Table2[[#This Row],[Embarked]]="Q"), 0, IF(Table2[[#This Row],[Embarked]]="C", 1, ""))</f>
        <v>0</v>
      </c>
      <c r="U450" s="3">
        <f>IF(Table2[[#This Row],[Sex]]="male", 1, 0)</f>
        <v>1</v>
      </c>
      <c r="V450" s="3">
        <v>1</v>
      </c>
      <c r="AI450">
        <f>SUMPRODUCT(Table2[[#This Row],[SibSp_1]:[Const]],$X$4:$AG$4)</f>
        <v>0.44721598560801185</v>
      </c>
      <c r="AJ450">
        <f>(AI450-Table2[[#This Row],[Survived]])^2</f>
        <v>0.30557016656732183</v>
      </c>
    </row>
    <row r="451" spans="1:36" x14ac:dyDescent="0.25">
      <c r="A451">
        <v>449</v>
      </c>
      <c r="B451">
        <v>1</v>
      </c>
      <c r="C451">
        <v>3</v>
      </c>
      <c r="D451" t="s">
        <v>646</v>
      </c>
      <c r="E451" t="s">
        <v>17</v>
      </c>
      <c r="F451">
        <v>5</v>
      </c>
      <c r="G451">
        <v>2</v>
      </c>
      <c r="H451">
        <v>1</v>
      </c>
      <c r="I451">
        <v>2666</v>
      </c>
      <c r="J451">
        <v>19.258299999999998</v>
      </c>
      <c r="L451" t="s">
        <v>20</v>
      </c>
      <c r="M451">
        <f>Table2[[#This Row],[SibSp]]</f>
        <v>2</v>
      </c>
      <c r="N451">
        <f>Table2[[#This Row],[Parch]]</f>
        <v>1</v>
      </c>
      <c r="O451" s="5">
        <f>Table2[[#This Row],[Age]]/80</f>
        <v>6.25E-2</v>
      </c>
      <c r="P451" s="5">
        <f>LOG10(Table2[[#This Row],[Fare]]+1)</f>
        <v>1.3066029982011584</v>
      </c>
      <c r="Q451" s="3">
        <f>IF(OR(Table2[[#This Row],[Pclass]]=2, Table2[[#This Row],[Pclass]]=3), 0, IF(Table2[[#This Row],[Pclass]]=1, 1, ""))</f>
        <v>0</v>
      </c>
      <c r="R451" s="3">
        <f>IF(OR(Table2[[#This Row],[Pclass]]=1, Table2[[#This Row],[Pclass]]=3), 0, IF(Table2[[#This Row],[Pclass]]=2, 1, ""))</f>
        <v>0</v>
      </c>
      <c r="S451" s="3">
        <f>IF(OR(Table2[[#This Row],[Embarked]]="C", Table2[[#This Row],[Embarked]]="Q"), 0, IF(Table2[[#This Row],[Embarked]]="S", 1, ""))</f>
        <v>0</v>
      </c>
      <c r="T451" s="3">
        <f>IF(OR(Table2[[#This Row],[Embarked]]="S", Table2[[#This Row],[Embarked]]="Q"), 0, IF(Table2[[#This Row],[Embarked]]="C", 1, ""))</f>
        <v>1</v>
      </c>
      <c r="U451" s="3">
        <f>IF(Table2[[#This Row],[Sex]]="male", 1, 0)</f>
        <v>0</v>
      </c>
      <c r="V451" s="3">
        <v>1</v>
      </c>
      <c r="AI451">
        <f>SUMPRODUCT(Table2[[#This Row],[SibSp_1]:[Const]],$X$4:$AG$4)</f>
        <v>0.69910728705960601</v>
      </c>
      <c r="AJ451">
        <f>(AI451-Table2[[#This Row],[Survived]])^2</f>
        <v>9.0536424700630336E-2</v>
      </c>
    </row>
    <row r="452" spans="1:36" x14ac:dyDescent="0.25">
      <c r="A452">
        <v>450</v>
      </c>
      <c r="B452">
        <v>1</v>
      </c>
      <c r="C452">
        <v>1</v>
      </c>
      <c r="D452" t="s">
        <v>647</v>
      </c>
      <c r="E452" t="s">
        <v>13</v>
      </c>
      <c r="F452">
        <v>52</v>
      </c>
      <c r="G452">
        <v>0</v>
      </c>
      <c r="H452">
        <v>0</v>
      </c>
      <c r="I452">
        <v>113786</v>
      </c>
      <c r="J452">
        <v>30.5</v>
      </c>
      <c r="K452" t="s">
        <v>648</v>
      </c>
      <c r="L452" t="s">
        <v>15</v>
      </c>
      <c r="M452">
        <f>Table2[[#This Row],[SibSp]]</f>
        <v>0</v>
      </c>
      <c r="N452">
        <f>Table2[[#This Row],[Parch]]</f>
        <v>0</v>
      </c>
      <c r="O452" s="5">
        <f>Table2[[#This Row],[Age]]/80</f>
        <v>0.65</v>
      </c>
      <c r="P452" s="5">
        <f>LOG10(Table2[[#This Row],[Fare]]+1)</f>
        <v>1.4983105537896004</v>
      </c>
      <c r="Q452" s="3">
        <f>IF(OR(Table2[[#This Row],[Pclass]]=2, Table2[[#This Row],[Pclass]]=3), 0, IF(Table2[[#This Row],[Pclass]]=1, 1, ""))</f>
        <v>1</v>
      </c>
      <c r="R452" s="3">
        <f>IF(OR(Table2[[#This Row],[Pclass]]=1, Table2[[#This Row],[Pclass]]=3), 0, IF(Table2[[#This Row],[Pclass]]=2, 1, ""))</f>
        <v>0</v>
      </c>
      <c r="S452" s="3">
        <f>IF(OR(Table2[[#This Row],[Embarked]]="C", Table2[[#This Row],[Embarked]]="Q"), 0, IF(Table2[[#This Row],[Embarked]]="S", 1, ""))</f>
        <v>1</v>
      </c>
      <c r="T452" s="3">
        <f>IF(OR(Table2[[#This Row],[Embarked]]="S", Table2[[#This Row],[Embarked]]="Q"), 0, IF(Table2[[#This Row],[Embarked]]="C", 1, ""))</f>
        <v>0</v>
      </c>
      <c r="U452" s="3">
        <f>IF(Table2[[#This Row],[Sex]]="male", 1, 0)</f>
        <v>1</v>
      </c>
      <c r="V452" s="3">
        <v>1</v>
      </c>
      <c r="AI452">
        <f>SUMPRODUCT(Table2[[#This Row],[SibSp_1]:[Const]],$X$4:$AG$4)</f>
        <v>0.33482688681756551</v>
      </c>
      <c r="AJ452">
        <f>(AI452-Table2[[#This Row],[Survived]])^2</f>
        <v>0.4424552705008119</v>
      </c>
    </row>
    <row r="453" spans="1:36" x14ac:dyDescent="0.25">
      <c r="A453">
        <v>451</v>
      </c>
      <c r="B453">
        <v>0</v>
      </c>
      <c r="C453">
        <v>2</v>
      </c>
      <c r="D453" t="s">
        <v>649</v>
      </c>
      <c r="E453" t="s">
        <v>13</v>
      </c>
      <c r="F453">
        <v>36</v>
      </c>
      <c r="G453">
        <v>1</v>
      </c>
      <c r="H453">
        <v>2</v>
      </c>
      <c r="I453" t="s">
        <v>103</v>
      </c>
      <c r="J453">
        <v>27.75</v>
      </c>
      <c r="L453" t="s">
        <v>15</v>
      </c>
      <c r="M453">
        <f>Table2[[#This Row],[SibSp]]</f>
        <v>1</v>
      </c>
      <c r="N453">
        <f>Table2[[#This Row],[Parch]]</f>
        <v>2</v>
      </c>
      <c r="O453" s="5">
        <f>Table2[[#This Row],[Age]]/80</f>
        <v>0.45</v>
      </c>
      <c r="P453" s="5">
        <f>LOG10(Table2[[#This Row],[Fare]]+1)</f>
        <v>1.4586378490256493</v>
      </c>
      <c r="Q453" s="3">
        <f>IF(OR(Table2[[#This Row],[Pclass]]=2, Table2[[#This Row],[Pclass]]=3), 0, IF(Table2[[#This Row],[Pclass]]=1, 1, ""))</f>
        <v>0</v>
      </c>
      <c r="R453" s="3">
        <f>IF(OR(Table2[[#This Row],[Pclass]]=1, Table2[[#This Row],[Pclass]]=3), 0, IF(Table2[[#This Row],[Pclass]]=2, 1, ""))</f>
        <v>1</v>
      </c>
      <c r="S453" s="3">
        <f>IF(OR(Table2[[#This Row],[Embarked]]="C", Table2[[#This Row],[Embarked]]="Q"), 0, IF(Table2[[#This Row],[Embarked]]="S", 1, ""))</f>
        <v>1</v>
      </c>
      <c r="T453" s="3">
        <f>IF(OR(Table2[[#This Row],[Embarked]]="S", Table2[[#This Row],[Embarked]]="Q"), 0, IF(Table2[[#This Row],[Embarked]]="C", 1, ""))</f>
        <v>0</v>
      </c>
      <c r="U453" s="3">
        <f>IF(Table2[[#This Row],[Sex]]="male", 1, 0)</f>
        <v>1</v>
      </c>
      <c r="V453" s="3">
        <v>1</v>
      </c>
      <c r="AI453">
        <f>SUMPRODUCT(Table2[[#This Row],[SibSp_1]:[Const]],$X$4:$AG$4)</f>
        <v>0.1827635212890969</v>
      </c>
      <c r="AJ453">
        <f>(AI453-Table2[[#This Row],[Survived]])^2</f>
        <v>3.3402504713990172E-2</v>
      </c>
    </row>
    <row r="454" spans="1:36" hidden="1" x14ac:dyDescent="0.25">
      <c r="A454">
        <v>452</v>
      </c>
      <c r="B454">
        <v>0</v>
      </c>
      <c r="C454">
        <v>3</v>
      </c>
      <c r="D454" t="s">
        <v>650</v>
      </c>
      <c r="E454" t="s">
        <v>13</v>
      </c>
      <c r="G454">
        <v>1</v>
      </c>
      <c r="H454">
        <v>0</v>
      </c>
      <c r="I454">
        <v>65303</v>
      </c>
      <c r="J454">
        <v>19.966699999999999</v>
      </c>
      <c r="L454" t="s">
        <v>15</v>
      </c>
      <c r="M454">
        <f>Table2[[#This Row],[SibSp]]</f>
        <v>1</v>
      </c>
      <c r="N454">
        <f>Table2[[#This Row],[Parch]]</f>
        <v>0</v>
      </c>
      <c r="O454">
        <f>Table2[[#This Row],[Age]]/80</f>
        <v>0</v>
      </c>
      <c r="P454" s="3">
        <f>LOG10(Table2[[#This Row],[Fare]]+1)</f>
        <v>1.3215300811773341</v>
      </c>
      <c r="Q454" s="3">
        <f>IF(OR(Table2[[#This Row],[Pclass]]=2, Table2[[#This Row],[Pclass]]=3), 0, IF(Table2[[#This Row],[Pclass]]=1, 1, ""))</f>
        <v>0</v>
      </c>
      <c r="R454" s="3">
        <f>IF(OR(Table2[[#This Row],[Pclass]]=1, Table2[[#This Row],[Pclass]]=3), 0, IF(Table2[[#This Row],[Pclass]]=2, 1, ""))</f>
        <v>0</v>
      </c>
      <c r="S454" s="3">
        <f>IF(OR(Table2[[#This Row],[Embarked]]="C", Table2[[#This Row],[Embarked]]="Q"), 0, IF(Table2[[#This Row],[Embarked]]="S", 1, ""))</f>
        <v>1</v>
      </c>
      <c r="T454" s="3">
        <f>IF(OR(Table2[[#This Row],[Embarked]]="S", Table2[[#This Row],[Embarked]]="Q"), 0, IF(Table2[[#This Row],[Embarked]]="C", 1, ""))</f>
        <v>0</v>
      </c>
      <c r="U454" s="3">
        <f>IF(Table2[[#This Row],[Sex]]="male", 1, 0)</f>
        <v>1</v>
      </c>
      <c r="V454" s="3"/>
      <c r="AI454">
        <f>SUMPRODUCT(Table2[[#This Row],[SibSp_1]:[Const]],$X$4:$AG$4)</f>
        <v>-0.44285176644445057</v>
      </c>
      <c r="AJ454">
        <f>(AI454-Table2[[#This Row],[Survived]])^2</f>
        <v>0.1961176870429702</v>
      </c>
    </row>
    <row r="455" spans="1:36" x14ac:dyDescent="0.25">
      <c r="A455">
        <v>453</v>
      </c>
      <c r="B455">
        <v>0</v>
      </c>
      <c r="C455">
        <v>1</v>
      </c>
      <c r="D455" t="s">
        <v>651</v>
      </c>
      <c r="E455" t="s">
        <v>13</v>
      </c>
      <c r="F455">
        <v>30</v>
      </c>
      <c r="G455">
        <v>0</v>
      </c>
      <c r="H455">
        <v>0</v>
      </c>
      <c r="I455">
        <v>113051</v>
      </c>
      <c r="J455">
        <v>27.75</v>
      </c>
      <c r="K455" t="s">
        <v>652</v>
      </c>
      <c r="L455" t="s">
        <v>20</v>
      </c>
      <c r="M455">
        <f>Table2[[#This Row],[SibSp]]</f>
        <v>0</v>
      </c>
      <c r="N455">
        <f>Table2[[#This Row],[Parch]]</f>
        <v>0</v>
      </c>
      <c r="O455" s="5">
        <f>Table2[[#This Row],[Age]]/80</f>
        <v>0.375</v>
      </c>
      <c r="P455" s="5">
        <f>LOG10(Table2[[#This Row],[Fare]]+1)</f>
        <v>1.4586378490256493</v>
      </c>
      <c r="Q455" s="3">
        <f>IF(OR(Table2[[#This Row],[Pclass]]=2, Table2[[#This Row],[Pclass]]=3), 0, IF(Table2[[#This Row],[Pclass]]=1, 1, ""))</f>
        <v>1</v>
      </c>
      <c r="R455" s="3">
        <f>IF(OR(Table2[[#This Row],[Pclass]]=1, Table2[[#This Row],[Pclass]]=3), 0, IF(Table2[[#This Row],[Pclass]]=2, 1, ""))</f>
        <v>0</v>
      </c>
      <c r="S455" s="3">
        <f>IF(OR(Table2[[#This Row],[Embarked]]="C", Table2[[#This Row],[Embarked]]="Q"), 0, IF(Table2[[#This Row],[Embarked]]="S", 1, ""))</f>
        <v>0</v>
      </c>
      <c r="T455" s="3">
        <f>IF(OR(Table2[[#This Row],[Embarked]]="S", Table2[[#This Row],[Embarked]]="Q"), 0, IF(Table2[[#This Row],[Embarked]]="C", 1, ""))</f>
        <v>1</v>
      </c>
      <c r="U455" s="3">
        <f>IF(Table2[[#This Row],[Sex]]="male", 1, 0)</f>
        <v>1</v>
      </c>
      <c r="V455" s="3">
        <v>1</v>
      </c>
      <c r="AI455">
        <f>SUMPRODUCT(Table2[[#This Row],[SibSp_1]:[Const]],$X$4:$AG$4)</f>
        <v>0.53981875708095406</v>
      </c>
      <c r="AJ455">
        <f>(AI455-Table2[[#This Row],[Survived]])^2</f>
        <v>0.29140429049642608</v>
      </c>
    </row>
    <row r="456" spans="1:36" x14ac:dyDescent="0.25">
      <c r="A456">
        <v>454</v>
      </c>
      <c r="B456">
        <v>1</v>
      </c>
      <c r="C456">
        <v>1</v>
      </c>
      <c r="D456" t="s">
        <v>653</v>
      </c>
      <c r="E456" t="s">
        <v>13</v>
      </c>
      <c r="F456">
        <v>49</v>
      </c>
      <c r="G456">
        <v>1</v>
      </c>
      <c r="H456">
        <v>0</v>
      </c>
      <c r="I456">
        <v>17453</v>
      </c>
      <c r="J456">
        <v>89.104200000000006</v>
      </c>
      <c r="K456" t="s">
        <v>654</v>
      </c>
      <c r="L456" t="s">
        <v>20</v>
      </c>
      <c r="M456">
        <f>Table2[[#This Row],[SibSp]]</f>
        <v>1</v>
      </c>
      <c r="N456">
        <f>Table2[[#This Row],[Parch]]</f>
        <v>0</v>
      </c>
      <c r="O456" s="5">
        <f>Table2[[#This Row],[Age]]/80</f>
        <v>0.61250000000000004</v>
      </c>
      <c r="P456" s="5">
        <f>LOG10(Table2[[#This Row],[Fare]]+1)</f>
        <v>1.9547450350890707</v>
      </c>
      <c r="Q456" s="3">
        <f>IF(OR(Table2[[#This Row],[Pclass]]=2, Table2[[#This Row],[Pclass]]=3), 0, IF(Table2[[#This Row],[Pclass]]=1, 1, ""))</f>
        <v>1</v>
      </c>
      <c r="R456" s="3">
        <f>IF(OR(Table2[[#This Row],[Pclass]]=1, Table2[[#This Row],[Pclass]]=3), 0, IF(Table2[[#This Row],[Pclass]]=2, 1, ""))</f>
        <v>0</v>
      </c>
      <c r="S456" s="3">
        <f>IF(OR(Table2[[#This Row],[Embarked]]="C", Table2[[#This Row],[Embarked]]="Q"), 0, IF(Table2[[#This Row],[Embarked]]="S", 1, ""))</f>
        <v>0</v>
      </c>
      <c r="T456" s="3">
        <f>IF(OR(Table2[[#This Row],[Embarked]]="S", Table2[[#This Row],[Embarked]]="Q"), 0, IF(Table2[[#This Row],[Embarked]]="C", 1, ""))</f>
        <v>1</v>
      </c>
      <c r="U456" s="3">
        <f>IF(Table2[[#This Row],[Sex]]="male", 1, 0)</f>
        <v>1</v>
      </c>
      <c r="V456" s="3">
        <v>1</v>
      </c>
      <c r="AI456">
        <f>SUMPRODUCT(Table2[[#This Row],[SibSp_1]:[Const]],$X$4:$AG$4)</f>
        <v>0.38744130112557051</v>
      </c>
      <c r="AJ456">
        <f>(AI456-Table2[[#This Row],[Survived]])^2</f>
        <v>0.375228159566734</v>
      </c>
    </row>
    <row r="457" spans="1:36" hidden="1" x14ac:dyDescent="0.25">
      <c r="A457">
        <v>455</v>
      </c>
      <c r="B457">
        <v>0</v>
      </c>
      <c r="C457">
        <v>3</v>
      </c>
      <c r="D457" t="s">
        <v>655</v>
      </c>
      <c r="E457" t="s">
        <v>13</v>
      </c>
      <c r="G457">
        <v>0</v>
      </c>
      <c r="H457">
        <v>0</v>
      </c>
      <c r="I457" t="s">
        <v>656</v>
      </c>
      <c r="J457">
        <v>8.0500000000000007</v>
      </c>
      <c r="L457" t="s">
        <v>15</v>
      </c>
      <c r="M457">
        <f>Table2[[#This Row],[SibSp]]</f>
        <v>0</v>
      </c>
      <c r="N457">
        <f>Table2[[#This Row],[Parch]]</f>
        <v>0</v>
      </c>
      <c r="O457">
        <f>Table2[[#This Row],[Age]]/80</f>
        <v>0</v>
      </c>
      <c r="P457" s="3">
        <f>LOG10(Table2[[#This Row],[Fare]]+1)</f>
        <v>0.9566485792052033</v>
      </c>
      <c r="Q457" s="3">
        <f>IF(OR(Table2[[#This Row],[Pclass]]=2, Table2[[#This Row],[Pclass]]=3), 0, IF(Table2[[#This Row],[Pclass]]=1, 1, ""))</f>
        <v>0</v>
      </c>
      <c r="R457" s="3">
        <f>IF(OR(Table2[[#This Row],[Pclass]]=1, Table2[[#This Row],[Pclass]]=3), 0, IF(Table2[[#This Row],[Pclass]]=2, 1, ""))</f>
        <v>0</v>
      </c>
      <c r="S457" s="3">
        <f>IF(OR(Table2[[#This Row],[Embarked]]="C", Table2[[#This Row],[Embarked]]="Q"), 0, IF(Table2[[#This Row],[Embarked]]="S", 1, ""))</f>
        <v>1</v>
      </c>
      <c r="T457" s="3">
        <f>IF(OR(Table2[[#This Row],[Embarked]]="S", Table2[[#This Row],[Embarked]]="Q"), 0, IF(Table2[[#This Row],[Embarked]]="C", 1, ""))</f>
        <v>0</v>
      </c>
      <c r="U457" s="3">
        <f>IF(Table2[[#This Row],[Sex]]="male", 1, 0)</f>
        <v>1</v>
      </c>
      <c r="V457" s="3"/>
      <c r="AI457">
        <f>SUMPRODUCT(Table2[[#This Row],[SibSp_1]:[Const]],$X$4:$AG$4)</f>
        <v>-0.40570439758933208</v>
      </c>
      <c r="AJ457">
        <f>(AI457-Table2[[#This Row],[Survived]])^2</f>
        <v>0.16459605822332285</v>
      </c>
    </row>
    <row r="458" spans="1:36" x14ac:dyDescent="0.25">
      <c r="A458">
        <v>456</v>
      </c>
      <c r="B458">
        <v>1</v>
      </c>
      <c r="C458">
        <v>3</v>
      </c>
      <c r="D458" t="s">
        <v>657</v>
      </c>
      <c r="E458" t="s">
        <v>13</v>
      </c>
      <c r="F458">
        <v>29</v>
      </c>
      <c r="G458">
        <v>0</v>
      </c>
      <c r="H458">
        <v>0</v>
      </c>
      <c r="I458">
        <v>349240</v>
      </c>
      <c r="J458">
        <v>7.8958000000000004</v>
      </c>
      <c r="L458" t="s">
        <v>20</v>
      </c>
      <c r="M458">
        <f>Table2[[#This Row],[SibSp]]</f>
        <v>0</v>
      </c>
      <c r="N458">
        <f>Table2[[#This Row],[Parch]]</f>
        <v>0</v>
      </c>
      <c r="O458" s="5">
        <f>Table2[[#This Row],[Age]]/80</f>
        <v>0.36249999999999999</v>
      </c>
      <c r="P458" s="5">
        <f>LOG10(Table2[[#This Row],[Fare]]+1)</f>
        <v>0.94918501031343461</v>
      </c>
      <c r="Q458" s="3">
        <f>IF(OR(Table2[[#This Row],[Pclass]]=2, Table2[[#This Row],[Pclass]]=3), 0, IF(Table2[[#This Row],[Pclass]]=1, 1, ""))</f>
        <v>0</v>
      </c>
      <c r="R458" s="3">
        <f>IF(OR(Table2[[#This Row],[Pclass]]=1, Table2[[#This Row],[Pclass]]=3), 0, IF(Table2[[#This Row],[Pclass]]=2, 1, ""))</f>
        <v>0</v>
      </c>
      <c r="S458" s="3">
        <f>IF(OR(Table2[[#This Row],[Embarked]]="C", Table2[[#This Row],[Embarked]]="Q"), 0, IF(Table2[[#This Row],[Embarked]]="S", 1, ""))</f>
        <v>0</v>
      </c>
      <c r="T458" s="3">
        <f>IF(OR(Table2[[#This Row],[Embarked]]="S", Table2[[#This Row],[Embarked]]="Q"), 0, IF(Table2[[#This Row],[Embarked]]="C", 1, ""))</f>
        <v>1</v>
      </c>
      <c r="U458" s="3">
        <f>IF(Table2[[#This Row],[Sex]]="male", 1, 0)</f>
        <v>1</v>
      </c>
      <c r="V458" s="3">
        <v>1</v>
      </c>
      <c r="AI458">
        <f>SUMPRODUCT(Table2[[#This Row],[SibSp_1]:[Const]],$X$4:$AG$4)</f>
        <v>0.16878207620890684</v>
      </c>
      <c r="AJ458">
        <f>(AI458-Table2[[#This Row],[Survived]])^2</f>
        <v>0.69092323683157553</v>
      </c>
    </row>
    <row r="459" spans="1:36" x14ac:dyDescent="0.25">
      <c r="A459">
        <v>457</v>
      </c>
      <c r="B459">
        <v>0</v>
      </c>
      <c r="C459">
        <v>1</v>
      </c>
      <c r="D459" t="s">
        <v>658</v>
      </c>
      <c r="E459" t="s">
        <v>13</v>
      </c>
      <c r="F459">
        <v>65</v>
      </c>
      <c r="G459">
        <v>0</v>
      </c>
      <c r="H459">
        <v>0</v>
      </c>
      <c r="I459">
        <v>13509</v>
      </c>
      <c r="J459">
        <v>26.55</v>
      </c>
      <c r="K459" t="s">
        <v>659</v>
      </c>
      <c r="L459" t="s">
        <v>15</v>
      </c>
      <c r="M459">
        <f>Table2[[#This Row],[SibSp]]</f>
        <v>0</v>
      </c>
      <c r="N459">
        <f>Table2[[#This Row],[Parch]]</f>
        <v>0</v>
      </c>
      <c r="O459" s="5">
        <f>Table2[[#This Row],[Age]]/80</f>
        <v>0.8125</v>
      </c>
      <c r="P459" s="5">
        <f>LOG10(Table2[[#This Row],[Fare]]+1)</f>
        <v>1.4401216031878039</v>
      </c>
      <c r="Q459" s="3">
        <f>IF(OR(Table2[[#This Row],[Pclass]]=2, Table2[[#This Row],[Pclass]]=3), 0, IF(Table2[[#This Row],[Pclass]]=1, 1, ""))</f>
        <v>1</v>
      </c>
      <c r="R459" s="3">
        <f>IF(OR(Table2[[#This Row],[Pclass]]=1, Table2[[#This Row],[Pclass]]=3), 0, IF(Table2[[#This Row],[Pclass]]=2, 1, ""))</f>
        <v>0</v>
      </c>
      <c r="S459" s="3">
        <f>IF(OR(Table2[[#This Row],[Embarked]]="C", Table2[[#This Row],[Embarked]]="Q"), 0, IF(Table2[[#This Row],[Embarked]]="S", 1, ""))</f>
        <v>1</v>
      </c>
      <c r="T459" s="3">
        <f>IF(OR(Table2[[#This Row],[Embarked]]="S", Table2[[#This Row],[Embarked]]="Q"), 0, IF(Table2[[#This Row],[Embarked]]="C", 1, ""))</f>
        <v>0</v>
      </c>
      <c r="U459" s="3">
        <f>IF(Table2[[#This Row],[Sex]]="male", 1, 0)</f>
        <v>1</v>
      </c>
      <c r="V459" s="3">
        <v>1</v>
      </c>
      <c r="AI459">
        <f>SUMPRODUCT(Table2[[#This Row],[SibSp_1]:[Const]],$X$4:$AG$4)</f>
        <v>0.24877167145739149</v>
      </c>
      <c r="AJ459">
        <f>(AI459-Table2[[#This Row],[Survived]])^2</f>
        <v>6.1887344519704332E-2</v>
      </c>
    </row>
    <row r="460" spans="1:36" hidden="1" x14ac:dyDescent="0.25">
      <c r="A460">
        <v>458</v>
      </c>
      <c r="B460">
        <v>1</v>
      </c>
      <c r="C460">
        <v>1</v>
      </c>
      <c r="D460" t="s">
        <v>660</v>
      </c>
      <c r="E460" t="s">
        <v>17</v>
      </c>
      <c r="G460">
        <v>1</v>
      </c>
      <c r="H460">
        <v>0</v>
      </c>
      <c r="I460">
        <v>17464</v>
      </c>
      <c r="J460">
        <v>51.862499999999997</v>
      </c>
      <c r="K460" t="s">
        <v>661</v>
      </c>
      <c r="L460" t="s">
        <v>15</v>
      </c>
      <c r="M460">
        <f>Table2[[#This Row],[SibSp]]</f>
        <v>1</v>
      </c>
      <c r="N460">
        <f>Table2[[#This Row],[Parch]]</f>
        <v>0</v>
      </c>
      <c r="O460">
        <f>Table2[[#This Row],[Age]]/80</f>
        <v>0</v>
      </c>
      <c r="P460" s="3">
        <f>LOG10(Table2[[#This Row],[Fare]]+1)</f>
        <v>1.7231476981549567</v>
      </c>
      <c r="Q460" s="3">
        <f>IF(OR(Table2[[#This Row],[Pclass]]=2, Table2[[#This Row],[Pclass]]=3), 0, IF(Table2[[#This Row],[Pclass]]=1, 1, ""))</f>
        <v>1</v>
      </c>
      <c r="R460" s="3">
        <f>IF(OR(Table2[[#This Row],[Pclass]]=1, Table2[[#This Row],[Pclass]]=3), 0, IF(Table2[[#This Row],[Pclass]]=2, 1, ""))</f>
        <v>0</v>
      </c>
      <c r="S460" s="3">
        <f>IF(OR(Table2[[#This Row],[Embarked]]="C", Table2[[#This Row],[Embarked]]="Q"), 0, IF(Table2[[#This Row],[Embarked]]="S", 1, ""))</f>
        <v>1</v>
      </c>
      <c r="T460" s="3">
        <f>IF(OR(Table2[[#This Row],[Embarked]]="S", Table2[[#This Row],[Embarked]]="Q"), 0, IF(Table2[[#This Row],[Embarked]]="C", 1, ""))</f>
        <v>0</v>
      </c>
      <c r="U460" s="3">
        <f>IF(Table2[[#This Row],[Sex]]="male", 1, 0)</f>
        <v>0</v>
      </c>
      <c r="V460" s="3"/>
      <c r="AI460">
        <f>SUMPRODUCT(Table2[[#This Row],[SibSp_1]:[Const]],$X$4:$AG$4)</f>
        <v>0.41239347454104769</v>
      </c>
      <c r="AJ460">
        <f>(AI460-Table2[[#This Row],[Survived]])^2</f>
        <v>0.34528142876194234</v>
      </c>
    </row>
    <row r="461" spans="1:36" x14ac:dyDescent="0.25">
      <c r="A461">
        <v>459</v>
      </c>
      <c r="B461">
        <v>1</v>
      </c>
      <c r="C461">
        <v>2</v>
      </c>
      <c r="D461" t="s">
        <v>662</v>
      </c>
      <c r="E461" t="s">
        <v>17</v>
      </c>
      <c r="F461">
        <v>50</v>
      </c>
      <c r="G461">
        <v>0</v>
      </c>
      <c r="H461">
        <v>0</v>
      </c>
      <c r="I461" t="s">
        <v>663</v>
      </c>
      <c r="J461">
        <v>10.5</v>
      </c>
      <c r="L461" t="s">
        <v>15</v>
      </c>
      <c r="M461">
        <f>Table2[[#This Row],[SibSp]]</f>
        <v>0</v>
      </c>
      <c r="N461">
        <f>Table2[[#This Row],[Parch]]</f>
        <v>0</v>
      </c>
      <c r="O461" s="5">
        <f>Table2[[#This Row],[Age]]/80</f>
        <v>0.625</v>
      </c>
      <c r="P461" s="5">
        <f>LOG10(Table2[[#This Row],[Fare]]+1)</f>
        <v>1.0606978403536116</v>
      </c>
      <c r="Q461" s="3">
        <f>IF(OR(Table2[[#This Row],[Pclass]]=2, Table2[[#This Row],[Pclass]]=3), 0, IF(Table2[[#This Row],[Pclass]]=1, 1, ""))</f>
        <v>0</v>
      </c>
      <c r="R461" s="3">
        <f>IF(OR(Table2[[#This Row],[Pclass]]=1, Table2[[#This Row],[Pclass]]=3), 0, IF(Table2[[#This Row],[Pclass]]=2, 1, ""))</f>
        <v>1</v>
      </c>
      <c r="S461" s="3">
        <f>IF(OR(Table2[[#This Row],[Embarked]]="C", Table2[[#This Row],[Embarked]]="Q"), 0, IF(Table2[[#This Row],[Embarked]]="S", 1, ""))</f>
        <v>1</v>
      </c>
      <c r="T461" s="3">
        <f>IF(OR(Table2[[#This Row],[Embarked]]="S", Table2[[#This Row],[Embarked]]="Q"), 0, IF(Table2[[#This Row],[Embarked]]="C", 1, ""))</f>
        <v>0</v>
      </c>
      <c r="U461" s="3">
        <f>IF(Table2[[#This Row],[Sex]]="male", 1, 0)</f>
        <v>0</v>
      </c>
      <c r="V461" s="3">
        <v>1</v>
      </c>
      <c r="AI461">
        <f>SUMPRODUCT(Table2[[#This Row],[SibSp_1]:[Const]],$X$4:$AG$4)</f>
        <v>0.63959726674221073</v>
      </c>
      <c r="AJ461">
        <f>(AI461-Table2[[#This Row],[Survived]])^2</f>
        <v>0.1298901301396852</v>
      </c>
    </row>
    <row r="462" spans="1:36" hidden="1" x14ac:dyDescent="0.25">
      <c r="A462">
        <v>460</v>
      </c>
      <c r="B462">
        <v>0</v>
      </c>
      <c r="C462">
        <v>3</v>
      </c>
      <c r="D462" t="s">
        <v>664</v>
      </c>
      <c r="E462" t="s">
        <v>13</v>
      </c>
      <c r="G462">
        <v>0</v>
      </c>
      <c r="H462">
        <v>0</v>
      </c>
      <c r="I462">
        <v>371060</v>
      </c>
      <c r="J462">
        <v>7.75</v>
      </c>
      <c r="L462" t="s">
        <v>27</v>
      </c>
      <c r="M462">
        <f>Table2[[#This Row],[SibSp]]</f>
        <v>0</v>
      </c>
      <c r="N462">
        <f>Table2[[#This Row],[Parch]]</f>
        <v>0</v>
      </c>
      <c r="O462">
        <f>Table2[[#This Row],[Age]]/80</f>
        <v>0</v>
      </c>
      <c r="P462" s="3">
        <f>LOG10(Table2[[#This Row],[Fare]]+1)</f>
        <v>0.94200805302231327</v>
      </c>
      <c r="Q462" s="3">
        <f>IF(OR(Table2[[#This Row],[Pclass]]=2, Table2[[#This Row],[Pclass]]=3), 0, IF(Table2[[#This Row],[Pclass]]=1, 1, ""))</f>
        <v>0</v>
      </c>
      <c r="R462" s="3">
        <f>IF(OR(Table2[[#This Row],[Pclass]]=1, Table2[[#This Row],[Pclass]]=3), 0, IF(Table2[[#This Row],[Pclass]]=2, 1, ""))</f>
        <v>0</v>
      </c>
      <c r="S462" s="3">
        <f>IF(OR(Table2[[#This Row],[Embarked]]="C", Table2[[#This Row],[Embarked]]="Q"), 0, IF(Table2[[#This Row],[Embarked]]="S", 1, ""))</f>
        <v>0</v>
      </c>
      <c r="T462" s="3">
        <f>IF(OR(Table2[[#This Row],[Embarked]]="S", Table2[[#This Row],[Embarked]]="Q"), 0, IF(Table2[[#This Row],[Embarked]]="C", 1, ""))</f>
        <v>0</v>
      </c>
      <c r="U462" s="3">
        <f>IF(Table2[[#This Row],[Sex]]="male", 1, 0)</f>
        <v>1</v>
      </c>
      <c r="V462" s="3"/>
      <c r="AI462">
        <f>SUMPRODUCT(Table2[[#This Row],[SibSp_1]:[Const]],$X$4:$AG$4)</f>
        <v>-0.43714234241547401</v>
      </c>
      <c r="AJ462">
        <f>(AI462-Table2[[#This Row],[Survived]])^2</f>
        <v>0.19109342753248754</v>
      </c>
    </row>
    <row r="463" spans="1:36" x14ac:dyDescent="0.25">
      <c r="A463">
        <v>461</v>
      </c>
      <c r="B463">
        <v>1</v>
      </c>
      <c r="C463">
        <v>1</v>
      </c>
      <c r="D463" t="s">
        <v>665</v>
      </c>
      <c r="E463" t="s">
        <v>13</v>
      </c>
      <c r="F463">
        <v>48</v>
      </c>
      <c r="G463">
        <v>0</v>
      </c>
      <c r="H463">
        <v>0</v>
      </c>
      <c r="I463">
        <v>19952</v>
      </c>
      <c r="J463">
        <v>26.55</v>
      </c>
      <c r="K463" t="s">
        <v>666</v>
      </c>
      <c r="L463" t="s">
        <v>15</v>
      </c>
      <c r="M463">
        <f>Table2[[#This Row],[SibSp]]</f>
        <v>0</v>
      </c>
      <c r="N463">
        <f>Table2[[#This Row],[Parch]]</f>
        <v>0</v>
      </c>
      <c r="O463" s="5">
        <f>Table2[[#This Row],[Age]]/80</f>
        <v>0.6</v>
      </c>
      <c r="P463" s="5">
        <f>LOG10(Table2[[#This Row],[Fare]]+1)</f>
        <v>1.4401216031878039</v>
      </c>
      <c r="Q463" s="3">
        <f>IF(OR(Table2[[#This Row],[Pclass]]=2, Table2[[#This Row],[Pclass]]=3), 0, IF(Table2[[#This Row],[Pclass]]=1, 1, ""))</f>
        <v>1</v>
      </c>
      <c r="R463" s="3">
        <f>IF(OR(Table2[[#This Row],[Pclass]]=1, Table2[[#This Row],[Pclass]]=3), 0, IF(Table2[[#This Row],[Pclass]]=2, 1, ""))</f>
        <v>0</v>
      </c>
      <c r="S463" s="3">
        <f>IF(OR(Table2[[#This Row],[Embarked]]="C", Table2[[#This Row],[Embarked]]="Q"), 0, IF(Table2[[#This Row],[Embarked]]="S", 1, ""))</f>
        <v>1</v>
      </c>
      <c r="T463" s="3">
        <f>IF(OR(Table2[[#This Row],[Embarked]]="S", Table2[[#This Row],[Embarked]]="Q"), 0, IF(Table2[[#This Row],[Embarked]]="C", 1, ""))</f>
        <v>0</v>
      </c>
      <c r="U463" s="3">
        <f>IF(Table2[[#This Row],[Sex]]="male", 1, 0)</f>
        <v>1</v>
      </c>
      <c r="V463" s="3">
        <v>1</v>
      </c>
      <c r="AI463">
        <f>SUMPRODUCT(Table2[[#This Row],[SibSp_1]:[Const]],$X$4:$AG$4)</f>
        <v>0.35759597276579619</v>
      </c>
      <c r="AJ463">
        <f>(AI463-Table2[[#This Row],[Survived]])^2</f>
        <v>0.41268293420672358</v>
      </c>
    </row>
    <row r="464" spans="1:36" x14ac:dyDescent="0.25">
      <c r="A464">
        <v>462</v>
      </c>
      <c r="B464">
        <v>0</v>
      </c>
      <c r="C464">
        <v>3</v>
      </c>
      <c r="D464" t="s">
        <v>667</v>
      </c>
      <c r="E464" t="s">
        <v>13</v>
      </c>
      <c r="F464">
        <v>34</v>
      </c>
      <c r="G464">
        <v>0</v>
      </c>
      <c r="H464">
        <v>0</v>
      </c>
      <c r="I464">
        <v>364506</v>
      </c>
      <c r="J464">
        <v>8.0500000000000007</v>
      </c>
      <c r="L464" t="s">
        <v>15</v>
      </c>
      <c r="M464">
        <f>Table2[[#This Row],[SibSp]]</f>
        <v>0</v>
      </c>
      <c r="N464">
        <f>Table2[[#This Row],[Parch]]</f>
        <v>0</v>
      </c>
      <c r="O464" s="5">
        <f>Table2[[#This Row],[Age]]/80</f>
        <v>0.42499999999999999</v>
      </c>
      <c r="P464" s="5">
        <f>LOG10(Table2[[#This Row],[Fare]]+1)</f>
        <v>0.9566485792052033</v>
      </c>
      <c r="Q464" s="3">
        <f>IF(OR(Table2[[#This Row],[Pclass]]=2, Table2[[#This Row],[Pclass]]=3), 0, IF(Table2[[#This Row],[Pclass]]=1, 1, ""))</f>
        <v>0</v>
      </c>
      <c r="R464" s="3">
        <f>IF(OR(Table2[[#This Row],[Pclass]]=1, Table2[[#This Row],[Pclass]]=3), 0, IF(Table2[[#This Row],[Pclass]]=2, 1, ""))</f>
        <v>0</v>
      </c>
      <c r="S464" s="3">
        <f>IF(OR(Table2[[#This Row],[Embarked]]="C", Table2[[#This Row],[Embarked]]="Q"), 0, IF(Table2[[#This Row],[Embarked]]="S", 1, ""))</f>
        <v>1</v>
      </c>
      <c r="T464" s="3">
        <f>IF(OR(Table2[[#This Row],[Embarked]]="S", Table2[[#This Row],[Embarked]]="Q"), 0, IF(Table2[[#This Row],[Embarked]]="C", 1, ""))</f>
        <v>0</v>
      </c>
      <c r="U464" s="3">
        <f>IF(Table2[[#This Row],[Sex]]="male", 1, 0)</f>
        <v>1</v>
      </c>
      <c r="V464" s="3">
        <v>1</v>
      </c>
      <c r="AI464">
        <f>SUMPRODUCT(Table2[[#This Row],[SibSp_1]:[Const]],$X$4:$AG$4)</f>
        <v>7.1044355794275038E-2</v>
      </c>
      <c r="AJ464">
        <f>(AI464-Table2[[#This Row],[Survived]])^2</f>
        <v>5.0473004902235408E-3</v>
      </c>
    </row>
    <row r="465" spans="1:36" x14ac:dyDescent="0.25">
      <c r="A465">
        <v>463</v>
      </c>
      <c r="B465">
        <v>0</v>
      </c>
      <c r="C465">
        <v>1</v>
      </c>
      <c r="D465" t="s">
        <v>668</v>
      </c>
      <c r="E465" t="s">
        <v>13</v>
      </c>
      <c r="F465">
        <v>47</v>
      </c>
      <c r="G465">
        <v>0</v>
      </c>
      <c r="H465">
        <v>0</v>
      </c>
      <c r="I465">
        <v>111320</v>
      </c>
      <c r="J465">
        <v>38.5</v>
      </c>
      <c r="K465" t="s">
        <v>669</v>
      </c>
      <c r="L465" t="s">
        <v>15</v>
      </c>
      <c r="M465">
        <f>Table2[[#This Row],[SibSp]]</f>
        <v>0</v>
      </c>
      <c r="N465">
        <f>Table2[[#This Row],[Parch]]</f>
        <v>0</v>
      </c>
      <c r="O465" s="5">
        <f>Table2[[#This Row],[Age]]/80</f>
        <v>0.58750000000000002</v>
      </c>
      <c r="P465" s="5">
        <f>LOG10(Table2[[#This Row],[Fare]]+1)</f>
        <v>1.5965970956264601</v>
      </c>
      <c r="Q465" s="3">
        <f>IF(OR(Table2[[#This Row],[Pclass]]=2, Table2[[#This Row],[Pclass]]=3), 0, IF(Table2[[#This Row],[Pclass]]=1, 1, ""))</f>
        <v>1</v>
      </c>
      <c r="R465" s="3">
        <f>IF(OR(Table2[[#This Row],[Pclass]]=1, Table2[[#This Row],[Pclass]]=3), 0, IF(Table2[[#This Row],[Pclass]]=2, 1, ""))</f>
        <v>0</v>
      </c>
      <c r="S465" s="3">
        <f>IF(OR(Table2[[#This Row],[Embarked]]="C", Table2[[#This Row],[Embarked]]="Q"), 0, IF(Table2[[#This Row],[Embarked]]="S", 1, ""))</f>
        <v>1</v>
      </c>
      <c r="T465" s="3">
        <f>IF(OR(Table2[[#This Row],[Embarked]]="S", Table2[[#This Row],[Embarked]]="Q"), 0, IF(Table2[[#This Row],[Embarked]]="C", 1, ""))</f>
        <v>0</v>
      </c>
      <c r="U465" s="3">
        <f>IF(Table2[[#This Row],[Sex]]="male", 1, 0)</f>
        <v>1</v>
      </c>
      <c r="V465" s="3">
        <v>1</v>
      </c>
      <c r="AI465">
        <f>SUMPRODUCT(Table2[[#This Row],[SibSp_1]:[Const]],$X$4:$AG$4)</f>
        <v>0.37162536917132527</v>
      </c>
      <c r="AJ465">
        <f>(AI465-Table2[[#This Row],[Survived]])^2</f>
        <v>0.1381054150117238</v>
      </c>
    </row>
    <row r="466" spans="1:36" x14ac:dyDescent="0.25">
      <c r="A466">
        <v>464</v>
      </c>
      <c r="B466">
        <v>0</v>
      </c>
      <c r="C466">
        <v>2</v>
      </c>
      <c r="D466" t="s">
        <v>670</v>
      </c>
      <c r="E466" t="s">
        <v>13</v>
      </c>
      <c r="F466">
        <v>48</v>
      </c>
      <c r="G466">
        <v>0</v>
      </c>
      <c r="H466">
        <v>0</v>
      </c>
      <c r="I466">
        <v>234360</v>
      </c>
      <c r="J466">
        <v>13</v>
      </c>
      <c r="L466" t="s">
        <v>15</v>
      </c>
      <c r="M466">
        <f>Table2[[#This Row],[SibSp]]</f>
        <v>0</v>
      </c>
      <c r="N466">
        <f>Table2[[#This Row],[Parch]]</f>
        <v>0</v>
      </c>
      <c r="O466" s="5">
        <f>Table2[[#This Row],[Age]]/80</f>
        <v>0.6</v>
      </c>
      <c r="P466" s="5">
        <f>LOG10(Table2[[#This Row],[Fare]]+1)</f>
        <v>1.146128035678238</v>
      </c>
      <c r="Q466" s="3">
        <f>IF(OR(Table2[[#This Row],[Pclass]]=2, Table2[[#This Row],[Pclass]]=3), 0, IF(Table2[[#This Row],[Pclass]]=1, 1, ""))</f>
        <v>0</v>
      </c>
      <c r="R466" s="3">
        <f>IF(OR(Table2[[#This Row],[Pclass]]=1, Table2[[#This Row],[Pclass]]=3), 0, IF(Table2[[#This Row],[Pclass]]=2, 1, ""))</f>
        <v>1</v>
      </c>
      <c r="S466" s="3">
        <f>IF(OR(Table2[[#This Row],[Embarked]]="C", Table2[[#This Row],[Embarked]]="Q"), 0, IF(Table2[[#This Row],[Embarked]]="S", 1, ""))</f>
        <v>1</v>
      </c>
      <c r="T466" s="3">
        <f>IF(OR(Table2[[#This Row],[Embarked]]="S", Table2[[#This Row],[Embarked]]="Q"), 0, IF(Table2[[#This Row],[Embarked]]="C", 1, ""))</f>
        <v>0</v>
      </c>
      <c r="U466" s="3">
        <f>IF(Table2[[#This Row],[Sex]]="male", 1, 0)</f>
        <v>1</v>
      </c>
      <c r="V466" s="3">
        <v>1</v>
      </c>
      <c r="AI466">
        <f>SUMPRODUCT(Table2[[#This Row],[SibSp_1]:[Const]],$X$4:$AG$4)</f>
        <v>0.17350078060460461</v>
      </c>
      <c r="AJ466">
        <f>(AI466-Table2[[#This Row],[Survived]])^2</f>
        <v>3.0102520870407143E-2</v>
      </c>
    </row>
    <row r="467" spans="1:36" hidden="1" x14ac:dyDescent="0.25">
      <c r="A467">
        <v>465</v>
      </c>
      <c r="B467">
        <v>0</v>
      </c>
      <c r="C467">
        <v>3</v>
      </c>
      <c r="D467" t="s">
        <v>671</v>
      </c>
      <c r="E467" t="s">
        <v>13</v>
      </c>
      <c r="G467">
        <v>0</v>
      </c>
      <c r="H467">
        <v>0</v>
      </c>
      <c r="I467" t="s">
        <v>672</v>
      </c>
      <c r="J467">
        <v>8.0500000000000007</v>
      </c>
      <c r="L467" t="s">
        <v>15</v>
      </c>
      <c r="M467">
        <f>Table2[[#This Row],[SibSp]]</f>
        <v>0</v>
      </c>
      <c r="N467">
        <f>Table2[[#This Row],[Parch]]</f>
        <v>0</v>
      </c>
      <c r="O467">
        <f>Table2[[#This Row],[Age]]/80</f>
        <v>0</v>
      </c>
      <c r="P467" s="3">
        <f>LOG10(Table2[[#This Row],[Fare]]+1)</f>
        <v>0.9566485792052033</v>
      </c>
      <c r="Q467" s="3">
        <f>IF(OR(Table2[[#This Row],[Pclass]]=2, Table2[[#This Row],[Pclass]]=3), 0, IF(Table2[[#This Row],[Pclass]]=1, 1, ""))</f>
        <v>0</v>
      </c>
      <c r="R467" s="3">
        <f>IF(OR(Table2[[#This Row],[Pclass]]=1, Table2[[#This Row],[Pclass]]=3), 0, IF(Table2[[#This Row],[Pclass]]=2, 1, ""))</f>
        <v>0</v>
      </c>
      <c r="S467" s="3">
        <f>IF(OR(Table2[[#This Row],[Embarked]]="C", Table2[[#This Row],[Embarked]]="Q"), 0, IF(Table2[[#This Row],[Embarked]]="S", 1, ""))</f>
        <v>1</v>
      </c>
      <c r="T467" s="3">
        <f>IF(OR(Table2[[#This Row],[Embarked]]="S", Table2[[#This Row],[Embarked]]="Q"), 0, IF(Table2[[#This Row],[Embarked]]="C", 1, ""))</f>
        <v>0</v>
      </c>
      <c r="U467" s="3">
        <f>IF(Table2[[#This Row],[Sex]]="male", 1, 0)</f>
        <v>1</v>
      </c>
      <c r="V467" s="3"/>
      <c r="AI467">
        <f>SUMPRODUCT(Table2[[#This Row],[SibSp_1]:[Const]],$X$4:$AG$4)</f>
        <v>-0.40570439758933208</v>
      </c>
      <c r="AJ467">
        <f>(AI467-Table2[[#This Row],[Survived]])^2</f>
        <v>0.16459605822332285</v>
      </c>
    </row>
    <row r="468" spans="1:36" x14ac:dyDescent="0.25">
      <c r="A468">
        <v>466</v>
      </c>
      <c r="B468">
        <v>0</v>
      </c>
      <c r="C468">
        <v>3</v>
      </c>
      <c r="D468" t="s">
        <v>673</v>
      </c>
      <c r="E468" t="s">
        <v>13</v>
      </c>
      <c r="F468">
        <v>38</v>
      </c>
      <c r="G468">
        <v>0</v>
      </c>
      <c r="H468">
        <v>0</v>
      </c>
      <c r="I468" t="s">
        <v>674</v>
      </c>
      <c r="J468">
        <v>7.05</v>
      </c>
      <c r="L468" t="s">
        <v>15</v>
      </c>
      <c r="M468">
        <f>Table2[[#This Row],[SibSp]]</f>
        <v>0</v>
      </c>
      <c r="N468">
        <f>Table2[[#This Row],[Parch]]</f>
        <v>0</v>
      </c>
      <c r="O468" s="5">
        <f>Table2[[#This Row],[Age]]/80</f>
        <v>0.47499999999999998</v>
      </c>
      <c r="P468" s="5">
        <f>LOG10(Table2[[#This Row],[Fare]]+1)</f>
        <v>0.90579588036786851</v>
      </c>
      <c r="Q468" s="3">
        <f>IF(OR(Table2[[#This Row],[Pclass]]=2, Table2[[#This Row],[Pclass]]=3), 0, IF(Table2[[#This Row],[Pclass]]=1, 1, ""))</f>
        <v>0</v>
      </c>
      <c r="R468" s="3">
        <f>IF(OR(Table2[[#This Row],[Pclass]]=1, Table2[[#This Row],[Pclass]]=3), 0, IF(Table2[[#This Row],[Pclass]]=2, 1, ""))</f>
        <v>0</v>
      </c>
      <c r="S468" s="3">
        <f>IF(OR(Table2[[#This Row],[Embarked]]="C", Table2[[#This Row],[Embarked]]="Q"), 0, IF(Table2[[#This Row],[Embarked]]="S", 1, ""))</f>
        <v>1</v>
      </c>
      <c r="T468" s="3">
        <f>IF(OR(Table2[[#This Row],[Embarked]]="S", Table2[[#This Row],[Embarked]]="Q"), 0, IF(Table2[[#This Row],[Embarked]]="C", 1, ""))</f>
        <v>0</v>
      </c>
      <c r="U468" s="3">
        <f>IF(Table2[[#This Row],[Sex]]="male", 1, 0)</f>
        <v>1</v>
      </c>
      <c r="V468" s="3">
        <v>1</v>
      </c>
      <c r="AI468">
        <f>SUMPRODUCT(Table2[[#This Row],[SibSp_1]:[Const]],$X$4:$AG$4)</f>
        <v>4.2959638103897801E-2</v>
      </c>
      <c r="AJ468">
        <f>(AI468-Table2[[#This Row],[Survived]])^2</f>
        <v>1.845530506017868E-3</v>
      </c>
    </row>
    <row r="469" spans="1:36" hidden="1" x14ac:dyDescent="0.25">
      <c r="A469">
        <v>467</v>
      </c>
      <c r="B469">
        <v>0</v>
      </c>
      <c r="C469">
        <v>2</v>
      </c>
      <c r="D469" t="s">
        <v>675</v>
      </c>
      <c r="E469" t="s">
        <v>13</v>
      </c>
      <c r="G469">
        <v>0</v>
      </c>
      <c r="H469">
        <v>0</v>
      </c>
      <c r="I469">
        <v>239853</v>
      </c>
      <c r="J469">
        <v>0</v>
      </c>
      <c r="L469" t="s">
        <v>15</v>
      </c>
      <c r="M469">
        <f>Table2[[#This Row],[SibSp]]</f>
        <v>0</v>
      </c>
      <c r="N469">
        <f>Table2[[#This Row],[Parch]]</f>
        <v>0</v>
      </c>
      <c r="O469">
        <f>Table2[[#This Row],[Age]]/80</f>
        <v>0</v>
      </c>
      <c r="P469" s="3">
        <f>LOG10(Table2[[#This Row],[Fare]]+1)</f>
        <v>0</v>
      </c>
      <c r="Q469" s="3">
        <f>IF(OR(Table2[[#This Row],[Pclass]]=2, Table2[[#This Row],[Pclass]]=3), 0, IF(Table2[[#This Row],[Pclass]]=1, 1, ""))</f>
        <v>0</v>
      </c>
      <c r="R469" s="3">
        <f>IF(OR(Table2[[#This Row],[Pclass]]=1, Table2[[#This Row],[Pclass]]=3), 0, IF(Table2[[#This Row],[Pclass]]=2, 1, ""))</f>
        <v>1</v>
      </c>
      <c r="S469" s="3">
        <f>IF(OR(Table2[[#This Row],[Embarked]]="C", Table2[[#This Row],[Embarked]]="Q"), 0, IF(Table2[[#This Row],[Embarked]]="S", 1, ""))</f>
        <v>1</v>
      </c>
      <c r="T469" s="3">
        <f>IF(OR(Table2[[#This Row],[Embarked]]="S", Table2[[#This Row],[Embarked]]="Q"), 0, IF(Table2[[#This Row],[Embarked]]="C", 1, ""))</f>
        <v>0</v>
      </c>
      <c r="U469" s="3">
        <f>IF(Table2[[#This Row],[Sex]]="male", 1, 0)</f>
        <v>1</v>
      </c>
      <c r="V469" s="3"/>
      <c r="AI469">
        <f>SUMPRODUCT(Table2[[#This Row],[SibSp_1]:[Const]],$X$4:$AG$4)</f>
        <v>-0.26950013903855463</v>
      </c>
      <c r="AJ469">
        <f>(AI469-Table2[[#This Row],[Survived]])^2</f>
        <v>7.2630324941800273E-2</v>
      </c>
    </row>
    <row r="470" spans="1:36" x14ac:dyDescent="0.25">
      <c r="A470">
        <v>468</v>
      </c>
      <c r="B470">
        <v>0</v>
      </c>
      <c r="C470">
        <v>1</v>
      </c>
      <c r="D470" t="s">
        <v>676</v>
      </c>
      <c r="E470" t="s">
        <v>13</v>
      </c>
      <c r="F470">
        <v>56</v>
      </c>
      <c r="G470">
        <v>0</v>
      </c>
      <c r="H470">
        <v>0</v>
      </c>
      <c r="I470">
        <v>113792</v>
      </c>
      <c r="J470">
        <v>26.55</v>
      </c>
      <c r="L470" t="s">
        <v>15</v>
      </c>
      <c r="M470">
        <f>Table2[[#This Row],[SibSp]]</f>
        <v>0</v>
      </c>
      <c r="N470">
        <f>Table2[[#This Row],[Parch]]</f>
        <v>0</v>
      </c>
      <c r="O470" s="5">
        <f>Table2[[#This Row],[Age]]/80</f>
        <v>0.7</v>
      </c>
      <c r="P470" s="5">
        <f>LOG10(Table2[[#This Row],[Fare]]+1)</f>
        <v>1.4401216031878039</v>
      </c>
      <c r="Q470" s="3">
        <f>IF(OR(Table2[[#This Row],[Pclass]]=2, Table2[[#This Row],[Pclass]]=3), 0, IF(Table2[[#This Row],[Pclass]]=1, 1, ""))</f>
        <v>1</v>
      </c>
      <c r="R470" s="3">
        <f>IF(OR(Table2[[#This Row],[Pclass]]=1, Table2[[#This Row],[Pclass]]=3), 0, IF(Table2[[#This Row],[Pclass]]=2, 1, ""))</f>
        <v>0</v>
      </c>
      <c r="S470" s="3">
        <f>IF(OR(Table2[[#This Row],[Embarked]]="C", Table2[[#This Row],[Embarked]]="Q"), 0, IF(Table2[[#This Row],[Embarked]]="S", 1, ""))</f>
        <v>1</v>
      </c>
      <c r="T470" s="3">
        <f>IF(OR(Table2[[#This Row],[Embarked]]="S", Table2[[#This Row],[Embarked]]="Q"), 0, IF(Table2[[#This Row],[Embarked]]="C", 1, ""))</f>
        <v>0</v>
      </c>
      <c r="U470" s="3">
        <f>IF(Table2[[#This Row],[Sex]]="male", 1, 0)</f>
        <v>1</v>
      </c>
      <c r="V470" s="3">
        <v>1</v>
      </c>
      <c r="AI470">
        <f>SUMPRODUCT(Table2[[#This Row],[SibSp_1]:[Const]],$X$4:$AG$4)</f>
        <v>0.30638453685595868</v>
      </c>
      <c r="AJ470">
        <f>(AI470-Table2[[#This Row],[Survived]])^2</f>
        <v>9.3871484424440307E-2</v>
      </c>
    </row>
    <row r="471" spans="1:36" hidden="1" x14ac:dyDescent="0.25">
      <c r="A471">
        <v>469</v>
      </c>
      <c r="B471">
        <v>0</v>
      </c>
      <c r="C471">
        <v>3</v>
      </c>
      <c r="D471" t="s">
        <v>677</v>
      </c>
      <c r="E471" t="s">
        <v>13</v>
      </c>
      <c r="G471">
        <v>0</v>
      </c>
      <c r="H471">
        <v>0</v>
      </c>
      <c r="I471">
        <v>36209</v>
      </c>
      <c r="J471">
        <v>7.7249999999999996</v>
      </c>
      <c r="L471" t="s">
        <v>27</v>
      </c>
      <c r="M471">
        <f>Table2[[#This Row],[SibSp]]</f>
        <v>0</v>
      </c>
      <c r="N471">
        <f>Table2[[#This Row],[Parch]]</f>
        <v>0</v>
      </c>
      <c r="O471">
        <f>Table2[[#This Row],[Age]]/80</f>
        <v>0</v>
      </c>
      <c r="P471" s="3">
        <f>LOG10(Table2[[#This Row],[Fare]]+1)</f>
        <v>0.94076543563121751</v>
      </c>
      <c r="Q471" s="3">
        <f>IF(OR(Table2[[#This Row],[Pclass]]=2, Table2[[#This Row],[Pclass]]=3), 0, IF(Table2[[#This Row],[Pclass]]=1, 1, ""))</f>
        <v>0</v>
      </c>
      <c r="R471" s="3">
        <f>IF(OR(Table2[[#This Row],[Pclass]]=1, Table2[[#This Row],[Pclass]]=3), 0, IF(Table2[[#This Row],[Pclass]]=2, 1, ""))</f>
        <v>0</v>
      </c>
      <c r="S471" s="3">
        <f>IF(OR(Table2[[#This Row],[Embarked]]="C", Table2[[#This Row],[Embarked]]="Q"), 0, IF(Table2[[#This Row],[Embarked]]="S", 1, ""))</f>
        <v>0</v>
      </c>
      <c r="T471" s="3">
        <f>IF(OR(Table2[[#This Row],[Embarked]]="S", Table2[[#This Row],[Embarked]]="Q"), 0, IF(Table2[[#This Row],[Embarked]]="C", 1, ""))</f>
        <v>0</v>
      </c>
      <c r="U471" s="3">
        <f>IF(Table2[[#This Row],[Sex]]="male", 1, 0)</f>
        <v>1</v>
      </c>
      <c r="V471" s="3"/>
      <c r="AI471">
        <f>SUMPRODUCT(Table2[[#This Row],[SibSp_1]:[Const]],$X$4:$AG$4)</f>
        <v>-0.43720291831909819</v>
      </c>
      <c r="AJ471">
        <f>(AI471-Table2[[#This Row],[Survived]])^2</f>
        <v>0.19114639178673604</v>
      </c>
    </row>
    <row r="472" spans="1:36" x14ac:dyDescent="0.25">
      <c r="A472">
        <v>470</v>
      </c>
      <c r="B472">
        <v>1</v>
      </c>
      <c r="C472">
        <v>3</v>
      </c>
      <c r="D472" t="s">
        <v>678</v>
      </c>
      <c r="E472" t="s">
        <v>17</v>
      </c>
      <c r="F472">
        <v>0.75</v>
      </c>
      <c r="G472">
        <v>2</v>
      </c>
      <c r="H472">
        <v>1</v>
      </c>
      <c r="I472">
        <v>2666</v>
      </c>
      <c r="J472">
        <v>19.258299999999998</v>
      </c>
      <c r="L472" t="s">
        <v>20</v>
      </c>
      <c r="M472">
        <f>Table2[[#This Row],[SibSp]]</f>
        <v>2</v>
      </c>
      <c r="N472">
        <f>Table2[[#This Row],[Parch]]</f>
        <v>1</v>
      </c>
      <c r="O472" s="5">
        <f>Table2[[#This Row],[Age]]/80</f>
        <v>9.3749999999999997E-3</v>
      </c>
      <c r="P472" s="5">
        <f>LOG10(Table2[[#This Row],[Fare]]+1)</f>
        <v>1.3066029982011584</v>
      </c>
      <c r="Q472" s="3">
        <f>IF(OR(Table2[[#This Row],[Pclass]]=2, Table2[[#This Row],[Pclass]]=3), 0, IF(Table2[[#This Row],[Pclass]]=1, 1, ""))</f>
        <v>0</v>
      </c>
      <c r="R472" s="3">
        <f>IF(OR(Table2[[#This Row],[Pclass]]=1, Table2[[#This Row],[Pclass]]=3), 0, IF(Table2[[#This Row],[Pclass]]=2, 1, ""))</f>
        <v>0</v>
      </c>
      <c r="S472" s="3">
        <f>IF(OR(Table2[[#This Row],[Embarked]]="C", Table2[[#This Row],[Embarked]]="Q"), 0, IF(Table2[[#This Row],[Embarked]]="S", 1, ""))</f>
        <v>0</v>
      </c>
      <c r="T472" s="3">
        <f>IF(OR(Table2[[#This Row],[Embarked]]="S", Table2[[#This Row],[Embarked]]="Q"), 0, IF(Table2[[#This Row],[Embarked]]="C", 1, ""))</f>
        <v>1</v>
      </c>
      <c r="U472" s="3">
        <f>IF(Table2[[#This Row],[Sex]]="male", 1, 0)</f>
        <v>0</v>
      </c>
      <c r="V472" s="3">
        <v>1</v>
      </c>
      <c r="AI472">
        <f>SUMPRODUCT(Table2[[#This Row],[SibSp_1]:[Const]],$X$4:$AG$4)</f>
        <v>0.72631336238670707</v>
      </c>
      <c r="AJ472">
        <f>(AI472-Table2[[#This Row],[Survived]])^2</f>
        <v>7.4904375608069923E-2</v>
      </c>
    </row>
    <row r="473" spans="1:36" hidden="1" x14ac:dyDescent="0.25">
      <c r="A473">
        <v>471</v>
      </c>
      <c r="B473">
        <v>0</v>
      </c>
      <c r="C473">
        <v>3</v>
      </c>
      <c r="D473" t="s">
        <v>679</v>
      </c>
      <c r="E473" t="s">
        <v>13</v>
      </c>
      <c r="G473">
        <v>0</v>
      </c>
      <c r="H473">
        <v>0</v>
      </c>
      <c r="I473">
        <v>323592</v>
      </c>
      <c r="J473">
        <v>7.25</v>
      </c>
      <c r="L473" t="s">
        <v>15</v>
      </c>
      <c r="M473">
        <f>Table2[[#This Row],[SibSp]]</f>
        <v>0</v>
      </c>
      <c r="N473">
        <f>Table2[[#This Row],[Parch]]</f>
        <v>0</v>
      </c>
      <c r="O473">
        <f>Table2[[#This Row],[Age]]/80</f>
        <v>0</v>
      </c>
      <c r="P473" s="3">
        <f>LOG10(Table2[[#This Row],[Fare]]+1)</f>
        <v>0.91645394854992512</v>
      </c>
      <c r="Q473" s="3">
        <f>IF(OR(Table2[[#This Row],[Pclass]]=2, Table2[[#This Row],[Pclass]]=3), 0, IF(Table2[[#This Row],[Pclass]]=1, 1, ""))</f>
        <v>0</v>
      </c>
      <c r="R473" s="3">
        <f>IF(OR(Table2[[#This Row],[Pclass]]=1, Table2[[#This Row],[Pclass]]=3), 0, IF(Table2[[#This Row],[Pclass]]=2, 1, ""))</f>
        <v>0</v>
      </c>
      <c r="S473" s="3">
        <f>IF(OR(Table2[[#This Row],[Embarked]]="C", Table2[[#This Row],[Embarked]]="Q"), 0, IF(Table2[[#This Row],[Embarked]]="S", 1, ""))</f>
        <v>1</v>
      </c>
      <c r="T473" s="3">
        <f>IF(OR(Table2[[#This Row],[Embarked]]="S", Table2[[#This Row],[Embarked]]="Q"), 0, IF(Table2[[#This Row],[Embarked]]="C", 1, ""))</f>
        <v>0</v>
      </c>
      <c r="U473" s="3">
        <f>IF(Table2[[#This Row],[Sex]]="male", 1, 0)</f>
        <v>1</v>
      </c>
      <c r="V473" s="3"/>
      <c r="AI473">
        <f>SUMPRODUCT(Table2[[#This Row],[SibSp_1]:[Const]],$X$4:$AG$4)</f>
        <v>-0.40766383103218662</v>
      </c>
      <c r="AJ473">
        <f>(AI473-Table2[[#This Row],[Survived]])^2</f>
        <v>0.16618979913183921</v>
      </c>
    </row>
    <row r="474" spans="1:36" x14ac:dyDescent="0.25">
      <c r="A474">
        <v>472</v>
      </c>
      <c r="B474">
        <v>0</v>
      </c>
      <c r="C474">
        <v>3</v>
      </c>
      <c r="D474" t="s">
        <v>680</v>
      </c>
      <c r="E474" t="s">
        <v>13</v>
      </c>
      <c r="F474">
        <v>38</v>
      </c>
      <c r="G474">
        <v>0</v>
      </c>
      <c r="H474">
        <v>0</v>
      </c>
      <c r="I474">
        <v>315089</v>
      </c>
      <c r="J474">
        <v>8.6624999999999996</v>
      </c>
      <c r="L474" t="s">
        <v>15</v>
      </c>
      <c r="M474">
        <f>Table2[[#This Row],[SibSp]]</f>
        <v>0</v>
      </c>
      <c r="N474">
        <f>Table2[[#This Row],[Parch]]</f>
        <v>0</v>
      </c>
      <c r="O474" s="5">
        <f>Table2[[#This Row],[Age]]/80</f>
        <v>0.47499999999999998</v>
      </c>
      <c r="P474" s="5">
        <f>LOG10(Table2[[#This Row],[Fare]]+1)</f>
        <v>0.98508950692638131</v>
      </c>
      <c r="Q474" s="3">
        <f>IF(OR(Table2[[#This Row],[Pclass]]=2, Table2[[#This Row],[Pclass]]=3), 0, IF(Table2[[#This Row],[Pclass]]=1, 1, ""))</f>
        <v>0</v>
      </c>
      <c r="R474" s="3">
        <f>IF(OR(Table2[[#This Row],[Pclass]]=1, Table2[[#This Row],[Pclass]]=3), 0, IF(Table2[[#This Row],[Pclass]]=2, 1, ""))</f>
        <v>0</v>
      </c>
      <c r="S474" s="3">
        <f>IF(OR(Table2[[#This Row],[Embarked]]="C", Table2[[#This Row],[Embarked]]="Q"), 0, IF(Table2[[#This Row],[Embarked]]="S", 1, ""))</f>
        <v>1</v>
      </c>
      <c r="T474" s="3">
        <f>IF(OR(Table2[[#This Row],[Embarked]]="S", Table2[[#This Row],[Embarked]]="Q"), 0, IF(Table2[[#This Row],[Embarked]]="C", 1, ""))</f>
        <v>0</v>
      </c>
      <c r="U474" s="3">
        <f>IF(Table2[[#This Row],[Sex]]="male", 1, 0)</f>
        <v>1</v>
      </c>
      <c r="V474" s="3">
        <v>1</v>
      </c>
      <c r="AI474">
        <f>SUMPRODUCT(Table2[[#This Row],[SibSp_1]:[Const]],$X$4:$AG$4)</f>
        <v>4.6825094289239533E-2</v>
      </c>
      <c r="AJ474">
        <f>(AI474-Table2[[#This Row],[Survived]])^2</f>
        <v>2.1925894551961729E-3</v>
      </c>
    </row>
    <row r="475" spans="1:36" x14ac:dyDescent="0.25">
      <c r="A475">
        <v>473</v>
      </c>
      <c r="B475">
        <v>1</v>
      </c>
      <c r="C475">
        <v>2</v>
      </c>
      <c r="D475" t="s">
        <v>681</v>
      </c>
      <c r="E475" t="s">
        <v>17</v>
      </c>
      <c r="F475">
        <v>33</v>
      </c>
      <c r="G475">
        <v>1</v>
      </c>
      <c r="H475">
        <v>2</v>
      </c>
      <c r="I475" t="s">
        <v>103</v>
      </c>
      <c r="J475">
        <v>27.75</v>
      </c>
      <c r="L475" t="s">
        <v>15</v>
      </c>
      <c r="M475">
        <f>Table2[[#This Row],[SibSp]]</f>
        <v>1</v>
      </c>
      <c r="N475">
        <f>Table2[[#This Row],[Parch]]</f>
        <v>2</v>
      </c>
      <c r="O475" s="5">
        <f>Table2[[#This Row],[Age]]/80</f>
        <v>0.41249999999999998</v>
      </c>
      <c r="P475" s="5">
        <f>LOG10(Table2[[#This Row],[Fare]]+1)</f>
        <v>1.4586378490256493</v>
      </c>
      <c r="Q475" s="3">
        <f>IF(OR(Table2[[#This Row],[Pclass]]=2, Table2[[#This Row],[Pclass]]=3), 0, IF(Table2[[#This Row],[Pclass]]=1, 1, ""))</f>
        <v>0</v>
      </c>
      <c r="R475" s="3">
        <f>IF(OR(Table2[[#This Row],[Pclass]]=1, Table2[[#This Row],[Pclass]]=3), 0, IF(Table2[[#This Row],[Pclass]]=2, 1, ""))</f>
        <v>1</v>
      </c>
      <c r="S475" s="3">
        <f>IF(OR(Table2[[#This Row],[Embarked]]="C", Table2[[#This Row],[Embarked]]="Q"), 0, IF(Table2[[#This Row],[Embarked]]="S", 1, ""))</f>
        <v>1</v>
      </c>
      <c r="T475" s="3">
        <f>IF(OR(Table2[[#This Row],[Embarked]]="S", Table2[[#This Row],[Embarked]]="Q"), 0, IF(Table2[[#This Row],[Embarked]]="C", 1, ""))</f>
        <v>0</v>
      </c>
      <c r="U475" s="3">
        <f>IF(Table2[[#This Row],[Sex]]="male", 1, 0)</f>
        <v>0</v>
      </c>
      <c r="V475" s="3">
        <v>1</v>
      </c>
      <c r="AI475">
        <f>SUMPRODUCT(Table2[[#This Row],[SibSp_1]:[Const]],$X$4:$AG$4)</f>
        <v>0.68503176041640801</v>
      </c>
      <c r="AJ475">
        <f>(AI475-Table2[[#This Row],[Survived]])^2</f>
        <v>9.9204991946387003E-2</v>
      </c>
    </row>
    <row r="476" spans="1:36" x14ac:dyDescent="0.25">
      <c r="A476">
        <v>474</v>
      </c>
      <c r="B476">
        <v>1</v>
      </c>
      <c r="C476">
        <v>2</v>
      </c>
      <c r="D476" t="s">
        <v>682</v>
      </c>
      <c r="E476" t="s">
        <v>17</v>
      </c>
      <c r="F476">
        <v>23</v>
      </c>
      <c r="G476">
        <v>0</v>
      </c>
      <c r="H476">
        <v>0</v>
      </c>
      <c r="I476" t="s">
        <v>683</v>
      </c>
      <c r="J476">
        <v>13.791700000000001</v>
      </c>
      <c r="K476" t="s">
        <v>441</v>
      </c>
      <c r="L476" t="s">
        <v>20</v>
      </c>
      <c r="M476">
        <f>Table2[[#This Row],[SibSp]]</f>
        <v>0</v>
      </c>
      <c r="N476">
        <f>Table2[[#This Row],[Parch]]</f>
        <v>0</v>
      </c>
      <c r="O476" s="5">
        <f>Table2[[#This Row],[Age]]/80</f>
        <v>0.28749999999999998</v>
      </c>
      <c r="P476" s="5">
        <f>LOG10(Table2[[#This Row],[Fare]]+1)</f>
        <v>1.1700180900341755</v>
      </c>
      <c r="Q476" s="3">
        <f>IF(OR(Table2[[#This Row],[Pclass]]=2, Table2[[#This Row],[Pclass]]=3), 0, IF(Table2[[#This Row],[Pclass]]=1, 1, ""))</f>
        <v>0</v>
      </c>
      <c r="R476" s="3">
        <f>IF(OR(Table2[[#This Row],[Pclass]]=1, Table2[[#This Row],[Pclass]]=3), 0, IF(Table2[[#This Row],[Pclass]]=2, 1, ""))</f>
        <v>1</v>
      </c>
      <c r="S476" s="3">
        <f>IF(OR(Table2[[#This Row],[Embarked]]="C", Table2[[#This Row],[Embarked]]="Q"), 0, IF(Table2[[#This Row],[Embarked]]="S", 1, ""))</f>
        <v>0</v>
      </c>
      <c r="T476" s="3">
        <f>IF(OR(Table2[[#This Row],[Embarked]]="S", Table2[[#This Row],[Embarked]]="Q"), 0, IF(Table2[[#This Row],[Embarked]]="C", 1, ""))</f>
        <v>1</v>
      </c>
      <c r="U476" s="3">
        <f>IF(Table2[[#This Row],[Sex]]="male", 1, 0)</f>
        <v>0</v>
      </c>
      <c r="V476" s="3">
        <v>1</v>
      </c>
      <c r="AI476">
        <f>SUMPRODUCT(Table2[[#This Row],[SibSp_1]:[Const]],$X$4:$AG$4)</f>
        <v>0.88385948784056789</v>
      </c>
      <c r="AJ476">
        <f>(AI476-Table2[[#This Row],[Survived]])^2</f>
        <v>1.3488618564655197E-2</v>
      </c>
    </row>
    <row r="477" spans="1:36" x14ac:dyDescent="0.25">
      <c r="A477">
        <v>475</v>
      </c>
      <c r="B477">
        <v>0</v>
      </c>
      <c r="C477">
        <v>3</v>
      </c>
      <c r="D477" t="s">
        <v>684</v>
      </c>
      <c r="E477" t="s">
        <v>17</v>
      </c>
      <c r="F477">
        <v>22</v>
      </c>
      <c r="G477">
        <v>0</v>
      </c>
      <c r="H477">
        <v>0</v>
      </c>
      <c r="I477">
        <v>7553</v>
      </c>
      <c r="J477">
        <v>9.8375000000000004</v>
      </c>
      <c r="L477" t="s">
        <v>15</v>
      </c>
      <c r="M477">
        <f>Table2[[#This Row],[SibSp]]</f>
        <v>0</v>
      </c>
      <c r="N477">
        <f>Table2[[#This Row],[Parch]]</f>
        <v>0</v>
      </c>
      <c r="O477" s="5">
        <f>Table2[[#This Row],[Age]]/80</f>
        <v>0.27500000000000002</v>
      </c>
      <c r="P477" s="5">
        <f>LOG10(Table2[[#This Row],[Fare]]+1)</f>
        <v>1.0349291104842666</v>
      </c>
      <c r="Q477" s="3">
        <f>IF(OR(Table2[[#This Row],[Pclass]]=2, Table2[[#This Row],[Pclass]]=3), 0, IF(Table2[[#This Row],[Pclass]]=1, 1, ""))</f>
        <v>0</v>
      </c>
      <c r="R477" s="3">
        <f>IF(OR(Table2[[#This Row],[Pclass]]=1, Table2[[#This Row],[Pclass]]=3), 0, IF(Table2[[#This Row],[Pclass]]=2, 1, ""))</f>
        <v>0</v>
      </c>
      <c r="S477" s="3">
        <f>IF(OR(Table2[[#This Row],[Embarked]]="C", Table2[[#This Row],[Embarked]]="Q"), 0, IF(Table2[[#This Row],[Embarked]]="S", 1, ""))</f>
        <v>1</v>
      </c>
      <c r="T477" s="3">
        <f>IF(OR(Table2[[#This Row],[Embarked]]="S", Table2[[#This Row],[Embarked]]="Q"), 0, IF(Table2[[#This Row],[Embarked]]="C", 1, ""))</f>
        <v>0</v>
      </c>
      <c r="U477" s="3">
        <f>IF(Table2[[#This Row],[Sex]]="male", 1, 0)</f>
        <v>0</v>
      </c>
      <c r="V477" s="3">
        <v>1</v>
      </c>
      <c r="AI477">
        <f>SUMPRODUCT(Table2[[#This Row],[SibSp_1]:[Const]],$X$4:$AG$4)</f>
        <v>0.63474152949188178</v>
      </c>
      <c r="AJ477">
        <f>(AI477-Table2[[#This Row],[Survived]])^2</f>
        <v>0.40289680926169341</v>
      </c>
    </row>
    <row r="478" spans="1:36" hidden="1" x14ac:dyDescent="0.25">
      <c r="A478">
        <v>476</v>
      </c>
      <c r="B478">
        <v>0</v>
      </c>
      <c r="C478">
        <v>1</v>
      </c>
      <c r="D478" t="s">
        <v>685</v>
      </c>
      <c r="E478" t="s">
        <v>13</v>
      </c>
      <c r="G478">
        <v>0</v>
      </c>
      <c r="H478">
        <v>0</v>
      </c>
      <c r="I478">
        <v>110465</v>
      </c>
      <c r="J478">
        <v>52</v>
      </c>
      <c r="K478" t="s">
        <v>686</v>
      </c>
      <c r="L478" t="s">
        <v>15</v>
      </c>
      <c r="M478">
        <f>Table2[[#This Row],[SibSp]]</f>
        <v>0</v>
      </c>
      <c r="N478">
        <f>Table2[[#This Row],[Parch]]</f>
        <v>0</v>
      </c>
      <c r="O478">
        <f>Table2[[#This Row],[Age]]/80</f>
        <v>0</v>
      </c>
      <c r="P478" s="3">
        <f>LOG10(Table2[[#This Row],[Fare]]+1)</f>
        <v>1.7242758696007889</v>
      </c>
      <c r="Q478" s="3">
        <f>IF(OR(Table2[[#This Row],[Pclass]]=2, Table2[[#This Row],[Pclass]]=3), 0, IF(Table2[[#This Row],[Pclass]]=1, 1, ""))</f>
        <v>1</v>
      </c>
      <c r="R478" s="3">
        <f>IF(OR(Table2[[#This Row],[Pclass]]=1, Table2[[#This Row],[Pclass]]=3), 0, IF(Table2[[#This Row],[Pclass]]=2, 1, ""))</f>
        <v>0</v>
      </c>
      <c r="S478" s="3">
        <f>IF(OR(Table2[[#This Row],[Embarked]]="C", Table2[[#This Row],[Embarked]]="Q"), 0, IF(Table2[[#This Row],[Embarked]]="S", 1, ""))</f>
        <v>1</v>
      </c>
      <c r="T478" s="3">
        <f>IF(OR(Table2[[#This Row],[Embarked]]="S", Table2[[#This Row],[Embarked]]="Q"), 0, IF(Table2[[#This Row],[Embarked]]="C", 1, ""))</f>
        <v>0</v>
      </c>
      <c r="U478" s="3">
        <f>IF(Table2[[#This Row],[Sex]]="male", 1, 0)</f>
        <v>1</v>
      </c>
      <c r="V478" s="3"/>
      <c r="AI478">
        <f>SUMPRODUCT(Table2[[#This Row],[SibSp_1]:[Const]],$X$4:$AG$4)</f>
        <v>-1.5680634705521057E-2</v>
      </c>
      <c r="AJ478">
        <f>(AI478-Table2[[#This Row],[Survived]])^2</f>
        <v>2.4588230476799144E-4</v>
      </c>
    </row>
    <row r="479" spans="1:36" x14ac:dyDescent="0.25">
      <c r="A479">
        <v>477</v>
      </c>
      <c r="B479">
        <v>0</v>
      </c>
      <c r="C479">
        <v>2</v>
      </c>
      <c r="D479" t="s">
        <v>687</v>
      </c>
      <c r="E479" t="s">
        <v>13</v>
      </c>
      <c r="F479">
        <v>34</v>
      </c>
      <c r="G479">
        <v>1</v>
      </c>
      <c r="H479">
        <v>0</v>
      </c>
      <c r="I479">
        <v>31027</v>
      </c>
      <c r="J479">
        <v>21</v>
      </c>
      <c r="L479" t="s">
        <v>15</v>
      </c>
      <c r="M479">
        <f>Table2[[#This Row],[SibSp]]</f>
        <v>1</v>
      </c>
      <c r="N479">
        <f>Table2[[#This Row],[Parch]]</f>
        <v>0</v>
      </c>
      <c r="O479" s="5">
        <f>Table2[[#This Row],[Age]]/80</f>
        <v>0.42499999999999999</v>
      </c>
      <c r="P479" s="5">
        <f>LOG10(Table2[[#This Row],[Fare]]+1)</f>
        <v>1.3424226808222062</v>
      </c>
      <c r="Q479" s="3">
        <f>IF(OR(Table2[[#This Row],[Pclass]]=2, Table2[[#This Row],[Pclass]]=3), 0, IF(Table2[[#This Row],[Pclass]]=1, 1, ""))</f>
        <v>0</v>
      </c>
      <c r="R479" s="3">
        <f>IF(OR(Table2[[#This Row],[Pclass]]=1, Table2[[#This Row],[Pclass]]=3), 0, IF(Table2[[#This Row],[Pclass]]=2, 1, ""))</f>
        <v>1</v>
      </c>
      <c r="S479" s="3">
        <f>IF(OR(Table2[[#This Row],[Embarked]]="C", Table2[[#This Row],[Embarked]]="Q"), 0, IF(Table2[[#This Row],[Embarked]]="S", 1, ""))</f>
        <v>1</v>
      </c>
      <c r="T479" s="3">
        <f>IF(OR(Table2[[#This Row],[Embarked]]="S", Table2[[#This Row],[Embarked]]="Q"), 0, IF(Table2[[#This Row],[Embarked]]="C", 1, ""))</f>
        <v>0</v>
      </c>
      <c r="U479" s="3">
        <f>IF(Table2[[#This Row],[Sex]]="male", 1, 0)</f>
        <v>1</v>
      </c>
      <c r="V479" s="3">
        <v>1</v>
      </c>
      <c r="AI479">
        <f>SUMPRODUCT(Table2[[#This Row],[SibSp_1]:[Const]],$X$4:$AG$4)</f>
        <v>0.21775504517361777</v>
      </c>
      <c r="AJ479">
        <f>(AI479-Table2[[#This Row],[Survived]])^2</f>
        <v>4.7417259698564314E-2</v>
      </c>
    </row>
    <row r="480" spans="1:36" x14ac:dyDescent="0.25">
      <c r="A480">
        <v>478</v>
      </c>
      <c r="B480">
        <v>0</v>
      </c>
      <c r="C480">
        <v>3</v>
      </c>
      <c r="D480" t="s">
        <v>688</v>
      </c>
      <c r="E480" t="s">
        <v>13</v>
      </c>
      <c r="F480">
        <v>29</v>
      </c>
      <c r="G480">
        <v>1</v>
      </c>
      <c r="H480">
        <v>0</v>
      </c>
      <c r="I480">
        <v>3460</v>
      </c>
      <c r="J480">
        <v>7.0457999999999998</v>
      </c>
      <c r="L480" t="s">
        <v>15</v>
      </c>
      <c r="M480">
        <f>Table2[[#This Row],[SibSp]]</f>
        <v>1</v>
      </c>
      <c r="N480">
        <f>Table2[[#This Row],[Parch]]</f>
        <v>0</v>
      </c>
      <c r="O480" s="5">
        <f>Table2[[#This Row],[Age]]/80</f>
        <v>0.36249999999999999</v>
      </c>
      <c r="P480" s="5">
        <f>LOG10(Table2[[#This Row],[Fare]]+1)</f>
        <v>0.90556923281193558</v>
      </c>
      <c r="Q480" s="3">
        <f>IF(OR(Table2[[#This Row],[Pclass]]=2, Table2[[#This Row],[Pclass]]=3), 0, IF(Table2[[#This Row],[Pclass]]=1, 1, ""))</f>
        <v>0</v>
      </c>
      <c r="R480" s="3">
        <f>IF(OR(Table2[[#This Row],[Pclass]]=1, Table2[[#This Row],[Pclass]]=3), 0, IF(Table2[[#This Row],[Pclass]]=2, 1, ""))</f>
        <v>0</v>
      </c>
      <c r="S480" s="3">
        <f>IF(OR(Table2[[#This Row],[Embarked]]="C", Table2[[#This Row],[Embarked]]="Q"), 0, IF(Table2[[#This Row],[Embarked]]="S", 1, ""))</f>
        <v>1</v>
      </c>
      <c r="T480" s="3">
        <f>IF(OR(Table2[[#This Row],[Embarked]]="S", Table2[[#This Row],[Embarked]]="Q"), 0, IF(Table2[[#This Row],[Embarked]]="C", 1, ""))</f>
        <v>0</v>
      </c>
      <c r="U480" s="3">
        <f>IF(Table2[[#This Row],[Sex]]="male", 1, 0)</f>
        <v>1</v>
      </c>
      <c r="V480" s="3">
        <v>1</v>
      </c>
      <c r="AI480">
        <f>SUMPRODUCT(Table2[[#This Row],[SibSp_1]:[Const]],$X$4:$AG$4)</f>
        <v>4.5626610148401414E-2</v>
      </c>
      <c r="AJ480">
        <f>(AI480-Table2[[#This Row],[Survived]])^2</f>
        <v>2.0817875536342069E-3</v>
      </c>
    </row>
    <row r="481" spans="1:36" x14ac:dyDescent="0.25">
      <c r="A481">
        <v>479</v>
      </c>
      <c r="B481">
        <v>0</v>
      </c>
      <c r="C481">
        <v>3</v>
      </c>
      <c r="D481" t="s">
        <v>689</v>
      </c>
      <c r="E481" t="s">
        <v>13</v>
      </c>
      <c r="F481">
        <v>22</v>
      </c>
      <c r="G481">
        <v>0</v>
      </c>
      <c r="H481">
        <v>0</v>
      </c>
      <c r="I481">
        <v>350060</v>
      </c>
      <c r="J481">
        <v>7.5208000000000004</v>
      </c>
      <c r="L481" t="s">
        <v>15</v>
      </c>
      <c r="M481">
        <f>Table2[[#This Row],[SibSp]]</f>
        <v>0</v>
      </c>
      <c r="N481">
        <f>Table2[[#This Row],[Parch]]</f>
        <v>0</v>
      </c>
      <c r="O481" s="5">
        <f>Table2[[#This Row],[Age]]/80</f>
        <v>0.27500000000000002</v>
      </c>
      <c r="P481" s="5">
        <f>LOG10(Table2[[#This Row],[Fare]]+1)</f>
        <v>0.93048037167691311</v>
      </c>
      <c r="Q481" s="3">
        <f>IF(OR(Table2[[#This Row],[Pclass]]=2, Table2[[#This Row],[Pclass]]=3), 0, IF(Table2[[#This Row],[Pclass]]=1, 1, ""))</f>
        <v>0</v>
      </c>
      <c r="R481" s="3">
        <f>IF(OR(Table2[[#This Row],[Pclass]]=1, Table2[[#This Row],[Pclass]]=3), 0, IF(Table2[[#This Row],[Pclass]]=2, 1, ""))</f>
        <v>0</v>
      </c>
      <c r="S481" s="3">
        <f>IF(OR(Table2[[#This Row],[Embarked]]="C", Table2[[#This Row],[Embarked]]="Q"), 0, IF(Table2[[#This Row],[Embarked]]="S", 1, ""))</f>
        <v>1</v>
      </c>
      <c r="T481" s="3">
        <f>IF(OR(Table2[[#This Row],[Embarked]]="S", Table2[[#This Row],[Embarked]]="Q"), 0, IF(Table2[[#This Row],[Embarked]]="C", 1, ""))</f>
        <v>0</v>
      </c>
      <c r="U481" s="3">
        <f>IF(Table2[[#This Row],[Sex]]="male", 1, 0)</f>
        <v>1</v>
      </c>
      <c r="V481" s="3">
        <v>1</v>
      </c>
      <c r="AI481">
        <f>SUMPRODUCT(Table2[[#This Row],[SibSp_1]:[Const]],$X$4:$AG$4)</f>
        <v>0.14658584521991158</v>
      </c>
      <c r="AJ481">
        <f>(AI481-Table2[[#This Row],[Survived]])^2</f>
        <v>2.1487410018835876E-2</v>
      </c>
    </row>
    <row r="482" spans="1:36" x14ac:dyDescent="0.25">
      <c r="A482">
        <v>480</v>
      </c>
      <c r="B482">
        <v>1</v>
      </c>
      <c r="C482">
        <v>3</v>
      </c>
      <c r="D482" t="s">
        <v>690</v>
      </c>
      <c r="E482" t="s">
        <v>17</v>
      </c>
      <c r="F482">
        <v>2</v>
      </c>
      <c r="G482">
        <v>0</v>
      </c>
      <c r="H482">
        <v>1</v>
      </c>
      <c r="I482">
        <v>3101298</v>
      </c>
      <c r="J482">
        <v>12.2875</v>
      </c>
      <c r="L482" t="s">
        <v>15</v>
      </c>
      <c r="M482">
        <f>Table2[[#This Row],[SibSp]]</f>
        <v>0</v>
      </c>
      <c r="N482">
        <f>Table2[[#This Row],[Parch]]</f>
        <v>1</v>
      </c>
      <c r="O482" s="5">
        <f>Table2[[#This Row],[Age]]/80</f>
        <v>2.5000000000000001E-2</v>
      </c>
      <c r="P482" s="5">
        <f>LOG10(Table2[[#This Row],[Fare]]+1)</f>
        <v>1.1234432775313532</v>
      </c>
      <c r="Q482" s="3">
        <f>IF(OR(Table2[[#This Row],[Pclass]]=2, Table2[[#This Row],[Pclass]]=3), 0, IF(Table2[[#This Row],[Pclass]]=1, 1, ""))</f>
        <v>0</v>
      </c>
      <c r="R482" s="3">
        <f>IF(OR(Table2[[#This Row],[Pclass]]=1, Table2[[#This Row],[Pclass]]=3), 0, IF(Table2[[#This Row],[Pclass]]=2, 1, ""))</f>
        <v>0</v>
      </c>
      <c r="S482" s="3">
        <f>IF(OR(Table2[[#This Row],[Embarked]]="C", Table2[[#This Row],[Embarked]]="Q"), 0, IF(Table2[[#This Row],[Embarked]]="S", 1, ""))</f>
        <v>1</v>
      </c>
      <c r="T482" s="3">
        <f>IF(OR(Table2[[#This Row],[Embarked]]="S", Table2[[#This Row],[Embarked]]="Q"), 0, IF(Table2[[#This Row],[Embarked]]="C", 1, ""))</f>
        <v>0</v>
      </c>
      <c r="U482" s="3">
        <f>IF(Table2[[#This Row],[Sex]]="male", 1, 0)</f>
        <v>0</v>
      </c>
      <c r="V482" s="3">
        <v>1</v>
      </c>
      <c r="AI482">
        <f>SUMPRODUCT(Table2[[#This Row],[SibSp_1]:[Const]],$X$4:$AG$4)</f>
        <v>0.75315806627502158</v>
      </c>
      <c r="AJ482">
        <f>(AI482-Table2[[#This Row],[Survived]])^2</f>
        <v>6.0930940245086641E-2</v>
      </c>
    </row>
    <row r="483" spans="1:36" x14ac:dyDescent="0.25">
      <c r="A483">
        <v>481</v>
      </c>
      <c r="B483">
        <v>0</v>
      </c>
      <c r="C483">
        <v>3</v>
      </c>
      <c r="D483" t="s">
        <v>691</v>
      </c>
      <c r="E483" t="s">
        <v>13</v>
      </c>
      <c r="F483">
        <v>9</v>
      </c>
      <c r="G483">
        <v>5</v>
      </c>
      <c r="H483">
        <v>2</v>
      </c>
      <c r="I483" t="s">
        <v>105</v>
      </c>
      <c r="J483">
        <v>46.9</v>
      </c>
      <c r="L483" t="s">
        <v>15</v>
      </c>
      <c r="M483">
        <f>Table2[[#This Row],[SibSp]]</f>
        <v>5</v>
      </c>
      <c r="N483">
        <f>Table2[[#This Row],[Parch]]</f>
        <v>2</v>
      </c>
      <c r="O483" s="5">
        <f>Table2[[#This Row],[Age]]/80</f>
        <v>0.1125</v>
      </c>
      <c r="P483" s="5">
        <f>LOG10(Table2[[#This Row],[Fare]]+1)</f>
        <v>1.6803355134145632</v>
      </c>
      <c r="Q483" s="3">
        <f>IF(OR(Table2[[#This Row],[Pclass]]=2, Table2[[#This Row],[Pclass]]=3), 0, IF(Table2[[#This Row],[Pclass]]=1, 1, ""))</f>
        <v>0</v>
      </c>
      <c r="R483" s="3">
        <f>IF(OR(Table2[[#This Row],[Pclass]]=1, Table2[[#This Row],[Pclass]]=3), 0, IF(Table2[[#This Row],[Pclass]]=2, 1, ""))</f>
        <v>0</v>
      </c>
      <c r="S483" s="3">
        <f>IF(OR(Table2[[#This Row],[Embarked]]="C", Table2[[#This Row],[Embarked]]="Q"), 0, IF(Table2[[#This Row],[Embarked]]="S", 1, ""))</f>
        <v>1</v>
      </c>
      <c r="T483" s="3">
        <f>IF(OR(Table2[[#This Row],[Embarked]]="S", Table2[[#This Row],[Embarked]]="Q"), 0, IF(Table2[[#This Row],[Embarked]]="C", 1, ""))</f>
        <v>0</v>
      </c>
      <c r="U483" s="3">
        <f>IF(Table2[[#This Row],[Sex]]="male", 1, 0)</f>
        <v>1</v>
      </c>
      <c r="V483" s="3">
        <v>1</v>
      </c>
      <c r="AI483">
        <f>SUMPRODUCT(Table2[[#This Row],[SibSp_1]:[Const]],$X$4:$AG$4)</f>
        <v>-3.6169374505872542E-2</v>
      </c>
      <c r="AJ483">
        <f>(AI483-Table2[[#This Row],[Survived]])^2</f>
        <v>1.3082236521460627E-3</v>
      </c>
    </row>
    <row r="484" spans="1:36" hidden="1" x14ac:dyDescent="0.25">
      <c r="A484">
        <v>482</v>
      </c>
      <c r="B484">
        <v>0</v>
      </c>
      <c r="C484">
        <v>2</v>
      </c>
      <c r="D484" t="s">
        <v>692</v>
      </c>
      <c r="E484" t="s">
        <v>13</v>
      </c>
      <c r="G484">
        <v>0</v>
      </c>
      <c r="H484">
        <v>0</v>
      </c>
      <c r="I484">
        <v>239854</v>
      </c>
      <c r="J484">
        <v>0</v>
      </c>
      <c r="L484" t="s">
        <v>15</v>
      </c>
      <c r="M484">
        <f>Table2[[#This Row],[SibSp]]</f>
        <v>0</v>
      </c>
      <c r="N484">
        <f>Table2[[#This Row],[Parch]]</f>
        <v>0</v>
      </c>
      <c r="O484">
        <f>Table2[[#This Row],[Age]]/80</f>
        <v>0</v>
      </c>
      <c r="P484" s="3">
        <f>LOG10(Table2[[#This Row],[Fare]]+1)</f>
        <v>0</v>
      </c>
      <c r="Q484" s="3">
        <f>IF(OR(Table2[[#This Row],[Pclass]]=2, Table2[[#This Row],[Pclass]]=3), 0, IF(Table2[[#This Row],[Pclass]]=1, 1, ""))</f>
        <v>0</v>
      </c>
      <c r="R484" s="3">
        <f>IF(OR(Table2[[#This Row],[Pclass]]=1, Table2[[#This Row],[Pclass]]=3), 0, IF(Table2[[#This Row],[Pclass]]=2, 1, ""))</f>
        <v>1</v>
      </c>
      <c r="S484" s="3">
        <f>IF(OR(Table2[[#This Row],[Embarked]]="C", Table2[[#This Row],[Embarked]]="Q"), 0, IF(Table2[[#This Row],[Embarked]]="S", 1, ""))</f>
        <v>1</v>
      </c>
      <c r="T484" s="3">
        <f>IF(OR(Table2[[#This Row],[Embarked]]="S", Table2[[#This Row],[Embarked]]="Q"), 0, IF(Table2[[#This Row],[Embarked]]="C", 1, ""))</f>
        <v>0</v>
      </c>
      <c r="U484" s="3">
        <f>IF(Table2[[#This Row],[Sex]]="male", 1, 0)</f>
        <v>1</v>
      </c>
      <c r="V484" s="3"/>
      <c r="AI484">
        <f>SUMPRODUCT(Table2[[#This Row],[SibSp_1]:[Const]],$X$4:$AG$4)</f>
        <v>-0.26950013903855463</v>
      </c>
      <c r="AJ484">
        <f>(AI484-Table2[[#This Row],[Survived]])^2</f>
        <v>7.2630324941800273E-2</v>
      </c>
    </row>
    <row r="485" spans="1:36" x14ac:dyDescent="0.25">
      <c r="A485">
        <v>483</v>
      </c>
      <c r="B485">
        <v>0</v>
      </c>
      <c r="C485">
        <v>3</v>
      </c>
      <c r="D485" t="s">
        <v>693</v>
      </c>
      <c r="E485" t="s">
        <v>13</v>
      </c>
      <c r="F485">
        <v>50</v>
      </c>
      <c r="G485">
        <v>0</v>
      </c>
      <c r="H485">
        <v>0</v>
      </c>
      <c r="I485" t="s">
        <v>694</v>
      </c>
      <c r="J485">
        <v>8.0500000000000007</v>
      </c>
      <c r="L485" t="s">
        <v>15</v>
      </c>
      <c r="M485">
        <f>Table2[[#This Row],[SibSp]]</f>
        <v>0</v>
      </c>
      <c r="N485">
        <f>Table2[[#This Row],[Parch]]</f>
        <v>0</v>
      </c>
      <c r="O485" s="5">
        <f>Table2[[#This Row],[Age]]/80</f>
        <v>0.625</v>
      </c>
      <c r="P485" s="5">
        <f>LOG10(Table2[[#This Row],[Fare]]+1)</f>
        <v>0.9566485792052033</v>
      </c>
      <c r="Q485" s="3">
        <f>IF(OR(Table2[[#This Row],[Pclass]]=2, Table2[[#This Row],[Pclass]]=3), 0, IF(Table2[[#This Row],[Pclass]]=1, 1, ""))</f>
        <v>0</v>
      </c>
      <c r="R485" s="3">
        <f>IF(OR(Table2[[#This Row],[Pclass]]=1, Table2[[#This Row],[Pclass]]=3), 0, IF(Table2[[#This Row],[Pclass]]=2, 1, ""))</f>
        <v>0</v>
      </c>
      <c r="S485" s="3">
        <f>IF(OR(Table2[[#This Row],[Embarked]]="C", Table2[[#This Row],[Embarked]]="Q"), 0, IF(Table2[[#This Row],[Embarked]]="S", 1, ""))</f>
        <v>1</v>
      </c>
      <c r="T485" s="3">
        <f>IF(OR(Table2[[#This Row],[Embarked]]="S", Table2[[#This Row],[Embarked]]="Q"), 0, IF(Table2[[#This Row],[Embarked]]="C", 1, ""))</f>
        <v>0</v>
      </c>
      <c r="U485" s="3">
        <f>IF(Table2[[#This Row],[Sex]]="male", 1, 0)</f>
        <v>1</v>
      </c>
      <c r="V485" s="3">
        <v>1</v>
      </c>
      <c r="AI485">
        <f>SUMPRODUCT(Table2[[#This Row],[SibSp_1]:[Const]],$X$4:$AG$4)</f>
        <v>-3.1378516025399983E-2</v>
      </c>
      <c r="AJ485">
        <f>(AI485-Table2[[#This Row],[Survived]])^2</f>
        <v>9.846112679562835E-4</v>
      </c>
    </row>
    <row r="486" spans="1:36" x14ac:dyDescent="0.25">
      <c r="A486">
        <v>484</v>
      </c>
      <c r="B486">
        <v>1</v>
      </c>
      <c r="C486">
        <v>3</v>
      </c>
      <c r="D486" t="s">
        <v>695</v>
      </c>
      <c r="E486" t="s">
        <v>17</v>
      </c>
      <c r="F486">
        <v>63</v>
      </c>
      <c r="G486">
        <v>0</v>
      </c>
      <c r="H486">
        <v>0</v>
      </c>
      <c r="I486">
        <v>4134</v>
      </c>
      <c r="J486">
        <v>9.5875000000000004</v>
      </c>
      <c r="L486" t="s">
        <v>15</v>
      </c>
      <c r="M486">
        <f>Table2[[#This Row],[SibSp]]</f>
        <v>0</v>
      </c>
      <c r="N486">
        <f>Table2[[#This Row],[Parch]]</f>
        <v>0</v>
      </c>
      <c r="O486" s="5">
        <f>Table2[[#This Row],[Age]]/80</f>
        <v>0.78749999999999998</v>
      </c>
      <c r="P486" s="5">
        <f>LOG10(Table2[[#This Row],[Fare]]+1)</f>
        <v>1.0247934233387634</v>
      </c>
      <c r="Q486" s="3">
        <f>IF(OR(Table2[[#This Row],[Pclass]]=2, Table2[[#This Row],[Pclass]]=3), 0, IF(Table2[[#This Row],[Pclass]]=1, 1, ""))</f>
        <v>0</v>
      </c>
      <c r="R486" s="3">
        <f>IF(OR(Table2[[#This Row],[Pclass]]=1, Table2[[#This Row],[Pclass]]=3), 0, IF(Table2[[#This Row],[Pclass]]=2, 1, ""))</f>
        <v>0</v>
      </c>
      <c r="S486" s="3">
        <f>IF(OR(Table2[[#This Row],[Embarked]]="C", Table2[[#This Row],[Embarked]]="Q"), 0, IF(Table2[[#This Row],[Embarked]]="S", 1, ""))</f>
        <v>1</v>
      </c>
      <c r="T486" s="3">
        <f>IF(OR(Table2[[#This Row],[Embarked]]="S", Table2[[#This Row],[Embarked]]="Q"), 0, IF(Table2[[#This Row],[Embarked]]="C", 1, ""))</f>
        <v>0</v>
      </c>
      <c r="U486" s="3">
        <f>IF(Table2[[#This Row],[Sex]]="male", 1, 0)</f>
        <v>0</v>
      </c>
      <c r="V486" s="3">
        <v>1</v>
      </c>
      <c r="AI486">
        <f>SUMPRODUCT(Table2[[#This Row],[SibSp_1]:[Const]],$X$4:$AG$4)</f>
        <v>0.3717888195246753</v>
      </c>
      <c r="AJ486">
        <f>(AI486-Table2[[#This Row],[Survived]])^2</f>
        <v>0.39464928727420107</v>
      </c>
    </row>
    <row r="487" spans="1:36" x14ac:dyDescent="0.25">
      <c r="A487">
        <v>485</v>
      </c>
      <c r="B487">
        <v>1</v>
      </c>
      <c r="C487">
        <v>1</v>
      </c>
      <c r="D487" t="s">
        <v>696</v>
      </c>
      <c r="E487" t="s">
        <v>13</v>
      </c>
      <c r="F487">
        <v>25</v>
      </c>
      <c r="G487">
        <v>1</v>
      </c>
      <c r="H487">
        <v>0</v>
      </c>
      <c r="I487">
        <v>11967</v>
      </c>
      <c r="J487">
        <v>91.0792</v>
      </c>
      <c r="K487" t="s">
        <v>438</v>
      </c>
      <c r="L487" t="s">
        <v>20</v>
      </c>
      <c r="M487">
        <f>Table2[[#This Row],[SibSp]]</f>
        <v>1</v>
      </c>
      <c r="N487">
        <f>Table2[[#This Row],[Parch]]</f>
        <v>0</v>
      </c>
      <c r="O487" s="5">
        <f>Table2[[#This Row],[Age]]/80</f>
        <v>0.3125</v>
      </c>
      <c r="P487" s="5">
        <f>LOG10(Table2[[#This Row],[Fare]]+1)</f>
        <v>1.9641615374126258</v>
      </c>
      <c r="Q487" s="3">
        <f>IF(OR(Table2[[#This Row],[Pclass]]=2, Table2[[#This Row],[Pclass]]=3), 0, IF(Table2[[#This Row],[Pclass]]=1, 1, ""))</f>
        <v>1</v>
      </c>
      <c r="R487" s="3">
        <f>IF(OR(Table2[[#This Row],[Pclass]]=1, Table2[[#This Row],[Pclass]]=3), 0, IF(Table2[[#This Row],[Pclass]]=2, 1, ""))</f>
        <v>0</v>
      </c>
      <c r="S487" s="3">
        <f>IF(OR(Table2[[#This Row],[Embarked]]="C", Table2[[#This Row],[Embarked]]="Q"), 0, IF(Table2[[#This Row],[Embarked]]="S", 1, ""))</f>
        <v>0</v>
      </c>
      <c r="T487" s="3">
        <f>IF(OR(Table2[[#This Row],[Embarked]]="S", Table2[[#This Row],[Embarked]]="Q"), 0, IF(Table2[[#This Row],[Embarked]]="C", 1, ""))</f>
        <v>1</v>
      </c>
      <c r="U487" s="3">
        <f>IF(Table2[[#This Row],[Sex]]="male", 1, 0)</f>
        <v>1</v>
      </c>
      <c r="V487" s="3">
        <v>1</v>
      </c>
      <c r="AI487">
        <f>SUMPRODUCT(Table2[[#This Row],[SibSp_1]:[Const]],$X$4:$AG$4)</f>
        <v>0.54153465050484306</v>
      </c>
      <c r="AJ487">
        <f>(AI487-Table2[[#This Row],[Survived]])^2</f>
        <v>0.2101904766877164</v>
      </c>
    </row>
    <row r="488" spans="1:36" hidden="1" x14ac:dyDescent="0.25">
      <c r="A488">
        <v>486</v>
      </c>
      <c r="B488">
        <v>0</v>
      </c>
      <c r="C488">
        <v>3</v>
      </c>
      <c r="D488" t="s">
        <v>697</v>
      </c>
      <c r="E488" t="s">
        <v>17</v>
      </c>
      <c r="G488">
        <v>3</v>
      </c>
      <c r="H488">
        <v>1</v>
      </c>
      <c r="I488">
        <v>4133</v>
      </c>
      <c r="J488">
        <v>25.466699999999999</v>
      </c>
      <c r="L488" t="s">
        <v>15</v>
      </c>
      <c r="M488">
        <f>Table2[[#This Row],[SibSp]]</f>
        <v>3</v>
      </c>
      <c r="N488">
        <f>Table2[[#This Row],[Parch]]</f>
        <v>1</v>
      </c>
      <c r="O488">
        <f>Table2[[#This Row],[Age]]/80</f>
        <v>0</v>
      </c>
      <c r="P488" s="3">
        <f>LOG10(Table2[[#This Row],[Fare]]+1)</f>
        <v>1.4226997946774695</v>
      </c>
      <c r="Q488" s="3">
        <f>IF(OR(Table2[[#This Row],[Pclass]]=2, Table2[[#This Row],[Pclass]]=3), 0, IF(Table2[[#This Row],[Pclass]]=1, 1, ""))</f>
        <v>0</v>
      </c>
      <c r="R488" s="3">
        <f>IF(OR(Table2[[#This Row],[Pclass]]=1, Table2[[#This Row],[Pclass]]=3), 0, IF(Table2[[#This Row],[Pclass]]=2, 1, ""))</f>
        <v>0</v>
      </c>
      <c r="S488" s="3">
        <f>IF(OR(Table2[[#This Row],[Embarked]]="C", Table2[[#This Row],[Embarked]]="Q"), 0, IF(Table2[[#This Row],[Embarked]]="S", 1, ""))</f>
        <v>1</v>
      </c>
      <c r="T488" s="3">
        <f>IF(OR(Table2[[#This Row],[Embarked]]="S", Table2[[#This Row],[Embarked]]="Q"), 0, IF(Table2[[#This Row],[Embarked]]="C", 1, ""))</f>
        <v>0</v>
      </c>
      <c r="U488" s="3">
        <f>IF(Table2[[#This Row],[Sex]]="male", 1, 0)</f>
        <v>0</v>
      </c>
      <c r="V488" s="3"/>
      <c r="AI488">
        <f>SUMPRODUCT(Table2[[#This Row],[SibSp_1]:[Const]],$X$4:$AG$4)</f>
        <v>-7.8652617329289923E-2</v>
      </c>
      <c r="AJ488">
        <f>(AI488-Table2[[#This Row],[Survived]])^2</f>
        <v>6.1862342127477175E-3</v>
      </c>
    </row>
    <row r="489" spans="1:36" x14ac:dyDescent="0.25">
      <c r="A489">
        <v>487</v>
      </c>
      <c r="B489">
        <v>1</v>
      </c>
      <c r="C489">
        <v>1</v>
      </c>
      <c r="D489" t="s">
        <v>698</v>
      </c>
      <c r="E489" t="s">
        <v>17</v>
      </c>
      <c r="F489">
        <v>35</v>
      </c>
      <c r="G489">
        <v>1</v>
      </c>
      <c r="H489">
        <v>0</v>
      </c>
      <c r="I489">
        <v>19943</v>
      </c>
      <c r="J489">
        <v>90</v>
      </c>
      <c r="K489" t="s">
        <v>341</v>
      </c>
      <c r="L489" t="s">
        <v>15</v>
      </c>
      <c r="M489">
        <f>Table2[[#This Row],[SibSp]]</f>
        <v>1</v>
      </c>
      <c r="N489">
        <f>Table2[[#This Row],[Parch]]</f>
        <v>0</v>
      </c>
      <c r="O489" s="5">
        <f>Table2[[#This Row],[Age]]/80</f>
        <v>0.4375</v>
      </c>
      <c r="P489" s="5">
        <f>LOG10(Table2[[#This Row],[Fare]]+1)</f>
        <v>1.9590413923210936</v>
      </c>
      <c r="Q489" s="3">
        <f>IF(OR(Table2[[#This Row],[Pclass]]=2, Table2[[#This Row],[Pclass]]=3), 0, IF(Table2[[#This Row],[Pclass]]=1, 1, ""))</f>
        <v>1</v>
      </c>
      <c r="R489" s="3">
        <f>IF(OR(Table2[[#This Row],[Pclass]]=1, Table2[[#This Row],[Pclass]]=3), 0, IF(Table2[[#This Row],[Pclass]]=2, 1, ""))</f>
        <v>0</v>
      </c>
      <c r="S489" s="3">
        <f>IF(OR(Table2[[#This Row],[Embarked]]="C", Table2[[#This Row],[Embarked]]="Q"), 0, IF(Table2[[#This Row],[Embarked]]="S", 1, ""))</f>
        <v>1</v>
      </c>
      <c r="T489" s="3">
        <f>IF(OR(Table2[[#This Row],[Embarked]]="S", Table2[[#This Row],[Embarked]]="Q"), 0, IF(Table2[[#This Row],[Embarked]]="C", 1, ""))</f>
        <v>0</v>
      </c>
      <c r="U489" s="3">
        <f>IF(Table2[[#This Row],[Sex]]="male", 1, 0)</f>
        <v>0</v>
      </c>
      <c r="V489" s="3">
        <v>1</v>
      </c>
      <c r="AI489">
        <f>SUMPRODUCT(Table2[[#This Row],[SibSp_1]:[Const]],$X$4:$AG$4)</f>
        <v>0.8942402944077068</v>
      </c>
      <c r="AJ489">
        <f>(AI489-Table2[[#This Row],[Survived]])^2</f>
        <v>1.1185115326968533E-2</v>
      </c>
    </row>
    <row r="490" spans="1:36" x14ac:dyDescent="0.25">
      <c r="A490">
        <v>488</v>
      </c>
      <c r="B490">
        <v>0</v>
      </c>
      <c r="C490">
        <v>1</v>
      </c>
      <c r="D490" t="s">
        <v>699</v>
      </c>
      <c r="E490" t="s">
        <v>13</v>
      </c>
      <c r="F490">
        <v>58</v>
      </c>
      <c r="G490">
        <v>0</v>
      </c>
      <c r="H490">
        <v>0</v>
      </c>
      <c r="I490">
        <v>11771</v>
      </c>
      <c r="J490">
        <v>29.7</v>
      </c>
      <c r="K490" t="s">
        <v>700</v>
      </c>
      <c r="L490" t="s">
        <v>20</v>
      </c>
      <c r="M490">
        <f>Table2[[#This Row],[SibSp]]</f>
        <v>0</v>
      </c>
      <c r="N490">
        <f>Table2[[#This Row],[Parch]]</f>
        <v>0</v>
      </c>
      <c r="O490" s="5">
        <f>Table2[[#This Row],[Age]]/80</f>
        <v>0.72499999999999998</v>
      </c>
      <c r="P490" s="5">
        <f>LOG10(Table2[[#This Row],[Fare]]+1)</f>
        <v>1.4871383754771865</v>
      </c>
      <c r="Q490" s="3">
        <f>IF(OR(Table2[[#This Row],[Pclass]]=2, Table2[[#This Row],[Pclass]]=3), 0, IF(Table2[[#This Row],[Pclass]]=1, 1, ""))</f>
        <v>1</v>
      </c>
      <c r="R490" s="3">
        <f>IF(OR(Table2[[#This Row],[Pclass]]=1, Table2[[#This Row],[Pclass]]=3), 0, IF(Table2[[#This Row],[Pclass]]=2, 1, ""))</f>
        <v>0</v>
      </c>
      <c r="S490" s="3">
        <f>IF(OR(Table2[[#This Row],[Embarked]]="C", Table2[[#This Row],[Embarked]]="Q"), 0, IF(Table2[[#This Row],[Embarked]]="S", 1, ""))</f>
        <v>0</v>
      </c>
      <c r="T490" s="3">
        <f>IF(OR(Table2[[#This Row],[Embarked]]="S", Table2[[#This Row],[Embarked]]="Q"), 0, IF(Table2[[#This Row],[Embarked]]="C", 1, ""))</f>
        <v>1</v>
      </c>
      <c r="U490" s="3">
        <f>IF(Table2[[#This Row],[Sex]]="male", 1, 0)</f>
        <v>1</v>
      </c>
      <c r="V490" s="3">
        <v>1</v>
      </c>
      <c r="AI490">
        <f>SUMPRODUCT(Table2[[#This Row],[SibSp_1]:[Const]],$X$4:$AG$4)</f>
        <v>0.36196809320325374</v>
      </c>
      <c r="AJ490">
        <f>(AI490-Table2[[#This Row],[Survived]])^2</f>
        <v>0.13102090049719939</v>
      </c>
    </row>
    <row r="491" spans="1:36" x14ac:dyDescent="0.25">
      <c r="A491">
        <v>489</v>
      </c>
      <c r="B491">
        <v>0</v>
      </c>
      <c r="C491">
        <v>3</v>
      </c>
      <c r="D491" t="s">
        <v>701</v>
      </c>
      <c r="E491" t="s">
        <v>13</v>
      </c>
      <c r="F491">
        <v>30</v>
      </c>
      <c r="G491">
        <v>0</v>
      </c>
      <c r="H491">
        <v>0</v>
      </c>
      <c r="I491" t="s">
        <v>702</v>
      </c>
      <c r="J491">
        <v>8.0500000000000007</v>
      </c>
      <c r="L491" t="s">
        <v>15</v>
      </c>
      <c r="M491">
        <f>Table2[[#This Row],[SibSp]]</f>
        <v>0</v>
      </c>
      <c r="N491">
        <f>Table2[[#This Row],[Parch]]</f>
        <v>0</v>
      </c>
      <c r="O491" s="5">
        <f>Table2[[#This Row],[Age]]/80</f>
        <v>0.375</v>
      </c>
      <c r="P491" s="5">
        <f>LOG10(Table2[[#This Row],[Fare]]+1)</f>
        <v>0.9566485792052033</v>
      </c>
      <c r="Q491" s="3">
        <f>IF(OR(Table2[[#This Row],[Pclass]]=2, Table2[[#This Row],[Pclass]]=3), 0, IF(Table2[[#This Row],[Pclass]]=1, 1, ""))</f>
        <v>0</v>
      </c>
      <c r="R491" s="3">
        <f>IF(OR(Table2[[#This Row],[Pclass]]=1, Table2[[#This Row],[Pclass]]=3), 0, IF(Table2[[#This Row],[Pclass]]=2, 1, ""))</f>
        <v>0</v>
      </c>
      <c r="S491" s="3">
        <f>IF(OR(Table2[[#This Row],[Embarked]]="C", Table2[[#This Row],[Embarked]]="Q"), 0, IF(Table2[[#This Row],[Embarked]]="S", 1, ""))</f>
        <v>1</v>
      </c>
      <c r="T491" s="3">
        <f>IF(OR(Table2[[#This Row],[Embarked]]="S", Table2[[#This Row],[Embarked]]="Q"), 0, IF(Table2[[#This Row],[Embarked]]="C", 1, ""))</f>
        <v>0</v>
      </c>
      <c r="U491" s="3">
        <f>IF(Table2[[#This Row],[Sex]]="male", 1, 0)</f>
        <v>1</v>
      </c>
      <c r="V491" s="3">
        <v>1</v>
      </c>
      <c r="AI491">
        <f>SUMPRODUCT(Table2[[#This Row],[SibSp_1]:[Const]],$X$4:$AG$4)</f>
        <v>9.6650073749193766E-2</v>
      </c>
      <c r="AJ491">
        <f>(AI491-Table2[[#This Row],[Survived]])^2</f>
        <v>9.3412367557245933E-3</v>
      </c>
    </row>
    <row r="492" spans="1:36" x14ac:dyDescent="0.25">
      <c r="A492">
        <v>490</v>
      </c>
      <c r="B492">
        <v>1</v>
      </c>
      <c r="C492">
        <v>3</v>
      </c>
      <c r="D492" t="s">
        <v>703</v>
      </c>
      <c r="E492" t="s">
        <v>13</v>
      </c>
      <c r="F492">
        <v>9</v>
      </c>
      <c r="G492">
        <v>1</v>
      </c>
      <c r="H492">
        <v>1</v>
      </c>
      <c r="I492" t="s">
        <v>521</v>
      </c>
      <c r="J492">
        <v>15.9</v>
      </c>
      <c r="L492" t="s">
        <v>15</v>
      </c>
      <c r="M492">
        <f>Table2[[#This Row],[SibSp]]</f>
        <v>1</v>
      </c>
      <c r="N492">
        <f>Table2[[#This Row],[Parch]]</f>
        <v>1</v>
      </c>
      <c r="O492" s="5">
        <f>Table2[[#This Row],[Age]]/80</f>
        <v>0.1125</v>
      </c>
      <c r="P492" s="5">
        <f>LOG10(Table2[[#This Row],[Fare]]+1)</f>
        <v>1.2278867046136734</v>
      </c>
      <c r="Q492" s="3">
        <f>IF(OR(Table2[[#This Row],[Pclass]]=2, Table2[[#This Row],[Pclass]]=3), 0, IF(Table2[[#This Row],[Pclass]]=1, 1, ""))</f>
        <v>0</v>
      </c>
      <c r="R492" s="3">
        <f>IF(OR(Table2[[#This Row],[Pclass]]=1, Table2[[#This Row],[Pclass]]=3), 0, IF(Table2[[#This Row],[Pclass]]=2, 1, ""))</f>
        <v>0</v>
      </c>
      <c r="S492" s="3">
        <f>IF(OR(Table2[[#This Row],[Embarked]]="C", Table2[[#This Row],[Embarked]]="Q"), 0, IF(Table2[[#This Row],[Embarked]]="S", 1, ""))</f>
        <v>1</v>
      </c>
      <c r="T492" s="3">
        <f>IF(OR(Table2[[#This Row],[Embarked]]="S", Table2[[#This Row],[Embarked]]="Q"), 0, IF(Table2[[#This Row],[Embarked]]="C", 1, ""))</f>
        <v>0</v>
      </c>
      <c r="U492" s="3">
        <f>IF(Table2[[#This Row],[Sex]]="male", 1, 0)</f>
        <v>1</v>
      </c>
      <c r="V492" s="3">
        <v>1</v>
      </c>
      <c r="AI492">
        <f>SUMPRODUCT(Table2[[#This Row],[SibSp_1]:[Const]],$X$4:$AG$4)</f>
        <v>0.17544073926956194</v>
      </c>
      <c r="AJ492">
        <f>(AI492-Table2[[#This Row],[Survived]])^2</f>
        <v>0.67989797445632649</v>
      </c>
    </row>
    <row r="493" spans="1:36" hidden="1" x14ac:dyDescent="0.25">
      <c r="A493">
        <v>491</v>
      </c>
      <c r="B493">
        <v>0</v>
      </c>
      <c r="C493">
        <v>3</v>
      </c>
      <c r="D493" t="s">
        <v>704</v>
      </c>
      <c r="E493" t="s">
        <v>13</v>
      </c>
      <c r="G493">
        <v>1</v>
      </c>
      <c r="H493">
        <v>0</v>
      </c>
      <c r="I493">
        <v>65304</v>
      </c>
      <c r="J493">
        <v>19.966699999999999</v>
      </c>
      <c r="L493" t="s">
        <v>15</v>
      </c>
      <c r="M493">
        <f>Table2[[#This Row],[SibSp]]</f>
        <v>1</v>
      </c>
      <c r="N493">
        <f>Table2[[#This Row],[Parch]]</f>
        <v>0</v>
      </c>
      <c r="O493">
        <f>Table2[[#This Row],[Age]]/80</f>
        <v>0</v>
      </c>
      <c r="P493" s="3">
        <f>LOG10(Table2[[#This Row],[Fare]]+1)</f>
        <v>1.3215300811773341</v>
      </c>
      <c r="Q493" s="3">
        <f>IF(OR(Table2[[#This Row],[Pclass]]=2, Table2[[#This Row],[Pclass]]=3), 0, IF(Table2[[#This Row],[Pclass]]=1, 1, ""))</f>
        <v>0</v>
      </c>
      <c r="R493" s="3">
        <f>IF(OR(Table2[[#This Row],[Pclass]]=1, Table2[[#This Row],[Pclass]]=3), 0, IF(Table2[[#This Row],[Pclass]]=2, 1, ""))</f>
        <v>0</v>
      </c>
      <c r="S493" s="3">
        <f>IF(OR(Table2[[#This Row],[Embarked]]="C", Table2[[#This Row],[Embarked]]="Q"), 0, IF(Table2[[#This Row],[Embarked]]="S", 1, ""))</f>
        <v>1</v>
      </c>
      <c r="T493" s="3">
        <f>IF(OR(Table2[[#This Row],[Embarked]]="S", Table2[[#This Row],[Embarked]]="Q"), 0, IF(Table2[[#This Row],[Embarked]]="C", 1, ""))</f>
        <v>0</v>
      </c>
      <c r="U493" s="3">
        <f>IF(Table2[[#This Row],[Sex]]="male", 1, 0)</f>
        <v>1</v>
      </c>
      <c r="V493" s="3"/>
      <c r="AI493">
        <f>SUMPRODUCT(Table2[[#This Row],[SibSp_1]:[Const]],$X$4:$AG$4)</f>
        <v>-0.44285176644445057</v>
      </c>
      <c r="AJ493">
        <f>(AI493-Table2[[#This Row],[Survived]])^2</f>
        <v>0.1961176870429702</v>
      </c>
    </row>
    <row r="494" spans="1:36" x14ac:dyDescent="0.25">
      <c r="A494">
        <v>492</v>
      </c>
      <c r="B494">
        <v>0</v>
      </c>
      <c r="C494">
        <v>3</v>
      </c>
      <c r="D494" t="s">
        <v>705</v>
      </c>
      <c r="E494" t="s">
        <v>13</v>
      </c>
      <c r="F494">
        <v>21</v>
      </c>
      <c r="G494">
        <v>0</v>
      </c>
      <c r="H494">
        <v>0</v>
      </c>
      <c r="I494" t="s">
        <v>706</v>
      </c>
      <c r="J494">
        <v>7.25</v>
      </c>
      <c r="L494" t="s">
        <v>15</v>
      </c>
      <c r="M494">
        <f>Table2[[#This Row],[SibSp]]</f>
        <v>0</v>
      </c>
      <c r="N494">
        <f>Table2[[#This Row],[Parch]]</f>
        <v>0</v>
      </c>
      <c r="O494" s="5">
        <f>Table2[[#This Row],[Age]]/80</f>
        <v>0.26250000000000001</v>
      </c>
      <c r="P494" s="5">
        <f>LOG10(Table2[[#This Row],[Fare]]+1)</f>
        <v>0.91645394854992512</v>
      </c>
      <c r="Q494" s="3">
        <f>IF(OR(Table2[[#This Row],[Pclass]]=2, Table2[[#This Row],[Pclass]]=3), 0, IF(Table2[[#This Row],[Pclass]]=1, 1, ""))</f>
        <v>0</v>
      </c>
      <c r="R494" s="3">
        <f>IF(OR(Table2[[#This Row],[Pclass]]=1, Table2[[#This Row],[Pclass]]=3), 0, IF(Table2[[#This Row],[Pclass]]=2, 1, ""))</f>
        <v>0</v>
      </c>
      <c r="S494" s="3">
        <f>IF(OR(Table2[[#This Row],[Embarked]]="C", Table2[[#This Row],[Embarked]]="Q"), 0, IF(Table2[[#This Row],[Embarked]]="S", 1, ""))</f>
        <v>1</v>
      </c>
      <c r="T494" s="3">
        <f>IF(OR(Table2[[#This Row],[Embarked]]="S", Table2[[#This Row],[Embarked]]="Q"), 0, IF(Table2[[#This Row],[Embarked]]="C", 1, ""))</f>
        <v>0</v>
      </c>
      <c r="U494" s="3">
        <f>IF(Table2[[#This Row],[Sex]]="male", 1, 0)</f>
        <v>1</v>
      </c>
      <c r="V494" s="3">
        <v>1</v>
      </c>
      <c r="AI494">
        <f>SUMPRODUCT(Table2[[#This Row],[SibSp_1]:[Const]],$X$4:$AG$4)</f>
        <v>0.15230350570490647</v>
      </c>
      <c r="AJ494">
        <f>(AI494-Table2[[#This Row],[Survived]])^2</f>
        <v>2.3196357850004477E-2</v>
      </c>
    </row>
    <row r="495" spans="1:36" x14ac:dyDescent="0.25">
      <c r="A495">
        <v>493</v>
      </c>
      <c r="B495">
        <v>0</v>
      </c>
      <c r="C495">
        <v>1</v>
      </c>
      <c r="D495" t="s">
        <v>707</v>
      </c>
      <c r="E495" t="s">
        <v>13</v>
      </c>
      <c r="F495">
        <v>55</v>
      </c>
      <c r="G495">
        <v>0</v>
      </c>
      <c r="H495">
        <v>0</v>
      </c>
      <c r="I495">
        <v>113787</v>
      </c>
      <c r="J495">
        <v>30.5</v>
      </c>
      <c r="K495" t="s">
        <v>708</v>
      </c>
      <c r="L495" t="s">
        <v>15</v>
      </c>
      <c r="M495">
        <f>Table2[[#This Row],[SibSp]]</f>
        <v>0</v>
      </c>
      <c r="N495">
        <f>Table2[[#This Row],[Parch]]</f>
        <v>0</v>
      </c>
      <c r="O495" s="5">
        <f>Table2[[#This Row],[Age]]/80</f>
        <v>0.6875</v>
      </c>
      <c r="P495" s="5">
        <f>LOG10(Table2[[#This Row],[Fare]]+1)</f>
        <v>1.4983105537896004</v>
      </c>
      <c r="Q495" s="3">
        <f>IF(OR(Table2[[#This Row],[Pclass]]=2, Table2[[#This Row],[Pclass]]=3), 0, IF(Table2[[#This Row],[Pclass]]=1, 1, ""))</f>
        <v>1</v>
      </c>
      <c r="R495" s="3">
        <f>IF(OR(Table2[[#This Row],[Pclass]]=1, Table2[[#This Row],[Pclass]]=3), 0, IF(Table2[[#This Row],[Pclass]]=2, 1, ""))</f>
        <v>0</v>
      </c>
      <c r="S495" s="3">
        <f>IF(OR(Table2[[#This Row],[Embarked]]="C", Table2[[#This Row],[Embarked]]="Q"), 0, IF(Table2[[#This Row],[Embarked]]="S", 1, ""))</f>
        <v>1</v>
      </c>
      <c r="T495" s="3">
        <f>IF(OR(Table2[[#This Row],[Embarked]]="S", Table2[[#This Row],[Embarked]]="Q"), 0, IF(Table2[[#This Row],[Embarked]]="C", 1, ""))</f>
        <v>0</v>
      </c>
      <c r="U495" s="3">
        <f>IF(Table2[[#This Row],[Sex]]="male", 1, 0)</f>
        <v>1</v>
      </c>
      <c r="V495" s="3">
        <v>1</v>
      </c>
      <c r="AI495">
        <f>SUMPRODUCT(Table2[[#This Row],[SibSp_1]:[Const]],$X$4:$AG$4)</f>
        <v>0.31562259835137646</v>
      </c>
      <c r="AJ495">
        <f>(AI495-Table2[[#This Row],[Survived]])^2</f>
        <v>9.9617624590074311E-2</v>
      </c>
    </row>
    <row r="496" spans="1:36" x14ac:dyDescent="0.25">
      <c r="A496">
        <v>494</v>
      </c>
      <c r="B496">
        <v>0</v>
      </c>
      <c r="C496">
        <v>1</v>
      </c>
      <c r="D496" t="s">
        <v>709</v>
      </c>
      <c r="E496" t="s">
        <v>13</v>
      </c>
      <c r="F496">
        <v>71</v>
      </c>
      <c r="G496">
        <v>0</v>
      </c>
      <c r="H496">
        <v>0</v>
      </c>
      <c r="I496" t="s">
        <v>710</v>
      </c>
      <c r="J496">
        <v>49.504199999999997</v>
      </c>
      <c r="L496" t="s">
        <v>20</v>
      </c>
      <c r="M496">
        <f>Table2[[#This Row],[SibSp]]</f>
        <v>0</v>
      </c>
      <c r="N496">
        <f>Table2[[#This Row],[Parch]]</f>
        <v>0</v>
      </c>
      <c r="O496" s="5">
        <f>Table2[[#This Row],[Age]]/80</f>
        <v>0.88749999999999996</v>
      </c>
      <c r="P496" s="5">
        <f>LOG10(Table2[[#This Row],[Fare]]+1)</f>
        <v>1.7033274961578131</v>
      </c>
      <c r="Q496" s="3">
        <f>IF(OR(Table2[[#This Row],[Pclass]]=2, Table2[[#This Row],[Pclass]]=3), 0, IF(Table2[[#This Row],[Pclass]]=1, 1, ""))</f>
        <v>1</v>
      </c>
      <c r="R496" s="3">
        <f>IF(OR(Table2[[#This Row],[Pclass]]=1, Table2[[#This Row],[Pclass]]=3), 0, IF(Table2[[#This Row],[Pclass]]=2, 1, ""))</f>
        <v>0</v>
      </c>
      <c r="S496" s="3">
        <f>IF(OR(Table2[[#This Row],[Embarked]]="C", Table2[[#This Row],[Embarked]]="Q"), 0, IF(Table2[[#This Row],[Embarked]]="S", 1, ""))</f>
        <v>0</v>
      </c>
      <c r="T496" s="3">
        <f>IF(OR(Table2[[#This Row],[Embarked]]="S", Table2[[#This Row],[Embarked]]="Q"), 0, IF(Table2[[#This Row],[Embarked]]="C", 1, ""))</f>
        <v>1</v>
      </c>
      <c r="U496" s="3">
        <f>IF(Table2[[#This Row],[Sex]]="male", 1, 0)</f>
        <v>1</v>
      </c>
      <c r="V496" s="3">
        <v>1</v>
      </c>
      <c r="AI496">
        <f>SUMPRODUCT(Table2[[#This Row],[SibSp_1]:[Const]],$X$4:$AG$4)</f>
        <v>0.28928843472945964</v>
      </c>
      <c r="AJ496">
        <f>(AI496-Table2[[#This Row],[Survived]])^2</f>
        <v>8.3687798468220831E-2</v>
      </c>
    </row>
    <row r="497" spans="1:36" x14ac:dyDescent="0.25">
      <c r="A497">
        <v>495</v>
      </c>
      <c r="B497">
        <v>0</v>
      </c>
      <c r="C497">
        <v>3</v>
      </c>
      <c r="D497" t="s">
        <v>711</v>
      </c>
      <c r="E497" t="s">
        <v>13</v>
      </c>
      <c r="F497">
        <v>21</v>
      </c>
      <c r="G497">
        <v>0</v>
      </c>
      <c r="H497">
        <v>0</v>
      </c>
      <c r="I497" t="s">
        <v>712</v>
      </c>
      <c r="J497">
        <v>8.0500000000000007</v>
      </c>
      <c r="L497" t="s">
        <v>15</v>
      </c>
      <c r="M497">
        <f>Table2[[#This Row],[SibSp]]</f>
        <v>0</v>
      </c>
      <c r="N497">
        <f>Table2[[#This Row],[Parch]]</f>
        <v>0</v>
      </c>
      <c r="O497" s="5">
        <f>Table2[[#This Row],[Age]]/80</f>
        <v>0.26250000000000001</v>
      </c>
      <c r="P497" s="5">
        <f>LOG10(Table2[[#This Row],[Fare]]+1)</f>
        <v>0.9566485792052033</v>
      </c>
      <c r="Q497" s="3">
        <f>IF(OR(Table2[[#This Row],[Pclass]]=2, Table2[[#This Row],[Pclass]]=3), 0, IF(Table2[[#This Row],[Pclass]]=1, 1, ""))</f>
        <v>0</v>
      </c>
      <c r="R497" s="3">
        <f>IF(OR(Table2[[#This Row],[Pclass]]=1, Table2[[#This Row],[Pclass]]=3), 0, IF(Table2[[#This Row],[Pclass]]=2, 1, ""))</f>
        <v>0</v>
      </c>
      <c r="S497" s="3">
        <f>IF(OR(Table2[[#This Row],[Embarked]]="C", Table2[[#This Row],[Embarked]]="Q"), 0, IF(Table2[[#This Row],[Embarked]]="S", 1, ""))</f>
        <v>1</v>
      </c>
      <c r="T497" s="3">
        <f>IF(OR(Table2[[#This Row],[Embarked]]="S", Table2[[#This Row],[Embarked]]="Q"), 0, IF(Table2[[#This Row],[Embarked]]="C", 1, ""))</f>
        <v>0</v>
      </c>
      <c r="U497" s="3">
        <f>IF(Table2[[#This Row],[Sex]]="male", 1, 0)</f>
        <v>1</v>
      </c>
      <c r="V497" s="3">
        <v>1</v>
      </c>
      <c r="AI497">
        <f>SUMPRODUCT(Table2[[#This Row],[SibSp_1]:[Const]],$X$4:$AG$4)</f>
        <v>0.15426293914776101</v>
      </c>
      <c r="AJ497">
        <f>(AI497-Table2[[#This Row],[Survived]])^2</f>
        <v>2.3797054394505818E-2</v>
      </c>
    </row>
    <row r="498" spans="1:36" hidden="1" x14ac:dyDescent="0.25">
      <c r="A498">
        <v>496</v>
      </c>
      <c r="B498">
        <v>0</v>
      </c>
      <c r="C498">
        <v>3</v>
      </c>
      <c r="D498" t="s">
        <v>713</v>
      </c>
      <c r="E498" t="s">
        <v>13</v>
      </c>
      <c r="G498">
        <v>0</v>
      </c>
      <c r="H498">
        <v>0</v>
      </c>
      <c r="I498">
        <v>2627</v>
      </c>
      <c r="J498">
        <v>14.458299999999999</v>
      </c>
      <c r="L498" t="s">
        <v>20</v>
      </c>
      <c r="M498">
        <f>Table2[[#This Row],[SibSp]]</f>
        <v>0</v>
      </c>
      <c r="N498">
        <f>Table2[[#This Row],[Parch]]</f>
        <v>0</v>
      </c>
      <c r="O498">
        <f>Table2[[#This Row],[Age]]/80</f>
        <v>0</v>
      </c>
      <c r="P498" s="3">
        <f>LOG10(Table2[[#This Row],[Fare]]+1)</f>
        <v>1.1891617314183722</v>
      </c>
      <c r="Q498" s="3">
        <f>IF(OR(Table2[[#This Row],[Pclass]]=2, Table2[[#This Row],[Pclass]]=3), 0, IF(Table2[[#This Row],[Pclass]]=1, 1, ""))</f>
        <v>0</v>
      </c>
      <c r="R498" s="3">
        <f>IF(OR(Table2[[#This Row],[Pclass]]=1, Table2[[#This Row],[Pclass]]=3), 0, IF(Table2[[#This Row],[Pclass]]=2, 1, ""))</f>
        <v>0</v>
      </c>
      <c r="S498" s="3">
        <f>IF(OR(Table2[[#This Row],[Embarked]]="C", Table2[[#This Row],[Embarked]]="Q"), 0, IF(Table2[[#This Row],[Embarked]]="S", 1, ""))</f>
        <v>0</v>
      </c>
      <c r="T498" s="3">
        <f>IF(OR(Table2[[#This Row],[Embarked]]="S", Table2[[#This Row],[Embarked]]="Q"), 0, IF(Table2[[#This Row],[Embarked]]="C", 1, ""))</f>
        <v>1</v>
      </c>
      <c r="U498" s="3">
        <f>IF(Table2[[#This Row],[Sex]]="male", 1, 0)</f>
        <v>1</v>
      </c>
      <c r="V498" s="3"/>
      <c r="AI498">
        <f>SUMPRODUCT(Table2[[#This Row],[SibSp_1]:[Const]],$X$4:$AG$4)</f>
        <v>-0.32827528665012279</v>
      </c>
      <c r="AJ498">
        <f>(AI498-Table2[[#This Row],[Survived]])^2</f>
        <v>0.10776466382522029</v>
      </c>
    </row>
    <row r="499" spans="1:36" x14ac:dyDescent="0.25">
      <c r="A499">
        <v>497</v>
      </c>
      <c r="B499">
        <v>1</v>
      </c>
      <c r="C499">
        <v>1</v>
      </c>
      <c r="D499" t="s">
        <v>714</v>
      </c>
      <c r="E499" t="s">
        <v>17</v>
      </c>
      <c r="F499">
        <v>54</v>
      </c>
      <c r="G499">
        <v>1</v>
      </c>
      <c r="H499">
        <v>0</v>
      </c>
      <c r="I499">
        <v>36947</v>
      </c>
      <c r="J499">
        <v>78.2667</v>
      </c>
      <c r="K499" t="s">
        <v>715</v>
      </c>
      <c r="L499" t="s">
        <v>20</v>
      </c>
      <c r="M499">
        <f>Table2[[#This Row],[SibSp]]</f>
        <v>1</v>
      </c>
      <c r="N499">
        <f>Table2[[#This Row],[Parch]]</f>
        <v>0</v>
      </c>
      <c r="O499" s="5">
        <f>Table2[[#This Row],[Age]]/80</f>
        <v>0.67500000000000004</v>
      </c>
      <c r="P499" s="5">
        <f>LOG10(Table2[[#This Row],[Fare]]+1)</f>
        <v>1.8990907781931157</v>
      </c>
      <c r="Q499" s="3">
        <f>IF(OR(Table2[[#This Row],[Pclass]]=2, Table2[[#This Row],[Pclass]]=3), 0, IF(Table2[[#This Row],[Pclass]]=1, 1, ""))</f>
        <v>1</v>
      </c>
      <c r="R499" s="3">
        <f>IF(OR(Table2[[#This Row],[Pclass]]=1, Table2[[#This Row],[Pclass]]=3), 0, IF(Table2[[#This Row],[Pclass]]=2, 1, ""))</f>
        <v>0</v>
      </c>
      <c r="S499" s="3">
        <f>IF(OR(Table2[[#This Row],[Embarked]]="C", Table2[[#This Row],[Embarked]]="Q"), 0, IF(Table2[[#This Row],[Embarked]]="S", 1, ""))</f>
        <v>0</v>
      </c>
      <c r="T499" s="3">
        <f>IF(OR(Table2[[#This Row],[Embarked]]="S", Table2[[#This Row],[Embarked]]="Q"), 0, IF(Table2[[#This Row],[Embarked]]="C", 1, ""))</f>
        <v>1</v>
      </c>
      <c r="U499" s="3">
        <f>IF(Table2[[#This Row],[Sex]]="male", 1, 0)</f>
        <v>0</v>
      </c>
      <c r="V499" s="3">
        <v>1</v>
      </c>
      <c r="AI499">
        <f>SUMPRODUCT(Table2[[#This Row],[SibSp_1]:[Const]],$X$4:$AG$4)</f>
        <v>0.83578503519869984</v>
      </c>
      <c r="AJ499">
        <f>(AI499-Table2[[#This Row],[Survived]])^2</f>
        <v>2.6966554664692249E-2</v>
      </c>
    </row>
    <row r="500" spans="1:36" hidden="1" x14ac:dyDescent="0.25">
      <c r="A500">
        <v>498</v>
      </c>
      <c r="B500">
        <v>0</v>
      </c>
      <c r="C500">
        <v>3</v>
      </c>
      <c r="D500" t="s">
        <v>716</v>
      </c>
      <c r="E500" t="s">
        <v>13</v>
      </c>
      <c r="G500">
        <v>0</v>
      </c>
      <c r="H500">
        <v>0</v>
      </c>
      <c r="I500" t="s">
        <v>717</v>
      </c>
      <c r="J500">
        <v>15.1</v>
      </c>
      <c r="L500" t="s">
        <v>15</v>
      </c>
      <c r="M500">
        <f>Table2[[#This Row],[SibSp]]</f>
        <v>0</v>
      </c>
      <c r="N500">
        <f>Table2[[#This Row],[Parch]]</f>
        <v>0</v>
      </c>
      <c r="O500">
        <f>Table2[[#This Row],[Age]]/80</f>
        <v>0</v>
      </c>
      <c r="P500" s="3">
        <f>LOG10(Table2[[#This Row],[Fare]]+1)</f>
        <v>1.2068258760318498</v>
      </c>
      <c r="Q500" s="3">
        <f>IF(OR(Table2[[#This Row],[Pclass]]=2, Table2[[#This Row],[Pclass]]=3), 0, IF(Table2[[#This Row],[Pclass]]=1, 1, ""))</f>
        <v>0</v>
      </c>
      <c r="R500" s="3">
        <f>IF(OR(Table2[[#This Row],[Pclass]]=1, Table2[[#This Row],[Pclass]]=3), 0, IF(Table2[[#This Row],[Pclass]]=2, 1, ""))</f>
        <v>0</v>
      </c>
      <c r="S500" s="3">
        <f>IF(OR(Table2[[#This Row],[Embarked]]="C", Table2[[#This Row],[Embarked]]="Q"), 0, IF(Table2[[#This Row],[Embarked]]="S", 1, ""))</f>
        <v>1</v>
      </c>
      <c r="T500" s="3">
        <f>IF(OR(Table2[[#This Row],[Embarked]]="S", Table2[[#This Row],[Embarked]]="Q"), 0, IF(Table2[[#This Row],[Embarked]]="C", 1, ""))</f>
        <v>0</v>
      </c>
      <c r="U500" s="3">
        <f>IF(Table2[[#This Row],[Sex]]="male", 1, 0)</f>
        <v>1</v>
      </c>
      <c r="V500" s="3"/>
      <c r="AI500">
        <f>SUMPRODUCT(Table2[[#This Row],[SibSp_1]:[Const]],$X$4:$AG$4)</f>
        <v>-0.39350859546219641</v>
      </c>
      <c r="AJ500">
        <f>(AI500-Table2[[#This Row],[Survived]])^2</f>
        <v>0.15484901470263054</v>
      </c>
    </row>
    <row r="501" spans="1:36" x14ac:dyDescent="0.25">
      <c r="A501">
        <v>499</v>
      </c>
      <c r="B501">
        <v>0</v>
      </c>
      <c r="C501">
        <v>1</v>
      </c>
      <c r="D501" t="s">
        <v>718</v>
      </c>
      <c r="E501" t="s">
        <v>17</v>
      </c>
      <c r="F501">
        <v>25</v>
      </c>
      <c r="G501">
        <v>1</v>
      </c>
      <c r="H501">
        <v>2</v>
      </c>
      <c r="I501">
        <v>113781</v>
      </c>
      <c r="J501">
        <v>151.55000000000001</v>
      </c>
      <c r="K501" t="s">
        <v>448</v>
      </c>
      <c r="L501" t="s">
        <v>15</v>
      </c>
      <c r="M501">
        <f>Table2[[#This Row],[SibSp]]</f>
        <v>1</v>
      </c>
      <c r="N501">
        <f>Table2[[#This Row],[Parch]]</f>
        <v>2</v>
      </c>
      <c r="O501" s="5">
        <f>Table2[[#This Row],[Age]]/80</f>
        <v>0.3125</v>
      </c>
      <c r="P501" s="5">
        <f>LOG10(Table2[[#This Row],[Fare]]+1)</f>
        <v>2.1834122119784261</v>
      </c>
      <c r="Q501" s="3">
        <f>IF(OR(Table2[[#This Row],[Pclass]]=2, Table2[[#This Row],[Pclass]]=3), 0, IF(Table2[[#This Row],[Pclass]]=1, 1, ""))</f>
        <v>1</v>
      </c>
      <c r="R501" s="3">
        <f>IF(OR(Table2[[#This Row],[Pclass]]=1, Table2[[#This Row],[Pclass]]=3), 0, IF(Table2[[#This Row],[Pclass]]=2, 1, ""))</f>
        <v>0</v>
      </c>
      <c r="S501" s="3">
        <f>IF(OR(Table2[[#This Row],[Embarked]]="C", Table2[[#This Row],[Embarked]]="Q"), 0, IF(Table2[[#This Row],[Embarked]]="S", 1, ""))</f>
        <v>1</v>
      </c>
      <c r="T501" s="3">
        <f>IF(OR(Table2[[#This Row],[Embarked]]="S", Table2[[#This Row],[Embarked]]="Q"), 0, IF(Table2[[#This Row],[Embarked]]="C", 1, ""))</f>
        <v>0</v>
      </c>
      <c r="U501" s="3">
        <f>IF(Table2[[#This Row],[Sex]]="male", 1, 0)</f>
        <v>0</v>
      </c>
      <c r="V501" s="3">
        <v>1</v>
      </c>
      <c r="AI501">
        <f>SUMPRODUCT(Table2[[#This Row],[SibSp_1]:[Const]],$X$4:$AG$4)</f>
        <v>0.94133836493628298</v>
      </c>
      <c r="AJ501">
        <f>(AI501-Table2[[#This Row],[Survived]])^2</f>
        <v>0.88611791730091471</v>
      </c>
    </row>
    <row r="502" spans="1:36" x14ac:dyDescent="0.25">
      <c r="A502">
        <v>500</v>
      </c>
      <c r="B502">
        <v>0</v>
      </c>
      <c r="C502">
        <v>3</v>
      </c>
      <c r="D502" t="s">
        <v>719</v>
      </c>
      <c r="E502" t="s">
        <v>13</v>
      </c>
      <c r="F502">
        <v>24</v>
      </c>
      <c r="G502">
        <v>0</v>
      </c>
      <c r="H502">
        <v>0</v>
      </c>
      <c r="I502">
        <v>350035</v>
      </c>
      <c r="J502">
        <v>7.7957999999999998</v>
      </c>
      <c r="L502" t="s">
        <v>15</v>
      </c>
      <c r="M502">
        <f>Table2[[#This Row],[SibSp]]</f>
        <v>0</v>
      </c>
      <c r="N502">
        <f>Table2[[#This Row],[Parch]]</f>
        <v>0</v>
      </c>
      <c r="O502" s="5">
        <f>Table2[[#This Row],[Age]]/80</f>
        <v>0.3</v>
      </c>
      <c r="P502" s="5">
        <f>LOG10(Table2[[#This Row],[Fare]]+1)</f>
        <v>0.94427534575879857</v>
      </c>
      <c r="Q502" s="3">
        <f>IF(OR(Table2[[#This Row],[Pclass]]=2, Table2[[#This Row],[Pclass]]=3), 0, IF(Table2[[#This Row],[Pclass]]=1, 1, ""))</f>
        <v>0</v>
      </c>
      <c r="R502" s="3">
        <f>IF(OR(Table2[[#This Row],[Pclass]]=1, Table2[[#This Row],[Pclass]]=3), 0, IF(Table2[[#This Row],[Pclass]]=2, 1, ""))</f>
        <v>0</v>
      </c>
      <c r="S502" s="3">
        <f>IF(OR(Table2[[#This Row],[Embarked]]="C", Table2[[#This Row],[Embarked]]="Q"), 0, IF(Table2[[#This Row],[Embarked]]="S", 1, ""))</f>
        <v>1</v>
      </c>
      <c r="T502" s="3">
        <f>IF(OR(Table2[[#This Row],[Embarked]]="S", Table2[[#This Row],[Embarked]]="Q"), 0, IF(Table2[[#This Row],[Embarked]]="C", 1, ""))</f>
        <v>0</v>
      </c>
      <c r="U502" s="3">
        <f>IF(Table2[[#This Row],[Sex]]="male", 1, 0)</f>
        <v>1</v>
      </c>
      <c r="V502" s="3">
        <v>1</v>
      </c>
      <c r="AI502">
        <f>SUMPRODUCT(Table2[[#This Row],[SibSp_1]:[Const]],$X$4:$AG$4)</f>
        <v>0.13445547242079725</v>
      </c>
      <c r="AJ502">
        <f>(AI502-Table2[[#This Row],[Survived]])^2</f>
        <v>1.8078274063899769E-2</v>
      </c>
    </row>
    <row r="503" spans="1:36" x14ac:dyDescent="0.25">
      <c r="A503">
        <v>501</v>
      </c>
      <c r="B503">
        <v>0</v>
      </c>
      <c r="C503">
        <v>3</v>
      </c>
      <c r="D503" t="s">
        <v>720</v>
      </c>
      <c r="E503" t="s">
        <v>13</v>
      </c>
      <c r="F503">
        <v>17</v>
      </c>
      <c r="G503">
        <v>0</v>
      </c>
      <c r="H503">
        <v>0</v>
      </c>
      <c r="I503">
        <v>315086</v>
      </c>
      <c r="J503">
        <v>8.6624999999999996</v>
      </c>
      <c r="L503" t="s">
        <v>15</v>
      </c>
      <c r="M503">
        <f>Table2[[#This Row],[SibSp]]</f>
        <v>0</v>
      </c>
      <c r="N503">
        <f>Table2[[#This Row],[Parch]]</f>
        <v>0</v>
      </c>
      <c r="O503" s="5">
        <f>Table2[[#This Row],[Age]]/80</f>
        <v>0.21249999999999999</v>
      </c>
      <c r="P503" s="5">
        <f>LOG10(Table2[[#This Row],[Fare]]+1)</f>
        <v>0.98508950692638131</v>
      </c>
      <c r="Q503" s="3">
        <f>IF(OR(Table2[[#This Row],[Pclass]]=2, Table2[[#This Row],[Pclass]]=3), 0, IF(Table2[[#This Row],[Pclass]]=1, 1, ""))</f>
        <v>0</v>
      </c>
      <c r="R503" s="3">
        <f>IF(OR(Table2[[#This Row],[Pclass]]=1, Table2[[#This Row],[Pclass]]=3), 0, IF(Table2[[#This Row],[Pclass]]=2, 1, ""))</f>
        <v>0</v>
      </c>
      <c r="S503" s="3">
        <f>IF(OR(Table2[[#This Row],[Embarked]]="C", Table2[[#This Row],[Embarked]]="Q"), 0, IF(Table2[[#This Row],[Embarked]]="S", 1, ""))</f>
        <v>1</v>
      </c>
      <c r="T503" s="3">
        <f>IF(OR(Table2[[#This Row],[Embarked]]="S", Table2[[#This Row],[Embarked]]="Q"), 0, IF(Table2[[#This Row],[Embarked]]="C", 1, ""))</f>
        <v>0</v>
      </c>
      <c r="U503" s="3">
        <f>IF(Table2[[#This Row],[Sex]]="male", 1, 0)</f>
        <v>1</v>
      </c>
      <c r="V503" s="3">
        <v>1</v>
      </c>
      <c r="AI503">
        <f>SUMPRODUCT(Table2[[#This Row],[SibSp_1]:[Const]],$X$4:$AG$4)</f>
        <v>0.18125511355256296</v>
      </c>
      <c r="AJ503">
        <f>(AI503-Table2[[#This Row],[Survived]])^2</f>
        <v>3.2853416188952496E-2</v>
      </c>
    </row>
    <row r="504" spans="1:36" x14ac:dyDescent="0.25">
      <c r="A504">
        <v>502</v>
      </c>
      <c r="B504">
        <v>0</v>
      </c>
      <c r="C504">
        <v>3</v>
      </c>
      <c r="D504" t="s">
        <v>721</v>
      </c>
      <c r="E504" t="s">
        <v>17</v>
      </c>
      <c r="F504">
        <v>21</v>
      </c>
      <c r="G504">
        <v>0</v>
      </c>
      <c r="H504">
        <v>0</v>
      </c>
      <c r="I504">
        <v>364846</v>
      </c>
      <c r="J504">
        <v>7.75</v>
      </c>
      <c r="L504" t="s">
        <v>27</v>
      </c>
      <c r="M504">
        <f>Table2[[#This Row],[SibSp]]</f>
        <v>0</v>
      </c>
      <c r="N504">
        <f>Table2[[#This Row],[Parch]]</f>
        <v>0</v>
      </c>
      <c r="O504" s="5">
        <f>Table2[[#This Row],[Age]]/80</f>
        <v>0.26250000000000001</v>
      </c>
      <c r="P504" s="5">
        <f>LOG10(Table2[[#This Row],[Fare]]+1)</f>
        <v>0.94200805302231327</v>
      </c>
      <c r="Q504" s="3">
        <f>IF(OR(Table2[[#This Row],[Pclass]]=2, Table2[[#This Row],[Pclass]]=3), 0, IF(Table2[[#This Row],[Pclass]]=1, 1, ""))</f>
        <v>0</v>
      </c>
      <c r="R504" s="3">
        <f>IF(OR(Table2[[#This Row],[Pclass]]=1, Table2[[#This Row],[Pclass]]=3), 0, IF(Table2[[#This Row],[Pclass]]=2, 1, ""))</f>
        <v>0</v>
      </c>
      <c r="S504" s="3">
        <f>IF(OR(Table2[[#This Row],[Embarked]]="C", Table2[[#This Row],[Embarked]]="Q"), 0, IF(Table2[[#This Row],[Embarked]]="S", 1, ""))</f>
        <v>0</v>
      </c>
      <c r="T504" s="3">
        <f>IF(OR(Table2[[#This Row],[Embarked]]="S", Table2[[#This Row],[Embarked]]="Q"), 0, IF(Table2[[#This Row],[Embarked]]="C", 1, ""))</f>
        <v>0</v>
      </c>
      <c r="U504" s="3">
        <f>IF(Table2[[#This Row],[Sex]]="male", 1, 0)</f>
        <v>0</v>
      </c>
      <c r="V504" s="3">
        <v>1</v>
      </c>
      <c r="AI504">
        <f>SUMPRODUCT(Table2[[#This Row],[SibSp_1]:[Const]],$X$4:$AG$4)</f>
        <v>0.60588894498274115</v>
      </c>
      <c r="AJ504">
        <f>(AI504-Table2[[#This Row],[Survived]])^2</f>
        <v>0.36710141365229915</v>
      </c>
    </row>
    <row r="505" spans="1:36" hidden="1" x14ac:dyDescent="0.25">
      <c r="A505">
        <v>503</v>
      </c>
      <c r="B505">
        <v>0</v>
      </c>
      <c r="C505">
        <v>3</v>
      </c>
      <c r="D505" t="s">
        <v>722</v>
      </c>
      <c r="E505" t="s">
        <v>17</v>
      </c>
      <c r="G505">
        <v>0</v>
      </c>
      <c r="H505">
        <v>0</v>
      </c>
      <c r="I505">
        <v>330909</v>
      </c>
      <c r="J505">
        <v>7.6292</v>
      </c>
      <c r="L505" t="s">
        <v>27</v>
      </c>
      <c r="M505">
        <f>Table2[[#This Row],[SibSp]]</f>
        <v>0</v>
      </c>
      <c r="N505">
        <f>Table2[[#This Row],[Parch]]</f>
        <v>0</v>
      </c>
      <c r="O505">
        <f>Table2[[#This Row],[Age]]/80</f>
        <v>0</v>
      </c>
      <c r="P505" s="3">
        <f>LOG10(Table2[[#This Row],[Fare]]+1)</f>
        <v>0.93597053480094117</v>
      </c>
      <c r="Q505" s="3">
        <f>IF(OR(Table2[[#This Row],[Pclass]]=2, Table2[[#This Row],[Pclass]]=3), 0, IF(Table2[[#This Row],[Pclass]]=1, 1, ""))</f>
        <v>0</v>
      </c>
      <c r="R505" s="3">
        <f>IF(OR(Table2[[#This Row],[Pclass]]=1, Table2[[#This Row],[Pclass]]=3), 0, IF(Table2[[#This Row],[Pclass]]=2, 1, ""))</f>
        <v>0</v>
      </c>
      <c r="S505" s="3">
        <f>IF(OR(Table2[[#This Row],[Embarked]]="C", Table2[[#This Row],[Embarked]]="Q"), 0, IF(Table2[[#This Row],[Embarked]]="S", 1, ""))</f>
        <v>0</v>
      </c>
      <c r="T505" s="3">
        <f>IF(OR(Table2[[#This Row],[Embarked]]="S", Table2[[#This Row],[Embarked]]="Q"), 0, IF(Table2[[#This Row],[Embarked]]="C", 1, ""))</f>
        <v>0</v>
      </c>
      <c r="U505" s="3">
        <f>IF(Table2[[#This Row],[Sex]]="male", 1, 0)</f>
        <v>0</v>
      </c>
      <c r="V505" s="3"/>
      <c r="AI505">
        <f>SUMPRODUCT(Table2[[#This Row],[SibSp_1]:[Const]],$X$4:$AG$4)</f>
        <v>4.5627287463943213E-2</v>
      </c>
      <c r="AJ505">
        <f>(AI505-Table2[[#This Row],[Survived]])^2</f>
        <v>2.0818493613173096E-3</v>
      </c>
    </row>
    <row r="506" spans="1:36" x14ac:dyDescent="0.25">
      <c r="A506">
        <v>504</v>
      </c>
      <c r="B506">
        <v>0</v>
      </c>
      <c r="C506">
        <v>3</v>
      </c>
      <c r="D506" t="s">
        <v>723</v>
      </c>
      <c r="E506" t="s">
        <v>17</v>
      </c>
      <c r="F506">
        <v>37</v>
      </c>
      <c r="G506">
        <v>0</v>
      </c>
      <c r="H506">
        <v>0</v>
      </c>
      <c r="I506">
        <v>4135</v>
      </c>
      <c r="J506">
        <v>9.5875000000000004</v>
      </c>
      <c r="L506" t="s">
        <v>15</v>
      </c>
      <c r="M506">
        <f>Table2[[#This Row],[SibSp]]</f>
        <v>0</v>
      </c>
      <c r="N506">
        <f>Table2[[#This Row],[Parch]]</f>
        <v>0</v>
      </c>
      <c r="O506" s="5">
        <f>Table2[[#This Row],[Age]]/80</f>
        <v>0.46250000000000002</v>
      </c>
      <c r="P506" s="5">
        <f>LOG10(Table2[[#This Row],[Fare]]+1)</f>
        <v>1.0247934233387634</v>
      </c>
      <c r="Q506" s="3">
        <f>IF(OR(Table2[[#This Row],[Pclass]]=2, Table2[[#This Row],[Pclass]]=3), 0, IF(Table2[[#This Row],[Pclass]]=1, 1, ""))</f>
        <v>0</v>
      </c>
      <c r="R506" s="3">
        <f>IF(OR(Table2[[#This Row],[Pclass]]=1, Table2[[#This Row],[Pclass]]=3), 0, IF(Table2[[#This Row],[Pclass]]=2, 1, ""))</f>
        <v>0</v>
      </c>
      <c r="S506" s="3">
        <f>IF(OR(Table2[[#This Row],[Embarked]]="C", Table2[[#This Row],[Embarked]]="Q"), 0, IF(Table2[[#This Row],[Embarked]]="S", 1, ""))</f>
        <v>1</v>
      </c>
      <c r="T506" s="3">
        <f>IF(OR(Table2[[#This Row],[Embarked]]="S", Table2[[#This Row],[Embarked]]="Q"), 0, IF(Table2[[#This Row],[Embarked]]="C", 1, ""))</f>
        <v>0</v>
      </c>
      <c r="U506" s="3">
        <f>IF(Table2[[#This Row],[Sex]]="male", 1, 0)</f>
        <v>0</v>
      </c>
      <c r="V506" s="3">
        <v>1</v>
      </c>
      <c r="AI506">
        <f>SUMPRODUCT(Table2[[#This Row],[SibSp_1]:[Const]],$X$4:$AG$4)</f>
        <v>0.53822598623164719</v>
      </c>
      <c r="AJ506">
        <f>(AI506-Table2[[#This Row],[Survived]])^2</f>
        <v>0.28968721225502925</v>
      </c>
    </row>
    <row r="507" spans="1:36" x14ac:dyDescent="0.25">
      <c r="A507">
        <v>505</v>
      </c>
      <c r="B507">
        <v>1</v>
      </c>
      <c r="C507">
        <v>1</v>
      </c>
      <c r="D507" t="s">
        <v>724</v>
      </c>
      <c r="E507" t="s">
        <v>17</v>
      </c>
      <c r="F507">
        <v>16</v>
      </c>
      <c r="G507">
        <v>0</v>
      </c>
      <c r="H507">
        <v>0</v>
      </c>
      <c r="I507">
        <v>110152</v>
      </c>
      <c r="J507">
        <v>86.5</v>
      </c>
      <c r="K507" t="s">
        <v>725</v>
      </c>
      <c r="L507" t="s">
        <v>15</v>
      </c>
      <c r="M507">
        <f>Table2[[#This Row],[SibSp]]</f>
        <v>0</v>
      </c>
      <c r="N507">
        <f>Table2[[#This Row],[Parch]]</f>
        <v>0</v>
      </c>
      <c r="O507" s="5">
        <f>Table2[[#This Row],[Age]]/80</f>
        <v>0.2</v>
      </c>
      <c r="P507" s="5">
        <f>LOG10(Table2[[#This Row],[Fare]]+1)</f>
        <v>1.9420080530223132</v>
      </c>
      <c r="Q507" s="3">
        <f>IF(OR(Table2[[#This Row],[Pclass]]=2, Table2[[#This Row],[Pclass]]=3), 0, IF(Table2[[#This Row],[Pclass]]=1, 1, ""))</f>
        <v>1</v>
      </c>
      <c r="R507" s="3">
        <f>IF(OR(Table2[[#This Row],[Pclass]]=1, Table2[[#This Row],[Pclass]]=3), 0, IF(Table2[[#This Row],[Pclass]]=2, 1, ""))</f>
        <v>0</v>
      </c>
      <c r="S507" s="3">
        <f>IF(OR(Table2[[#This Row],[Embarked]]="C", Table2[[#This Row],[Embarked]]="Q"), 0, IF(Table2[[#This Row],[Embarked]]="S", 1, ""))</f>
        <v>1</v>
      </c>
      <c r="T507" s="3">
        <f>IF(OR(Table2[[#This Row],[Embarked]]="S", Table2[[#This Row],[Embarked]]="Q"), 0, IF(Table2[[#This Row],[Embarked]]="C", 1, ""))</f>
        <v>0</v>
      </c>
      <c r="U507" s="3">
        <f>IF(Table2[[#This Row],[Sex]]="male", 1, 0)</f>
        <v>0</v>
      </c>
      <c r="V507" s="3">
        <v>1</v>
      </c>
      <c r="AI507">
        <f>SUMPRODUCT(Table2[[#This Row],[SibSp_1]:[Const]],$X$4:$AG$4)</f>
        <v>1.0699719472208324</v>
      </c>
      <c r="AJ507">
        <f>(AI507-Table2[[#This Row],[Survived]])^2</f>
        <v>4.8960733978749612E-3</v>
      </c>
    </row>
    <row r="508" spans="1:36" x14ac:dyDescent="0.25">
      <c r="A508">
        <v>506</v>
      </c>
      <c r="B508">
        <v>0</v>
      </c>
      <c r="C508">
        <v>1</v>
      </c>
      <c r="D508" t="s">
        <v>726</v>
      </c>
      <c r="E508" t="s">
        <v>13</v>
      </c>
      <c r="F508">
        <v>18</v>
      </c>
      <c r="G508">
        <v>1</v>
      </c>
      <c r="H508">
        <v>0</v>
      </c>
      <c r="I508" t="s">
        <v>461</v>
      </c>
      <c r="J508">
        <v>108.9</v>
      </c>
      <c r="K508" t="s">
        <v>462</v>
      </c>
      <c r="L508" t="s">
        <v>20</v>
      </c>
      <c r="M508">
        <f>Table2[[#This Row],[SibSp]]</f>
        <v>1</v>
      </c>
      <c r="N508">
        <f>Table2[[#This Row],[Parch]]</f>
        <v>0</v>
      </c>
      <c r="O508" s="5">
        <f>Table2[[#This Row],[Age]]/80</f>
        <v>0.22500000000000001</v>
      </c>
      <c r="P508" s="5">
        <f>LOG10(Table2[[#This Row],[Fare]]+1)</f>
        <v>2.0409976924234905</v>
      </c>
      <c r="Q508" s="3">
        <f>IF(OR(Table2[[#This Row],[Pclass]]=2, Table2[[#This Row],[Pclass]]=3), 0, IF(Table2[[#This Row],[Pclass]]=1, 1, ""))</f>
        <v>1</v>
      </c>
      <c r="R508" s="3">
        <f>IF(OR(Table2[[#This Row],[Pclass]]=1, Table2[[#This Row],[Pclass]]=3), 0, IF(Table2[[#This Row],[Pclass]]=2, 1, ""))</f>
        <v>0</v>
      </c>
      <c r="S508" s="3">
        <f>IF(OR(Table2[[#This Row],[Embarked]]="C", Table2[[#This Row],[Embarked]]="Q"), 0, IF(Table2[[#This Row],[Embarked]]="S", 1, ""))</f>
        <v>0</v>
      </c>
      <c r="T508" s="3">
        <f>IF(OR(Table2[[#This Row],[Embarked]]="S", Table2[[#This Row],[Embarked]]="Q"), 0, IF(Table2[[#This Row],[Embarked]]="C", 1, ""))</f>
        <v>1</v>
      </c>
      <c r="U508" s="3">
        <f>IF(Table2[[#This Row],[Sex]]="male", 1, 0)</f>
        <v>1</v>
      </c>
      <c r="V508" s="3">
        <v>1</v>
      </c>
      <c r="AI508">
        <f>SUMPRODUCT(Table2[[#This Row],[SibSp_1]:[Const]],$X$4:$AG$4)</f>
        <v>0.59009031472387552</v>
      </c>
      <c r="AJ508">
        <f>(AI508-Table2[[#This Row],[Survived]])^2</f>
        <v>0.34820657953092249</v>
      </c>
    </row>
    <row r="509" spans="1:36" x14ac:dyDescent="0.25">
      <c r="A509">
        <v>507</v>
      </c>
      <c r="B509">
        <v>1</v>
      </c>
      <c r="C509">
        <v>2</v>
      </c>
      <c r="D509" t="s">
        <v>727</v>
      </c>
      <c r="E509" t="s">
        <v>17</v>
      </c>
      <c r="F509">
        <v>33</v>
      </c>
      <c r="G509">
        <v>0</v>
      </c>
      <c r="H509">
        <v>2</v>
      </c>
      <c r="I509">
        <v>26360</v>
      </c>
      <c r="J509">
        <v>26</v>
      </c>
      <c r="L509" t="s">
        <v>15</v>
      </c>
      <c r="M509">
        <f>Table2[[#This Row],[SibSp]]</f>
        <v>0</v>
      </c>
      <c r="N509">
        <f>Table2[[#This Row],[Parch]]</f>
        <v>2</v>
      </c>
      <c r="O509" s="5">
        <f>Table2[[#This Row],[Age]]/80</f>
        <v>0.41249999999999998</v>
      </c>
      <c r="P509" s="5">
        <f>LOG10(Table2[[#This Row],[Fare]]+1)</f>
        <v>1.4313637641589874</v>
      </c>
      <c r="Q509" s="3">
        <f>IF(OR(Table2[[#This Row],[Pclass]]=2, Table2[[#This Row],[Pclass]]=3), 0, IF(Table2[[#This Row],[Pclass]]=1, 1, ""))</f>
        <v>0</v>
      </c>
      <c r="R509" s="3">
        <f>IF(OR(Table2[[#This Row],[Pclass]]=1, Table2[[#This Row],[Pclass]]=3), 0, IF(Table2[[#This Row],[Pclass]]=2, 1, ""))</f>
        <v>1</v>
      </c>
      <c r="S509" s="3">
        <f>IF(OR(Table2[[#This Row],[Embarked]]="C", Table2[[#This Row],[Embarked]]="Q"), 0, IF(Table2[[#This Row],[Embarked]]="S", 1, ""))</f>
        <v>1</v>
      </c>
      <c r="T509" s="3">
        <f>IF(OR(Table2[[#This Row],[Embarked]]="S", Table2[[#This Row],[Embarked]]="Q"), 0, IF(Table2[[#This Row],[Embarked]]="C", 1, ""))</f>
        <v>0</v>
      </c>
      <c r="U509" s="3">
        <f>IF(Table2[[#This Row],[Sex]]="male", 1, 0)</f>
        <v>0</v>
      </c>
      <c r="V509" s="3">
        <v>1</v>
      </c>
      <c r="AI509">
        <f>SUMPRODUCT(Table2[[#This Row],[SibSp_1]:[Const]],$X$4:$AG$4)</f>
        <v>0.73863703055952667</v>
      </c>
      <c r="AJ509">
        <f>(AI509-Table2[[#This Row],[Survived]])^2</f>
        <v>6.8310601794741799E-2</v>
      </c>
    </row>
    <row r="510" spans="1:36" hidden="1" x14ac:dyDescent="0.25">
      <c r="A510">
        <v>508</v>
      </c>
      <c r="B510">
        <v>1</v>
      </c>
      <c r="C510">
        <v>1</v>
      </c>
      <c r="D510" t="s">
        <v>728</v>
      </c>
      <c r="E510" t="s">
        <v>13</v>
      </c>
      <c r="G510">
        <v>0</v>
      </c>
      <c r="H510">
        <v>0</v>
      </c>
      <c r="I510">
        <v>111427</v>
      </c>
      <c r="J510">
        <v>26.55</v>
      </c>
      <c r="L510" t="s">
        <v>15</v>
      </c>
      <c r="M510">
        <f>Table2[[#This Row],[SibSp]]</f>
        <v>0</v>
      </c>
      <c r="N510">
        <f>Table2[[#This Row],[Parch]]</f>
        <v>0</v>
      </c>
      <c r="O510">
        <f>Table2[[#This Row],[Age]]/80</f>
        <v>0</v>
      </c>
      <c r="P510" s="3">
        <f>LOG10(Table2[[#This Row],[Fare]]+1)</f>
        <v>1.4401216031878039</v>
      </c>
      <c r="Q510" s="3">
        <f>IF(OR(Table2[[#This Row],[Pclass]]=2, Table2[[#This Row],[Pclass]]=3), 0, IF(Table2[[#This Row],[Pclass]]=1, 1, ""))</f>
        <v>1</v>
      </c>
      <c r="R510" s="3">
        <f>IF(OR(Table2[[#This Row],[Pclass]]=1, Table2[[#This Row],[Pclass]]=3), 0, IF(Table2[[#This Row],[Pclass]]=2, 1, ""))</f>
        <v>0</v>
      </c>
      <c r="S510" s="3">
        <f>IF(OR(Table2[[#This Row],[Embarked]]="C", Table2[[#This Row],[Embarked]]="Q"), 0, IF(Table2[[#This Row],[Embarked]]="S", 1, ""))</f>
        <v>1</v>
      </c>
      <c r="T510" s="3">
        <f>IF(OR(Table2[[#This Row],[Embarked]]="S", Table2[[#This Row],[Embarked]]="Q"), 0, IF(Table2[[#This Row],[Embarked]]="C", 1, ""))</f>
        <v>0</v>
      </c>
      <c r="U510" s="3">
        <f>IF(Table2[[#This Row],[Sex]]="male", 1, 0)</f>
        <v>1</v>
      </c>
      <c r="V510" s="3"/>
      <c r="AI510">
        <f>SUMPRODUCT(Table2[[#This Row],[SibSp_1]:[Const]],$X$4:$AG$4)</f>
        <v>-2.953276777559527E-2</v>
      </c>
      <c r="AJ510">
        <f>(AI510-Table2[[#This Row],[Survived]])^2</f>
        <v>1.0599377199236777</v>
      </c>
    </row>
    <row r="511" spans="1:36" x14ac:dyDescent="0.25">
      <c r="A511">
        <v>509</v>
      </c>
      <c r="B511">
        <v>0</v>
      </c>
      <c r="C511">
        <v>3</v>
      </c>
      <c r="D511" t="s">
        <v>729</v>
      </c>
      <c r="E511" t="s">
        <v>13</v>
      </c>
      <c r="F511">
        <v>28</v>
      </c>
      <c r="G511">
        <v>0</v>
      </c>
      <c r="H511">
        <v>0</v>
      </c>
      <c r="I511" t="s">
        <v>730</v>
      </c>
      <c r="J511">
        <v>22.524999999999999</v>
      </c>
      <c r="L511" t="s">
        <v>15</v>
      </c>
      <c r="M511">
        <f>Table2[[#This Row],[SibSp]]</f>
        <v>0</v>
      </c>
      <c r="N511">
        <f>Table2[[#This Row],[Parch]]</f>
        <v>0</v>
      </c>
      <c r="O511" s="5">
        <f>Table2[[#This Row],[Age]]/80</f>
        <v>0.35</v>
      </c>
      <c r="P511" s="5">
        <f>LOG10(Table2[[#This Row],[Fare]]+1)</f>
        <v>1.3715296320992945</v>
      </c>
      <c r="Q511" s="3">
        <f>IF(OR(Table2[[#This Row],[Pclass]]=2, Table2[[#This Row],[Pclass]]=3), 0, IF(Table2[[#This Row],[Pclass]]=1, 1, ""))</f>
        <v>0</v>
      </c>
      <c r="R511" s="3">
        <f>IF(OR(Table2[[#This Row],[Pclass]]=1, Table2[[#This Row],[Pclass]]=3), 0, IF(Table2[[#This Row],[Pclass]]=2, 1, ""))</f>
        <v>0</v>
      </c>
      <c r="S511" s="3">
        <f>IF(OR(Table2[[#This Row],[Embarked]]="C", Table2[[#This Row],[Embarked]]="Q"), 0, IF(Table2[[#This Row],[Embarked]]="S", 1, ""))</f>
        <v>1</v>
      </c>
      <c r="T511" s="3">
        <f>IF(OR(Table2[[#This Row],[Embarked]]="S", Table2[[#This Row],[Embarked]]="Q"), 0, IF(Table2[[#This Row],[Embarked]]="C", 1, ""))</f>
        <v>0</v>
      </c>
      <c r="U511" s="3">
        <f>IF(Table2[[#This Row],[Sex]]="male", 1, 0)</f>
        <v>1</v>
      </c>
      <c r="V511" s="3">
        <v>1</v>
      </c>
      <c r="AI511">
        <f>SUMPRODUCT(Table2[[#This Row],[SibSp_1]:[Const]],$X$4:$AG$4)</f>
        <v>0.12967781840402981</v>
      </c>
      <c r="AJ511">
        <f>(AI511-Table2[[#This Row],[Survived]])^2</f>
        <v>1.6816336586028532E-2</v>
      </c>
    </row>
    <row r="512" spans="1:36" x14ac:dyDescent="0.25">
      <c r="A512">
        <v>510</v>
      </c>
      <c r="B512">
        <v>1</v>
      </c>
      <c r="C512">
        <v>3</v>
      </c>
      <c r="D512" t="s">
        <v>731</v>
      </c>
      <c r="E512" t="s">
        <v>13</v>
      </c>
      <c r="F512">
        <v>26</v>
      </c>
      <c r="G512">
        <v>0</v>
      </c>
      <c r="H512">
        <v>0</v>
      </c>
      <c r="I512">
        <v>1601</v>
      </c>
      <c r="J512">
        <v>56.495800000000003</v>
      </c>
      <c r="L512" t="s">
        <v>15</v>
      </c>
      <c r="M512">
        <f>Table2[[#This Row],[SibSp]]</f>
        <v>0</v>
      </c>
      <c r="N512">
        <f>Table2[[#This Row],[Parch]]</f>
        <v>0</v>
      </c>
      <c r="O512" s="5">
        <f>Table2[[#This Row],[Age]]/80</f>
        <v>0.32500000000000001</v>
      </c>
      <c r="P512" s="5">
        <f>LOG10(Table2[[#This Row],[Fare]]+1)</f>
        <v>1.7596361211514699</v>
      </c>
      <c r="Q512" s="3">
        <f>IF(OR(Table2[[#This Row],[Pclass]]=2, Table2[[#This Row],[Pclass]]=3), 0, IF(Table2[[#This Row],[Pclass]]=1, 1, ""))</f>
        <v>0</v>
      </c>
      <c r="R512" s="3">
        <f>IF(OR(Table2[[#This Row],[Pclass]]=1, Table2[[#This Row],[Pclass]]=3), 0, IF(Table2[[#This Row],[Pclass]]=2, 1, ""))</f>
        <v>0</v>
      </c>
      <c r="S512" s="3">
        <f>IF(OR(Table2[[#This Row],[Embarked]]="C", Table2[[#This Row],[Embarked]]="Q"), 0, IF(Table2[[#This Row],[Embarked]]="S", 1, ""))</f>
        <v>1</v>
      </c>
      <c r="T512" s="3">
        <f>IF(OR(Table2[[#This Row],[Embarked]]="S", Table2[[#This Row],[Embarked]]="Q"), 0, IF(Table2[[#This Row],[Embarked]]="C", 1, ""))</f>
        <v>0</v>
      </c>
      <c r="U512" s="3">
        <f>IF(Table2[[#This Row],[Sex]]="male", 1, 0)</f>
        <v>1</v>
      </c>
      <c r="V512" s="3">
        <v>1</v>
      </c>
      <c r="AI512">
        <f>SUMPRODUCT(Table2[[#This Row],[SibSp_1]:[Const]],$X$4:$AG$4)</f>
        <v>0.16140033957616651</v>
      </c>
      <c r="AJ512">
        <f>(AI512-Table2[[#This Row],[Survived]])^2</f>
        <v>0.70324939046296886</v>
      </c>
    </row>
    <row r="513" spans="1:36" x14ac:dyDescent="0.25">
      <c r="A513">
        <v>511</v>
      </c>
      <c r="B513">
        <v>1</v>
      </c>
      <c r="C513">
        <v>3</v>
      </c>
      <c r="D513" t="s">
        <v>732</v>
      </c>
      <c r="E513" t="s">
        <v>13</v>
      </c>
      <c r="F513">
        <v>29</v>
      </c>
      <c r="G513">
        <v>0</v>
      </c>
      <c r="H513">
        <v>0</v>
      </c>
      <c r="I513">
        <v>382651</v>
      </c>
      <c r="J513">
        <v>7.75</v>
      </c>
      <c r="L513" t="s">
        <v>27</v>
      </c>
      <c r="M513">
        <f>Table2[[#This Row],[SibSp]]</f>
        <v>0</v>
      </c>
      <c r="N513">
        <f>Table2[[#This Row],[Parch]]</f>
        <v>0</v>
      </c>
      <c r="O513" s="5">
        <f>Table2[[#This Row],[Age]]/80</f>
        <v>0.36249999999999999</v>
      </c>
      <c r="P513" s="5">
        <f>LOG10(Table2[[#This Row],[Fare]]+1)</f>
        <v>0.94200805302231327</v>
      </c>
      <c r="Q513" s="3">
        <f>IF(OR(Table2[[#This Row],[Pclass]]=2, Table2[[#This Row],[Pclass]]=3), 0, IF(Table2[[#This Row],[Pclass]]=1, 1, ""))</f>
        <v>0</v>
      </c>
      <c r="R513" s="3">
        <f>IF(OR(Table2[[#This Row],[Pclass]]=1, Table2[[#This Row],[Pclass]]=3), 0, IF(Table2[[#This Row],[Pclass]]=2, 1, ""))</f>
        <v>0</v>
      </c>
      <c r="S513" s="3">
        <f>IF(OR(Table2[[#This Row],[Embarked]]="C", Table2[[#This Row],[Embarked]]="Q"), 0, IF(Table2[[#This Row],[Embarked]]="S", 1, ""))</f>
        <v>0</v>
      </c>
      <c r="T513" s="3">
        <f>IF(OR(Table2[[#This Row],[Embarked]]="S", Table2[[#This Row],[Embarked]]="Q"), 0, IF(Table2[[#This Row],[Embarked]]="C", 1, ""))</f>
        <v>0</v>
      </c>
      <c r="U513" s="3">
        <f>IF(Table2[[#This Row],[Sex]]="male", 1, 0)</f>
        <v>1</v>
      </c>
      <c r="V513" s="3">
        <v>1</v>
      </c>
      <c r="AI513">
        <f>SUMPRODUCT(Table2[[#This Row],[SibSp_1]:[Const]],$X$4:$AG$4)</f>
        <v>7.1613558411781519E-2</v>
      </c>
      <c r="AJ513">
        <f>(AI513-Table2[[#This Row],[Survived]])^2</f>
        <v>0.86190138492483459</v>
      </c>
    </row>
    <row r="514" spans="1:36" hidden="1" x14ac:dyDescent="0.25">
      <c r="A514">
        <v>512</v>
      </c>
      <c r="B514">
        <v>0</v>
      </c>
      <c r="C514">
        <v>3</v>
      </c>
      <c r="D514" t="s">
        <v>733</v>
      </c>
      <c r="E514" t="s">
        <v>13</v>
      </c>
      <c r="G514">
        <v>0</v>
      </c>
      <c r="H514">
        <v>0</v>
      </c>
      <c r="I514" t="s">
        <v>734</v>
      </c>
      <c r="J514">
        <v>8.0500000000000007</v>
      </c>
      <c r="L514" t="s">
        <v>15</v>
      </c>
      <c r="M514">
        <f>Table2[[#This Row],[SibSp]]</f>
        <v>0</v>
      </c>
      <c r="N514">
        <f>Table2[[#This Row],[Parch]]</f>
        <v>0</v>
      </c>
      <c r="O514">
        <f>Table2[[#This Row],[Age]]/80</f>
        <v>0</v>
      </c>
      <c r="P514" s="3">
        <f>LOG10(Table2[[#This Row],[Fare]]+1)</f>
        <v>0.9566485792052033</v>
      </c>
      <c r="Q514" s="3">
        <f>IF(OR(Table2[[#This Row],[Pclass]]=2, Table2[[#This Row],[Pclass]]=3), 0, IF(Table2[[#This Row],[Pclass]]=1, 1, ""))</f>
        <v>0</v>
      </c>
      <c r="R514" s="3">
        <f>IF(OR(Table2[[#This Row],[Pclass]]=1, Table2[[#This Row],[Pclass]]=3), 0, IF(Table2[[#This Row],[Pclass]]=2, 1, ""))</f>
        <v>0</v>
      </c>
      <c r="S514" s="3">
        <f>IF(OR(Table2[[#This Row],[Embarked]]="C", Table2[[#This Row],[Embarked]]="Q"), 0, IF(Table2[[#This Row],[Embarked]]="S", 1, ""))</f>
        <v>1</v>
      </c>
      <c r="T514" s="3">
        <f>IF(OR(Table2[[#This Row],[Embarked]]="S", Table2[[#This Row],[Embarked]]="Q"), 0, IF(Table2[[#This Row],[Embarked]]="C", 1, ""))</f>
        <v>0</v>
      </c>
      <c r="U514" s="3">
        <f>IF(Table2[[#This Row],[Sex]]="male", 1, 0)</f>
        <v>1</v>
      </c>
      <c r="V514" s="3"/>
      <c r="AI514">
        <f>SUMPRODUCT(Table2[[#This Row],[SibSp_1]:[Const]],$X$4:$AG$4)</f>
        <v>-0.40570439758933208</v>
      </c>
      <c r="AJ514">
        <f>(AI514-Table2[[#This Row],[Survived]])^2</f>
        <v>0.16459605822332285</v>
      </c>
    </row>
    <row r="515" spans="1:36" x14ac:dyDescent="0.25">
      <c r="A515">
        <v>513</v>
      </c>
      <c r="B515">
        <v>1</v>
      </c>
      <c r="C515">
        <v>1</v>
      </c>
      <c r="D515" t="s">
        <v>735</v>
      </c>
      <c r="E515" t="s">
        <v>13</v>
      </c>
      <c r="F515">
        <v>36</v>
      </c>
      <c r="G515">
        <v>0</v>
      </c>
      <c r="H515">
        <v>0</v>
      </c>
      <c r="I515" t="s">
        <v>736</v>
      </c>
      <c r="J515">
        <v>26.287500000000001</v>
      </c>
      <c r="K515" t="s">
        <v>737</v>
      </c>
      <c r="L515" t="s">
        <v>15</v>
      </c>
      <c r="M515">
        <f>Table2[[#This Row],[SibSp]]</f>
        <v>0</v>
      </c>
      <c r="N515">
        <f>Table2[[#This Row],[Parch]]</f>
        <v>0</v>
      </c>
      <c r="O515" s="5">
        <f>Table2[[#This Row],[Age]]/80</f>
        <v>0.45</v>
      </c>
      <c r="P515" s="5">
        <f>LOG10(Table2[[#This Row],[Fare]]+1)</f>
        <v>1.4359637487171957</v>
      </c>
      <c r="Q515" s="3">
        <f>IF(OR(Table2[[#This Row],[Pclass]]=2, Table2[[#This Row],[Pclass]]=3), 0, IF(Table2[[#This Row],[Pclass]]=1, 1, ""))</f>
        <v>1</v>
      </c>
      <c r="R515" s="3">
        <f>IF(OR(Table2[[#This Row],[Pclass]]=1, Table2[[#This Row],[Pclass]]=3), 0, IF(Table2[[#This Row],[Pclass]]=2, 1, ""))</f>
        <v>0</v>
      </c>
      <c r="S515" s="3">
        <f>IF(OR(Table2[[#This Row],[Embarked]]="C", Table2[[#This Row],[Embarked]]="Q"), 0, IF(Table2[[#This Row],[Embarked]]="S", 1, ""))</f>
        <v>1</v>
      </c>
      <c r="T515" s="3">
        <f>IF(OR(Table2[[#This Row],[Embarked]]="S", Table2[[#This Row],[Embarked]]="Q"), 0, IF(Table2[[#This Row],[Embarked]]="C", 1, ""))</f>
        <v>0</v>
      </c>
      <c r="U515" s="3">
        <f>IF(Table2[[#This Row],[Sex]]="male", 1, 0)</f>
        <v>1</v>
      </c>
      <c r="V515" s="3">
        <v>1</v>
      </c>
      <c r="AI515">
        <f>SUMPRODUCT(Table2[[#This Row],[SibSp_1]:[Const]],$X$4:$AG$4)</f>
        <v>0.43421043689395294</v>
      </c>
      <c r="AJ515">
        <f>(AI515-Table2[[#This Row],[Survived]])^2</f>
        <v>0.32011782971973152</v>
      </c>
    </row>
    <row r="516" spans="1:36" x14ac:dyDescent="0.25">
      <c r="A516">
        <v>514</v>
      </c>
      <c r="B516">
        <v>1</v>
      </c>
      <c r="C516">
        <v>1</v>
      </c>
      <c r="D516" t="s">
        <v>738</v>
      </c>
      <c r="E516" t="s">
        <v>17</v>
      </c>
      <c r="F516">
        <v>54</v>
      </c>
      <c r="G516">
        <v>1</v>
      </c>
      <c r="H516">
        <v>0</v>
      </c>
      <c r="I516" t="s">
        <v>739</v>
      </c>
      <c r="J516">
        <v>59.4</v>
      </c>
      <c r="L516" t="s">
        <v>20</v>
      </c>
      <c r="M516">
        <f>Table2[[#This Row],[SibSp]]</f>
        <v>1</v>
      </c>
      <c r="N516">
        <f>Table2[[#This Row],[Parch]]</f>
        <v>0</v>
      </c>
      <c r="O516" s="5">
        <f>Table2[[#This Row],[Age]]/80</f>
        <v>0.67500000000000004</v>
      </c>
      <c r="P516" s="5">
        <f>LOG10(Table2[[#This Row],[Fare]]+1)</f>
        <v>1.7810369386211318</v>
      </c>
      <c r="Q516" s="3">
        <f>IF(OR(Table2[[#This Row],[Pclass]]=2, Table2[[#This Row],[Pclass]]=3), 0, IF(Table2[[#This Row],[Pclass]]=1, 1, ""))</f>
        <v>1</v>
      </c>
      <c r="R516" s="3">
        <f>IF(OR(Table2[[#This Row],[Pclass]]=1, Table2[[#This Row],[Pclass]]=3), 0, IF(Table2[[#This Row],[Pclass]]=2, 1, ""))</f>
        <v>0</v>
      </c>
      <c r="S516" s="3">
        <f>IF(OR(Table2[[#This Row],[Embarked]]="C", Table2[[#This Row],[Embarked]]="Q"), 0, IF(Table2[[#This Row],[Embarked]]="S", 1, ""))</f>
        <v>0</v>
      </c>
      <c r="T516" s="3">
        <f>IF(OR(Table2[[#This Row],[Embarked]]="S", Table2[[#This Row],[Embarked]]="Q"), 0, IF(Table2[[#This Row],[Embarked]]="C", 1, ""))</f>
        <v>1</v>
      </c>
      <c r="U516" s="3">
        <f>IF(Table2[[#This Row],[Sex]]="male", 1, 0)</f>
        <v>0</v>
      </c>
      <c r="V516" s="3">
        <v>1</v>
      </c>
      <c r="AI516">
        <f>SUMPRODUCT(Table2[[#This Row],[SibSp_1]:[Const]],$X$4:$AG$4)</f>
        <v>0.83003007147484853</v>
      </c>
      <c r="AJ516">
        <f>(AI516-Table2[[#This Row],[Survived]])^2</f>
        <v>2.8889776602845099E-2</v>
      </c>
    </row>
    <row r="517" spans="1:36" x14ac:dyDescent="0.25">
      <c r="A517">
        <v>515</v>
      </c>
      <c r="B517">
        <v>0</v>
      </c>
      <c r="C517">
        <v>3</v>
      </c>
      <c r="D517" t="s">
        <v>740</v>
      </c>
      <c r="E517" t="s">
        <v>13</v>
      </c>
      <c r="F517">
        <v>24</v>
      </c>
      <c r="G517">
        <v>0</v>
      </c>
      <c r="H517">
        <v>0</v>
      </c>
      <c r="I517">
        <v>349209</v>
      </c>
      <c r="J517">
        <v>7.4958</v>
      </c>
      <c r="L517" t="s">
        <v>15</v>
      </c>
      <c r="M517">
        <f>Table2[[#This Row],[SibSp]]</f>
        <v>0</v>
      </c>
      <c r="N517">
        <f>Table2[[#This Row],[Parch]]</f>
        <v>0</v>
      </c>
      <c r="O517" s="5">
        <f>Table2[[#This Row],[Age]]/80</f>
        <v>0.3</v>
      </c>
      <c r="P517" s="5">
        <f>LOG10(Table2[[#This Row],[Fare]]+1)</f>
        <v>0.92920428011230582</v>
      </c>
      <c r="Q517" s="3">
        <f>IF(OR(Table2[[#This Row],[Pclass]]=2, Table2[[#This Row],[Pclass]]=3), 0, IF(Table2[[#This Row],[Pclass]]=1, 1, ""))</f>
        <v>0</v>
      </c>
      <c r="R517" s="3">
        <f>IF(OR(Table2[[#This Row],[Pclass]]=1, Table2[[#This Row],[Pclass]]=3), 0, IF(Table2[[#This Row],[Pclass]]=2, 1, ""))</f>
        <v>0</v>
      </c>
      <c r="S517" s="3">
        <f>IF(OR(Table2[[#This Row],[Embarked]]="C", Table2[[#This Row],[Embarked]]="Q"), 0, IF(Table2[[#This Row],[Embarked]]="S", 1, ""))</f>
        <v>1</v>
      </c>
      <c r="T517" s="3">
        <f>IF(OR(Table2[[#This Row],[Embarked]]="S", Table2[[#This Row],[Embarked]]="Q"), 0, IF(Table2[[#This Row],[Embarked]]="C", 1, ""))</f>
        <v>0</v>
      </c>
      <c r="U517" s="3">
        <f>IF(Table2[[#This Row],[Sex]]="male", 1, 0)</f>
        <v>1</v>
      </c>
      <c r="V517" s="3">
        <v>1</v>
      </c>
      <c r="AI517">
        <f>SUMPRODUCT(Table2[[#This Row],[SibSp_1]:[Const]],$X$4:$AG$4)</f>
        <v>0.13372077851850817</v>
      </c>
      <c r="AJ517">
        <f>(AI517-Table2[[#This Row],[Survived]])^2</f>
        <v>1.7881246607595914E-2</v>
      </c>
    </row>
    <row r="518" spans="1:36" x14ac:dyDescent="0.25">
      <c r="A518">
        <v>516</v>
      </c>
      <c r="B518">
        <v>0</v>
      </c>
      <c r="C518">
        <v>1</v>
      </c>
      <c r="D518" t="s">
        <v>741</v>
      </c>
      <c r="E518" t="s">
        <v>13</v>
      </c>
      <c r="F518">
        <v>47</v>
      </c>
      <c r="G518">
        <v>0</v>
      </c>
      <c r="H518">
        <v>0</v>
      </c>
      <c r="I518">
        <v>36967</v>
      </c>
      <c r="J518">
        <v>34.020800000000001</v>
      </c>
      <c r="K518" t="s">
        <v>742</v>
      </c>
      <c r="L518" t="s">
        <v>15</v>
      </c>
      <c r="M518">
        <f>Table2[[#This Row],[SibSp]]</f>
        <v>0</v>
      </c>
      <c r="N518">
        <f>Table2[[#This Row],[Parch]]</f>
        <v>0</v>
      </c>
      <c r="O518" s="5">
        <f>Table2[[#This Row],[Age]]/80</f>
        <v>0.58750000000000002</v>
      </c>
      <c r="P518" s="5">
        <f>LOG10(Table2[[#This Row],[Fare]]+1)</f>
        <v>1.544326062695947</v>
      </c>
      <c r="Q518" s="3">
        <f>IF(OR(Table2[[#This Row],[Pclass]]=2, Table2[[#This Row],[Pclass]]=3), 0, IF(Table2[[#This Row],[Pclass]]=1, 1, ""))</f>
        <v>1</v>
      </c>
      <c r="R518" s="3">
        <f>IF(OR(Table2[[#This Row],[Pclass]]=1, Table2[[#This Row],[Pclass]]=3), 0, IF(Table2[[#This Row],[Pclass]]=2, 1, ""))</f>
        <v>0</v>
      </c>
      <c r="S518" s="3">
        <f>IF(OR(Table2[[#This Row],[Embarked]]="C", Table2[[#This Row],[Embarked]]="Q"), 0, IF(Table2[[#This Row],[Embarked]]="S", 1, ""))</f>
        <v>1</v>
      </c>
      <c r="T518" s="3">
        <f>IF(OR(Table2[[#This Row],[Embarked]]="S", Table2[[#This Row],[Embarked]]="Q"), 0, IF(Table2[[#This Row],[Embarked]]="C", 1, ""))</f>
        <v>0</v>
      </c>
      <c r="U518" s="3">
        <f>IF(Table2[[#This Row],[Sex]]="male", 1, 0)</f>
        <v>1</v>
      </c>
      <c r="V518" s="3">
        <v>1</v>
      </c>
      <c r="AI518">
        <f>SUMPRODUCT(Table2[[#This Row],[SibSp_1]:[Const]],$X$4:$AG$4)</f>
        <v>0.36907722758258926</v>
      </c>
      <c r="AJ518">
        <f>(AI518-Table2[[#This Row],[Survived]])^2</f>
        <v>0.13621799992005038</v>
      </c>
    </row>
    <row r="519" spans="1:36" x14ac:dyDescent="0.25">
      <c r="A519">
        <v>517</v>
      </c>
      <c r="B519">
        <v>1</v>
      </c>
      <c r="C519">
        <v>2</v>
      </c>
      <c r="D519" t="s">
        <v>743</v>
      </c>
      <c r="E519" t="s">
        <v>17</v>
      </c>
      <c r="F519">
        <v>34</v>
      </c>
      <c r="G519">
        <v>0</v>
      </c>
      <c r="H519">
        <v>0</v>
      </c>
      <c r="I519" t="s">
        <v>744</v>
      </c>
      <c r="J519">
        <v>10.5</v>
      </c>
      <c r="K519" t="s">
        <v>116</v>
      </c>
      <c r="L519" t="s">
        <v>15</v>
      </c>
      <c r="M519">
        <f>Table2[[#This Row],[SibSp]]</f>
        <v>0</v>
      </c>
      <c r="N519">
        <f>Table2[[#This Row],[Parch]]</f>
        <v>0</v>
      </c>
      <c r="O519" s="5">
        <f>Table2[[#This Row],[Age]]/80</f>
        <v>0.42499999999999999</v>
      </c>
      <c r="P519" s="5">
        <f>LOG10(Table2[[#This Row],[Fare]]+1)</f>
        <v>1.0606978403536116</v>
      </c>
      <c r="Q519" s="3">
        <f>IF(OR(Table2[[#This Row],[Pclass]]=2, Table2[[#This Row],[Pclass]]=3), 0, IF(Table2[[#This Row],[Pclass]]=1, 1, ""))</f>
        <v>0</v>
      </c>
      <c r="R519" s="3">
        <f>IF(OR(Table2[[#This Row],[Pclass]]=1, Table2[[#This Row],[Pclass]]=3), 0, IF(Table2[[#This Row],[Pclass]]=2, 1, ""))</f>
        <v>1</v>
      </c>
      <c r="S519" s="3">
        <f>IF(OR(Table2[[#This Row],[Embarked]]="C", Table2[[#This Row],[Embarked]]="Q"), 0, IF(Table2[[#This Row],[Embarked]]="S", 1, ""))</f>
        <v>1</v>
      </c>
      <c r="T519" s="3">
        <f>IF(OR(Table2[[#This Row],[Embarked]]="S", Table2[[#This Row],[Embarked]]="Q"), 0, IF(Table2[[#This Row],[Embarked]]="C", 1, ""))</f>
        <v>0</v>
      </c>
      <c r="U519" s="3">
        <f>IF(Table2[[#This Row],[Sex]]="male", 1, 0)</f>
        <v>0</v>
      </c>
      <c r="V519" s="3">
        <v>1</v>
      </c>
      <c r="AI519">
        <f>SUMPRODUCT(Table2[[#This Row],[SibSp_1]:[Const]],$X$4:$AG$4)</f>
        <v>0.74202013856188576</v>
      </c>
      <c r="AJ519">
        <f>(AI519-Table2[[#This Row],[Survived]])^2</f>
        <v>6.6553608907628625E-2</v>
      </c>
    </row>
    <row r="520" spans="1:36" hidden="1" x14ac:dyDescent="0.25">
      <c r="A520">
        <v>518</v>
      </c>
      <c r="B520">
        <v>0</v>
      </c>
      <c r="C520">
        <v>3</v>
      </c>
      <c r="D520" t="s">
        <v>745</v>
      </c>
      <c r="E520" t="s">
        <v>13</v>
      </c>
      <c r="G520">
        <v>0</v>
      </c>
      <c r="H520">
        <v>0</v>
      </c>
      <c r="I520">
        <v>371110</v>
      </c>
      <c r="J520">
        <v>24.15</v>
      </c>
      <c r="L520" t="s">
        <v>27</v>
      </c>
      <c r="M520">
        <f>Table2[[#This Row],[SibSp]]</f>
        <v>0</v>
      </c>
      <c r="N520">
        <f>Table2[[#This Row],[Parch]]</f>
        <v>0</v>
      </c>
      <c r="O520">
        <f>Table2[[#This Row],[Age]]/80</f>
        <v>0</v>
      </c>
      <c r="P520" s="3">
        <f>LOG10(Table2[[#This Row],[Fare]]+1)</f>
        <v>1.4005379893919461</v>
      </c>
      <c r="Q520" s="3">
        <f>IF(OR(Table2[[#This Row],[Pclass]]=2, Table2[[#This Row],[Pclass]]=3), 0, IF(Table2[[#This Row],[Pclass]]=1, 1, ""))</f>
        <v>0</v>
      </c>
      <c r="R520" s="3">
        <f>IF(OR(Table2[[#This Row],[Pclass]]=1, Table2[[#This Row],[Pclass]]=3), 0, IF(Table2[[#This Row],[Pclass]]=2, 1, ""))</f>
        <v>0</v>
      </c>
      <c r="S520" s="3">
        <f>IF(OR(Table2[[#This Row],[Embarked]]="C", Table2[[#This Row],[Embarked]]="Q"), 0, IF(Table2[[#This Row],[Embarked]]="S", 1, ""))</f>
        <v>0</v>
      </c>
      <c r="T520" s="3">
        <f>IF(OR(Table2[[#This Row],[Embarked]]="S", Table2[[#This Row],[Embarked]]="Q"), 0, IF(Table2[[#This Row],[Embarked]]="C", 1, ""))</f>
        <v>0</v>
      </c>
      <c r="U520" s="3">
        <f>IF(Table2[[#This Row],[Sex]]="male", 1, 0)</f>
        <v>1</v>
      </c>
      <c r="V520" s="3"/>
      <c r="AI520">
        <f>SUMPRODUCT(Table2[[#This Row],[SibSp_1]:[Const]],$X$4:$AG$4)</f>
        <v>-0.41478963317980311</v>
      </c>
      <c r="AJ520">
        <f>(AI520-Table2[[#This Row],[Survived]])^2</f>
        <v>0.17205043979343562</v>
      </c>
    </row>
    <row r="521" spans="1:36" x14ac:dyDescent="0.25">
      <c r="A521">
        <v>519</v>
      </c>
      <c r="B521">
        <v>1</v>
      </c>
      <c r="C521">
        <v>2</v>
      </c>
      <c r="D521" t="s">
        <v>746</v>
      </c>
      <c r="E521" t="s">
        <v>17</v>
      </c>
      <c r="F521">
        <v>36</v>
      </c>
      <c r="G521">
        <v>1</v>
      </c>
      <c r="H521">
        <v>0</v>
      </c>
      <c r="I521">
        <v>226875</v>
      </c>
      <c r="J521">
        <v>26</v>
      </c>
      <c r="L521" t="s">
        <v>15</v>
      </c>
      <c r="M521">
        <f>Table2[[#This Row],[SibSp]]</f>
        <v>1</v>
      </c>
      <c r="N521">
        <f>Table2[[#This Row],[Parch]]</f>
        <v>0</v>
      </c>
      <c r="O521" s="5">
        <f>Table2[[#This Row],[Age]]/80</f>
        <v>0.45</v>
      </c>
      <c r="P521" s="5">
        <f>LOG10(Table2[[#This Row],[Fare]]+1)</f>
        <v>1.4313637641589874</v>
      </c>
      <c r="Q521" s="3">
        <f>IF(OR(Table2[[#This Row],[Pclass]]=2, Table2[[#This Row],[Pclass]]=3), 0, IF(Table2[[#This Row],[Pclass]]=1, 1, ""))</f>
        <v>0</v>
      </c>
      <c r="R521" s="3">
        <f>IF(OR(Table2[[#This Row],[Pclass]]=1, Table2[[#This Row],[Pclass]]=3), 0, IF(Table2[[#This Row],[Pclass]]=2, 1, ""))</f>
        <v>1</v>
      </c>
      <c r="S521" s="3">
        <f>IF(OR(Table2[[#This Row],[Embarked]]="C", Table2[[#This Row],[Embarked]]="Q"), 0, IF(Table2[[#This Row],[Embarked]]="S", 1, ""))</f>
        <v>1</v>
      </c>
      <c r="T521" s="3">
        <f>IF(OR(Table2[[#This Row],[Embarked]]="S", Table2[[#This Row],[Embarked]]="Q"), 0, IF(Table2[[#This Row],[Embarked]]="C", 1, ""))</f>
        <v>0</v>
      </c>
      <c r="U521" s="3">
        <f>IF(Table2[[#This Row],[Sex]]="male", 1, 0)</f>
        <v>0</v>
      </c>
      <c r="V521" s="3">
        <v>1</v>
      </c>
      <c r="AI521">
        <f>SUMPRODUCT(Table2[[#This Row],[SibSp_1]:[Const]],$X$4:$AG$4)</f>
        <v>0.69235189340716463</v>
      </c>
      <c r="AJ521">
        <f>(AI521-Table2[[#This Row],[Survived]])^2</f>
        <v>9.4647357490156597E-2</v>
      </c>
    </row>
    <row r="522" spans="1:36" x14ac:dyDescent="0.25">
      <c r="A522">
        <v>520</v>
      </c>
      <c r="B522">
        <v>0</v>
      </c>
      <c r="C522">
        <v>3</v>
      </c>
      <c r="D522" t="s">
        <v>747</v>
      </c>
      <c r="E522" t="s">
        <v>13</v>
      </c>
      <c r="F522">
        <v>32</v>
      </c>
      <c r="G522">
        <v>0</v>
      </c>
      <c r="H522">
        <v>0</v>
      </c>
      <c r="I522">
        <v>349242</v>
      </c>
      <c r="J522">
        <v>7.8958000000000004</v>
      </c>
      <c r="L522" t="s">
        <v>15</v>
      </c>
      <c r="M522">
        <f>Table2[[#This Row],[SibSp]]</f>
        <v>0</v>
      </c>
      <c r="N522">
        <f>Table2[[#This Row],[Parch]]</f>
        <v>0</v>
      </c>
      <c r="O522" s="5">
        <f>Table2[[#This Row],[Age]]/80</f>
        <v>0.4</v>
      </c>
      <c r="P522" s="5">
        <f>LOG10(Table2[[#This Row],[Fare]]+1)</f>
        <v>0.94918501031343461</v>
      </c>
      <c r="Q522" s="3">
        <f>IF(OR(Table2[[#This Row],[Pclass]]=2, Table2[[#This Row],[Pclass]]=3), 0, IF(Table2[[#This Row],[Pclass]]=1, 1, ""))</f>
        <v>0</v>
      </c>
      <c r="R522" s="3">
        <f>IF(OR(Table2[[#This Row],[Pclass]]=1, Table2[[#This Row],[Pclass]]=3), 0, IF(Table2[[#This Row],[Pclass]]=2, 1, ""))</f>
        <v>0</v>
      </c>
      <c r="S522" s="3">
        <f>IF(OR(Table2[[#This Row],[Embarked]]="C", Table2[[#This Row],[Embarked]]="Q"), 0, IF(Table2[[#This Row],[Embarked]]="S", 1, ""))</f>
        <v>1</v>
      </c>
      <c r="T522" s="3">
        <f>IF(OR(Table2[[#This Row],[Embarked]]="S", Table2[[#This Row],[Embarked]]="Q"), 0, IF(Table2[[#This Row],[Embarked]]="C", 1, ""))</f>
        <v>0</v>
      </c>
      <c r="U522" s="3">
        <f>IF(Table2[[#This Row],[Sex]]="male", 1, 0)</f>
        <v>1</v>
      </c>
      <c r="V522" s="3">
        <v>1</v>
      </c>
      <c r="AI522">
        <f>SUMPRODUCT(Table2[[#This Row],[SibSp_1]:[Const]],$X$4:$AG$4)</f>
        <v>8.3483375964133355E-2</v>
      </c>
      <c r="AJ522">
        <f>(AI522-Table2[[#This Row],[Survived]])^2</f>
        <v>6.9694740623688391E-3</v>
      </c>
    </row>
    <row r="523" spans="1:36" x14ac:dyDescent="0.25">
      <c r="A523">
        <v>521</v>
      </c>
      <c r="B523">
        <v>1</v>
      </c>
      <c r="C523">
        <v>1</v>
      </c>
      <c r="D523" t="s">
        <v>748</v>
      </c>
      <c r="E523" t="s">
        <v>17</v>
      </c>
      <c r="F523">
        <v>30</v>
      </c>
      <c r="G523">
        <v>0</v>
      </c>
      <c r="H523">
        <v>0</v>
      </c>
      <c r="I523">
        <v>12749</v>
      </c>
      <c r="J523">
        <v>93.5</v>
      </c>
      <c r="K523" t="s">
        <v>749</v>
      </c>
      <c r="L523" t="s">
        <v>15</v>
      </c>
      <c r="M523">
        <f>Table2[[#This Row],[SibSp]]</f>
        <v>0</v>
      </c>
      <c r="N523">
        <f>Table2[[#This Row],[Parch]]</f>
        <v>0</v>
      </c>
      <c r="O523" s="5">
        <f>Table2[[#This Row],[Age]]/80</f>
        <v>0.375</v>
      </c>
      <c r="P523" s="5">
        <f>LOG10(Table2[[#This Row],[Fare]]+1)</f>
        <v>1.975431808509263</v>
      </c>
      <c r="Q523" s="3">
        <f>IF(OR(Table2[[#This Row],[Pclass]]=2, Table2[[#This Row],[Pclass]]=3), 0, IF(Table2[[#This Row],[Pclass]]=1, 1, ""))</f>
        <v>1</v>
      </c>
      <c r="R523" s="3">
        <f>IF(OR(Table2[[#This Row],[Pclass]]=1, Table2[[#This Row],[Pclass]]=3), 0, IF(Table2[[#This Row],[Pclass]]=2, 1, ""))</f>
        <v>0</v>
      </c>
      <c r="S523" s="3">
        <f>IF(OR(Table2[[#This Row],[Embarked]]="C", Table2[[#This Row],[Embarked]]="Q"), 0, IF(Table2[[#This Row],[Embarked]]="S", 1, ""))</f>
        <v>1</v>
      </c>
      <c r="T523" s="3">
        <f>IF(OR(Table2[[#This Row],[Embarked]]="S", Table2[[#This Row],[Embarked]]="Q"), 0, IF(Table2[[#This Row],[Embarked]]="C", 1, ""))</f>
        <v>0</v>
      </c>
      <c r="U523" s="3">
        <f>IF(Table2[[#This Row],[Sex]]="male", 1, 0)</f>
        <v>0</v>
      </c>
      <c r="V523" s="3">
        <v>1</v>
      </c>
      <c r="AI523">
        <f>SUMPRODUCT(Table2[[#This Row],[SibSp_1]:[Const]],$X$4:$AG$4)</f>
        <v>0.98198129688846536</v>
      </c>
      <c r="AJ523">
        <f>(AI523-Table2[[#This Row],[Survived]])^2</f>
        <v>3.2467366182162809E-4</v>
      </c>
    </row>
    <row r="524" spans="1:36" x14ac:dyDescent="0.25">
      <c r="A524">
        <v>522</v>
      </c>
      <c r="B524">
        <v>0</v>
      </c>
      <c r="C524">
        <v>3</v>
      </c>
      <c r="D524" t="s">
        <v>750</v>
      </c>
      <c r="E524" t="s">
        <v>13</v>
      </c>
      <c r="F524">
        <v>22</v>
      </c>
      <c r="G524">
        <v>0</v>
      </c>
      <c r="H524">
        <v>0</v>
      </c>
      <c r="I524">
        <v>349252</v>
      </c>
      <c r="J524">
        <v>7.8958000000000004</v>
      </c>
      <c r="L524" t="s">
        <v>15</v>
      </c>
      <c r="M524">
        <f>Table2[[#This Row],[SibSp]]</f>
        <v>0</v>
      </c>
      <c r="N524">
        <f>Table2[[#This Row],[Parch]]</f>
        <v>0</v>
      </c>
      <c r="O524" s="5">
        <f>Table2[[#This Row],[Age]]/80</f>
        <v>0.27500000000000002</v>
      </c>
      <c r="P524" s="5">
        <f>LOG10(Table2[[#This Row],[Fare]]+1)</f>
        <v>0.94918501031343461</v>
      </c>
      <c r="Q524" s="3">
        <f>IF(OR(Table2[[#This Row],[Pclass]]=2, Table2[[#This Row],[Pclass]]=3), 0, IF(Table2[[#This Row],[Pclass]]=1, 1, ""))</f>
        <v>0</v>
      </c>
      <c r="R524" s="3">
        <f>IF(OR(Table2[[#This Row],[Pclass]]=1, Table2[[#This Row],[Pclass]]=3), 0, IF(Table2[[#This Row],[Pclass]]=2, 1, ""))</f>
        <v>0</v>
      </c>
      <c r="S524" s="3">
        <f>IF(OR(Table2[[#This Row],[Embarked]]="C", Table2[[#This Row],[Embarked]]="Q"), 0, IF(Table2[[#This Row],[Embarked]]="S", 1, ""))</f>
        <v>1</v>
      </c>
      <c r="T524" s="3">
        <f>IF(OR(Table2[[#This Row],[Embarked]]="S", Table2[[#This Row],[Embarked]]="Q"), 0, IF(Table2[[#This Row],[Embarked]]="C", 1, ""))</f>
        <v>0</v>
      </c>
      <c r="U524" s="3">
        <f>IF(Table2[[#This Row],[Sex]]="male", 1, 0)</f>
        <v>1</v>
      </c>
      <c r="V524" s="3">
        <v>1</v>
      </c>
      <c r="AI524">
        <f>SUMPRODUCT(Table2[[#This Row],[SibSp_1]:[Const]],$X$4:$AG$4)</f>
        <v>0.14749767085143028</v>
      </c>
      <c r="AJ524">
        <f>(AI524-Table2[[#This Row],[Survived]])^2</f>
        <v>2.1755562906596866E-2</v>
      </c>
    </row>
    <row r="525" spans="1:36" hidden="1" x14ac:dyDescent="0.25">
      <c r="A525">
        <v>523</v>
      </c>
      <c r="B525">
        <v>0</v>
      </c>
      <c r="C525">
        <v>3</v>
      </c>
      <c r="D525" t="s">
        <v>751</v>
      </c>
      <c r="E525" t="s">
        <v>13</v>
      </c>
      <c r="G525">
        <v>0</v>
      </c>
      <c r="H525">
        <v>0</v>
      </c>
      <c r="I525">
        <v>2624</v>
      </c>
      <c r="J525">
        <v>7.2249999999999996</v>
      </c>
      <c r="L525" t="s">
        <v>20</v>
      </c>
      <c r="M525">
        <f>Table2[[#This Row],[SibSp]]</f>
        <v>0</v>
      </c>
      <c r="N525">
        <f>Table2[[#This Row],[Parch]]</f>
        <v>0</v>
      </c>
      <c r="O525">
        <f>Table2[[#This Row],[Age]]/80</f>
        <v>0</v>
      </c>
      <c r="P525" s="3">
        <f>LOG10(Table2[[#This Row],[Fare]]+1)</f>
        <v>0.91513590662201194</v>
      </c>
      <c r="Q525" s="3">
        <f>IF(OR(Table2[[#This Row],[Pclass]]=2, Table2[[#This Row],[Pclass]]=3), 0, IF(Table2[[#This Row],[Pclass]]=1, 1, ""))</f>
        <v>0</v>
      </c>
      <c r="R525" s="3">
        <f>IF(OR(Table2[[#This Row],[Pclass]]=1, Table2[[#This Row],[Pclass]]=3), 0, IF(Table2[[#This Row],[Pclass]]=2, 1, ""))</f>
        <v>0</v>
      </c>
      <c r="S525" s="3">
        <f>IF(OR(Table2[[#This Row],[Embarked]]="C", Table2[[#This Row],[Embarked]]="Q"), 0, IF(Table2[[#This Row],[Embarked]]="S", 1, ""))</f>
        <v>0</v>
      </c>
      <c r="T525" s="3">
        <f>IF(OR(Table2[[#This Row],[Embarked]]="S", Table2[[#This Row],[Embarked]]="Q"), 0, IF(Table2[[#This Row],[Embarked]]="C", 1, ""))</f>
        <v>1</v>
      </c>
      <c r="U525" s="3">
        <f>IF(Table2[[#This Row],[Sex]]="male", 1, 0)</f>
        <v>1</v>
      </c>
      <c r="V525" s="3"/>
      <c r="AI525">
        <f>SUMPRODUCT(Table2[[#This Row],[SibSp_1]:[Const]],$X$4:$AG$4)</f>
        <v>-0.34163367200056205</v>
      </c>
      <c r="AJ525">
        <f>(AI525-Table2[[#This Row],[Survived]])^2</f>
        <v>0.11671356584458761</v>
      </c>
    </row>
    <row r="526" spans="1:36" x14ac:dyDescent="0.25">
      <c r="A526">
        <v>524</v>
      </c>
      <c r="B526">
        <v>1</v>
      </c>
      <c r="C526">
        <v>1</v>
      </c>
      <c r="D526" t="s">
        <v>752</v>
      </c>
      <c r="E526" t="s">
        <v>17</v>
      </c>
      <c r="F526">
        <v>44</v>
      </c>
      <c r="G526">
        <v>0</v>
      </c>
      <c r="H526">
        <v>1</v>
      </c>
      <c r="I526">
        <v>111361</v>
      </c>
      <c r="J526">
        <v>57.979199999999999</v>
      </c>
      <c r="K526" t="s">
        <v>496</v>
      </c>
      <c r="L526" t="s">
        <v>20</v>
      </c>
      <c r="M526">
        <f>Table2[[#This Row],[SibSp]]</f>
        <v>0</v>
      </c>
      <c r="N526">
        <f>Table2[[#This Row],[Parch]]</f>
        <v>1</v>
      </c>
      <c r="O526" s="5">
        <f>Table2[[#This Row],[Age]]/80</f>
        <v>0.55000000000000004</v>
      </c>
      <c r="P526" s="5">
        <f>LOG10(Table2[[#This Row],[Fare]]+1)</f>
        <v>1.770698877440231</v>
      </c>
      <c r="Q526" s="3">
        <f>IF(OR(Table2[[#This Row],[Pclass]]=2, Table2[[#This Row],[Pclass]]=3), 0, IF(Table2[[#This Row],[Pclass]]=1, 1, ""))</f>
        <v>1</v>
      </c>
      <c r="R526" s="3">
        <f>IF(OR(Table2[[#This Row],[Pclass]]=1, Table2[[#This Row],[Pclass]]=3), 0, IF(Table2[[#This Row],[Pclass]]=2, 1, ""))</f>
        <v>0</v>
      </c>
      <c r="S526" s="3">
        <f>IF(OR(Table2[[#This Row],[Embarked]]="C", Table2[[#This Row],[Embarked]]="Q"), 0, IF(Table2[[#This Row],[Embarked]]="S", 1, ""))</f>
        <v>0</v>
      </c>
      <c r="T526" s="3">
        <f>IF(OR(Table2[[#This Row],[Embarked]]="S", Table2[[#This Row],[Embarked]]="Q"), 0, IF(Table2[[#This Row],[Embarked]]="C", 1, ""))</f>
        <v>1</v>
      </c>
      <c r="U526" s="3">
        <f>IF(Table2[[#This Row],[Sex]]="male", 1, 0)</f>
        <v>0</v>
      </c>
      <c r="V526" s="3">
        <v>1</v>
      </c>
      <c r="AI526">
        <f>SUMPRODUCT(Table2[[#This Row],[SibSp_1]:[Const]],$X$4:$AG$4)</f>
        <v>0.93454824661499714</v>
      </c>
      <c r="AJ526">
        <f>(AI526-Table2[[#This Row],[Survived]])^2</f>
        <v>4.2839320211712339E-3</v>
      </c>
    </row>
    <row r="527" spans="1:36" hidden="1" x14ac:dyDescent="0.25">
      <c r="A527">
        <v>525</v>
      </c>
      <c r="B527">
        <v>0</v>
      </c>
      <c r="C527">
        <v>3</v>
      </c>
      <c r="D527" t="s">
        <v>753</v>
      </c>
      <c r="E527" t="s">
        <v>13</v>
      </c>
      <c r="G527">
        <v>0</v>
      </c>
      <c r="H527">
        <v>0</v>
      </c>
      <c r="I527">
        <v>2700</v>
      </c>
      <c r="J527">
        <v>7.2291999999999996</v>
      </c>
      <c r="L527" t="s">
        <v>20</v>
      </c>
      <c r="M527">
        <f>Table2[[#This Row],[SibSp]]</f>
        <v>0</v>
      </c>
      <c r="N527">
        <f>Table2[[#This Row],[Parch]]</f>
        <v>0</v>
      </c>
      <c r="O527">
        <f>Table2[[#This Row],[Age]]/80</f>
        <v>0</v>
      </c>
      <c r="P527" s="3">
        <f>LOG10(Table2[[#This Row],[Fare]]+1)</f>
        <v>0.91535761741483168</v>
      </c>
      <c r="Q527" s="3">
        <f>IF(OR(Table2[[#This Row],[Pclass]]=2, Table2[[#This Row],[Pclass]]=3), 0, IF(Table2[[#This Row],[Pclass]]=1, 1, ""))</f>
        <v>0</v>
      </c>
      <c r="R527" s="3">
        <f>IF(OR(Table2[[#This Row],[Pclass]]=1, Table2[[#This Row],[Pclass]]=3), 0, IF(Table2[[#This Row],[Pclass]]=2, 1, ""))</f>
        <v>0</v>
      </c>
      <c r="S527" s="3">
        <f>IF(OR(Table2[[#This Row],[Embarked]]="C", Table2[[#This Row],[Embarked]]="Q"), 0, IF(Table2[[#This Row],[Embarked]]="S", 1, ""))</f>
        <v>0</v>
      </c>
      <c r="T527" s="3">
        <f>IF(OR(Table2[[#This Row],[Embarked]]="S", Table2[[#This Row],[Embarked]]="Q"), 0, IF(Table2[[#This Row],[Embarked]]="C", 1, ""))</f>
        <v>1</v>
      </c>
      <c r="U527" s="3">
        <f>IF(Table2[[#This Row],[Sex]]="male", 1, 0)</f>
        <v>1</v>
      </c>
      <c r="V527" s="3"/>
      <c r="AI527">
        <f>SUMPRODUCT(Table2[[#This Row],[SibSp_1]:[Const]],$X$4:$AG$4)</f>
        <v>-0.34162286390169383</v>
      </c>
      <c r="AJ527">
        <f>(AI527-Table2[[#This Row],[Survived]])^2</f>
        <v>0.11670618114039523</v>
      </c>
    </row>
    <row r="528" spans="1:36" x14ac:dyDescent="0.25">
      <c r="A528">
        <v>526</v>
      </c>
      <c r="B528">
        <v>0</v>
      </c>
      <c r="C528">
        <v>3</v>
      </c>
      <c r="D528" t="s">
        <v>754</v>
      </c>
      <c r="E528" t="s">
        <v>13</v>
      </c>
      <c r="F528">
        <v>40.5</v>
      </c>
      <c r="G528">
        <v>0</v>
      </c>
      <c r="H528">
        <v>0</v>
      </c>
      <c r="I528">
        <v>367232</v>
      </c>
      <c r="J528">
        <v>7.75</v>
      </c>
      <c r="L528" t="s">
        <v>27</v>
      </c>
      <c r="M528">
        <f>Table2[[#This Row],[SibSp]]</f>
        <v>0</v>
      </c>
      <c r="N528">
        <f>Table2[[#This Row],[Parch]]</f>
        <v>0</v>
      </c>
      <c r="O528" s="5">
        <f>Table2[[#This Row],[Age]]/80</f>
        <v>0.50624999999999998</v>
      </c>
      <c r="P528" s="5">
        <f>LOG10(Table2[[#This Row],[Fare]]+1)</f>
        <v>0.94200805302231327</v>
      </c>
      <c r="Q528" s="3">
        <f>IF(OR(Table2[[#This Row],[Pclass]]=2, Table2[[#This Row],[Pclass]]=3), 0, IF(Table2[[#This Row],[Pclass]]=1, 1, ""))</f>
        <v>0</v>
      </c>
      <c r="R528" s="3">
        <f>IF(OR(Table2[[#This Row],[Pclass]]=1, Table2[[#This Row],[Pclass]]=3), 0, IF(Table2[[#This Row],[Pclass]]=2, 1, ""))</f>
        <v>0</v>
      </c>
      <c r="S528" s="3">
        <f>IF(OR(Table2[[#This Row],[Embarked]]="C", Table2[[#This Row],[Embarked]]="Q"), 0, IF(Table2[[#This Row],[Embarked]]="S", 1, ""))</f>
        <v>0</v>
      </c>
      <c r="T528" s="3">
        <f>IF(OR(Table2[[#This Row],[Embarked]]="S", Table2[[#This Row],[Embarked]]="Q"), 0, IF(Table2[[#This Row],[Embarked]]="C", 1, ""))</f>
        <v>0</v>
      </c>
      <c r="U528" s="3">
        <f>IF(Table2[[#This Row],[Sex]]="male", 1, 0)</f>
        <v>1</v>
      </c>
      <c r="V528" s="3">
        <v>1</v>
      </c>
      <c r="AI528">
        <f>SUMPRODUCT(Table2[[#This Row],[SibSp_1]:[Const]],$X$4:$AG$4)</f>
        <v>-2.0028807086098777E-3</v>
      </c>
      <c r="AJ528">
        <f>(AI528-Table2[[#This Row],[Survived]])^2</f>
        <v>4.0115311329216061E-6</v>
      </c>
    </row>
    <row r="529" spans="1:36" x14ac:dyDescent="0.25">
      <c r="A529">
        <v>527</v>
      </c>
      <c r="B529">
        <v>1</v>
      </c>
      <c r="C529">
        <v>2</v>
      </c>
      <c r="D529" t="s">
        <v>755</v>
      </c>
      <c r="E529" t="s">
        <v>17</v>
      </c>
      <c r="F529">
        <v>50</v>
      </c>
      <c r="G529">
        <v>0</v>
      </c>
      <c r="H529">
        <v>0</v>
      </c>
      <c r="I529" t="s">
        <v>756</v>
      </c>
      <c r="J529">
        <v>10.5</v>
      </c>
      <c r="L529" t="s">
        <v>15</v>
      </c>
      <c r="M529">
        <f>Table2[[#This Row],[SibSp]]</f>
        <v>0</v>
      </c>
      <c r="N529">
        <f>Table2[[#This Row],[Parch]]</f>
        <v>0</v>
      </c>
      <c r="O529" s="5">
        <f>Table2[[#This Row],[Age]]/80</f>
        <v>0.625</v>
      </c>
      <c r="P529" s="5">
        <f>LOG10(Table2[[#This Row],[Fare]]+1)</f>
        <v>1.0606978403536116</v>
      </c>
      <c r="Q529" s="3">
        <f>IF(OR(Table2[[#This Row],[Pclass]]=2, Table2[[#This Row],[Pclass]]=3), 0, IF(Table2[[#This Row],[Pclass]]=1, 1, ""))</f>
        <v>0</v>
      </c>
      <c r="R529" s="3">
        <f>IF(OR(Table2[[#This Row],[Pclass]]=1, Table2[[#This Row],[Pclass]]=3), 0, IF(Table2[[#This Row],[Pclass]]=2, 1, ""))</f>
        <v>1</v>
      </c>
      <c r="S529" s="3">
        <f>IF(OR(Table2[[#This Row],[Embarked]]="C", Table2[[#This Row],[Embarked]]="Q"), 0, IF(Table2[[#This Row],[Embarked]]="S", 1, ""))</f>
        <v>1</v>
      </c>
      <c r="T529" s="3">
        <f>IF(OR(Table2[[#This Row],[Embarked]]="S", Table2[[#This Row],[Embarked]]="Q"), 0, IF(Table2[[#This Row],[Embarked]]="C", 1, ""))</f>
        <v>0</v>
      </c>
      <c r="U529" s="3">
        <f>IF(Table2[[#This Row],[Sex]]="male", 1, 0)</f>
        <v>0</v>
      </c>
      <c r="V529" s="3">
        <v>1</v>
      </c>
      <c r="AI529">
        <f>SUMPRODUCT(Table2[[#This Row],[SibSp_1]:[Const]],$X$4:$AG$4)</f>
        <v>0.63959726674221073</v>
      </c>
      <c r="AJ529">
        <f>(AI529-Table2[[#This Row],[Survived]])^2</f>
        <v>0.1298901301396852</v>
      </c>
    </row>
    <row r="530" spans="1:36" hidden="1" x14ac:dyDescent="0.25">
      <c r="A530">
        <v>528</v>
      </c>
      <c r="B530">
        <v>0</v>
      </c>
      <c r="C530">
        <v>1</v>
      </c>
      <c r="D530" t="s">
        <v>757</v>
      </c>
      <c r="E530" t="s">
        <v>13</v>
      </c>
      <c r="G530">
        <v>0</v>
      </c>
      <c r="H530">
        <v>0</v>
      </c>
      <c r="I530" t="s">
        <v>758</v>
      </c>
      <c r="J530">
        <v>221.7792</v>
      </c>
      <c r="K530" t="s">
        <v>759</v>
      </c>
      <c r="L530" t="s">
        <v>15</v>
      </c>
      <c r="M530">
        <f>Table2[[#This Row],[SibSp]]</f>
        <v>0</v>
      </c>
      <c r="N530">
        <f>Table2[[#This Row],[Parch]]</f>
        <v>0</v>
      </c>
      <c r="O530">
        <f>Table2[[#This Row],[Age]]/80</f>
        <v>0</v>
      </c>
      <c r="P530" s="3">
        <f>LOG10(Table2[[#This Row],[Fare]]+1)</f>
        <v>2.3478746400613271</v>
      </c>
      <c r="Q530" s="3">
        <f>IF(OR(Table2[[#This Row],[Pclass]]=2, Table2[[#This Row],[Pclass]]=3), 0, IF(Table2[[#This Row],[Pclass]]=1, 1, ""))</f>
        <v>1</v>
      </c>
      <c r="R530" s="3">
        <f>IF(OR(Table2[[#This Row],[Pclass]]=1, Table2[[#This Row],[Pclass]]=3), 0, IF(Table2[[#This Row],[Pclass]]=2, 1, ""))</f>
        <v>0</v>
      </c>
      <c r="S530" s="3">
        <f>IF(OR(Table2[[#This Row],[Embarked]]="C", Table2[[#This Row],[Embarked]]="Q"), 0, IF(Table2[[#This Row],[Embarked]]="S", 1, ""))</f>
        <v>1</v>
      </c>
      <c r="T530" s="3">
        <f>IF(OR(Table2[[#This Row],[Embarked]]="S", Table2[[#This Row],[Embarked]]="Q"), 0, IF(Table2[[#This Row],[Embarked]]="C", 1, ""))</f>
        <v>0</v>
      </c>
      <c r="U530" s="3">
        <f>IF(Table2[[#This Row],[Sex]]="male", 1, 0)</f>
        <v>1</v>
      </c>
      <c r="V530" s="3"/>
      <c r="AI530">
        <f>SUMPRODUCT(Table2[[#This Row],[SibSp_1]:[Const]],$X$4:$AG$4)</f>
        <v>1.4718955136285017E-2</v>
      </c>
      <c r="AJ530">
        <f>(AI530-Table2[[#This Row],[Survived]])^2</f>
        <v>2.1664764030397107E-4</v>
      </c>
    </row>
    <row r="531" spans="1:36" x14ac:dyDescent="0.25">
      <c r="A531">
        <v>529</v>
      </c>
      <c r="B531">
        <v>0</v>
      </c>
      <c r="C531">
        <v>3</v>
      </c>
      <c r="D531" t="s">
        <v>760</v>
      </c>
      <c r="E531" t="s">
        <v>13</v>
      </c>
      <c r="F531">
        <v>39</v>
      </c>
      <c r="G531">
        <v>0</v>
      </c>
      <c r="H531">
        <v>0</v>
      </c>
      <c r="I531">
        <v>3101296</v>
      </c>
      <c r="J531">
        <v>7.9249999999999998</v>
      </c>
      <c r="L531" t="s">
        <v>15</v>
      </c>
      <c r="M531">
        <f>Table2[[#This Row],[SibSp]]</f>
        <v>0</v>
      </c>
      <c r="N531">
        <f>Table2[[#This Row],[Parch]]</f>
        <v>0</v>
      </c>
      <c r="O531" s="5">
        <f>Table2[[#This Row],[Age]]/80</f>
        <v>0.48749999999999999</v>
      </c>
      <c r="P531" s="5">
        <f>LOG10(Table2[[#This Row],[Fare]]+1)</f>
        <v>0.95060822478423079</v>
      </c>
      <c r="Q531" s="3">
        <f>IF(OR(Table2[[#This Row],[Pclass]]=2, Table2[[#This Row],[Pclass]]=3), 0, IF(Table2[[#This Row],[Pclass]]=1, 1, ""))</f>
        <v>0</v>
      </c>
      <c r="R531" s="3">
        <f>IF(OR(Table2[[#This Row],[Pclass]]=1, Table2[[#This Row],[Pclass]]=3), 0, IF(Table2[[#This Row],[Pclass]]=2, 1, ""))</f>
        <v>0</v>
      </c>
      <c r="S531" s="3">
        <f>IF(OR(Table2[[#This Row],[Embarked]]="C", Table2[[#This Row],[Embarked]]="Q"), 0, IF(Table2[[#This Row],[Embarked]]="S", 1, ""))</f>
        <v>1</v>
      </c>
      <c r="T531" s="3">
        <f>IF(OR(Table2[[#This Row],[Embarked]]="S", Table2[[#This Row],[Embarked]]="Q"), 0, IF(Table2[[#This Row],[Embarked]]="C", 1, ""))</f>
        <v>0</v>
      </c>
      <c r="U531" s="3">
        <f>IF(Table2[[#This Row],[Sex]]="male", 1, 0)</f>
        <v>1</v>
      </c>
      <c r="V531" s="3">
        <v>1</v>
      </c>
      <c r="AI531">
        <f>SUMPRODUCT(Table2[[#This Row],[SibSp_1]:[Const]],$X$4:$AG$4)</f>
        <v>3.87427493080581E-2</v>
      </c>
      <c r="AJ531">
        <f>(AI531-Table2[[#This Row],[Survived]])^2</f>
        <v>1.5010006239470363E-3</v>
      </c>
    </row>
    <row r="532" spans="1:36" x14ac:dyDescent="0.25">
      <c r="A532">
        <v>530</v>
      </c>
      <c r="B532">
        <v>0</v>
      </c>
      <c r="C532">
        <v>2</v>
      </c>
      <c r="D532" t="s">
        <v>761</v>
      </c>
      <c r="E532" t="s">
        <v>13</v>
      </c>
      <c r="F532">
        <v>23</v>
      </c>
      <c r="G532">
        <v>2</v>
      </c>
      <c r="H532">
        <v>1</v>
      </c>
      <c r="I532">
        <v>29104</v>
      </c>
      <c r="J532">
        <v>11.5</v>
      </c>
      <c r="L532" t="s">
        <v>15</v>
      </c>
      <c r="M532">
        <f>Table2[[#This Row],[SibSp]]</f>
        <v>2</v>
      </c>
      <c r="N532">
        <f>Table2[[#This Row],[Parch]]</f>
        <v>1</v>
      </c>
      <c r="O532" s="5">
        <f>Table2[[#This Row],[Age]]/80</f>
        <v>0.28749999999999998</v>
      </c>
      <c r="P532" s="5">
        <f>LOG10(Table2[[#This Row],[Fare]]+1)</f>
        <v>1.0969100130080565</v>
      </c>
      <c r="Q532" s="3">
        <f>IF(OR(Table2[[#This Row],[Pclass]]=2, Table2[[#This Row],[Pclass]]=3), 0, IF(Table2[[#This Row],[Pclass]]=1, 1, ""))</f>
        <v>0</v>
      </c>
      <c r="R532" s="3">
        <f>IF(OR(Table2[[#This Row],[Pclass]]=1, Table2[[#This Row],[Pclass]]=3), 0, IF(Table2[[#This Row],[Pclass]]=2, 1, ""))</f>
        <v>1</v>
      </c>
      <c r="S532" s="3">
        <f>IF(OR(Table2[[#This Row],[Embarked]]="C", Table2[[#This Row],[Embarked]]="Q"), 0, IF(Table2[[#This Row],[Embarked]]="S", 1, ""))</f>
        <v>1</v>
      </c>
      <c r="T532" s="3">
        <f>IF(OR(Table2[[#This Row],[Embarked]]="S", Table2[[#This Row],[Embarked]]="Q"), 0, IF(Table2[[#This Row],[Embarked]]="C", 1, ""))</f>
        <v>0</v>
      </c>
      <c r="U532" s="3">
        <f>IF(Table2[[#This Row],[Sex]]="male", 1, 0)</f>
        <v>1</v>
      </c>
      <c r="V532" s="3">
        <v>1</v>
      </c>
      <c r="AI532">
        <f>SUMPRODUCT(Table2[[#This Row],[SibSp_1]:[Const]],$X$4:$AG$4)</f>
        <v>0.20734051917808571</v>
      </c>
      <c r="AJ532">
        <f>(AI532-Table2[[#This Row],[Survived]])^2</f>
        <v>4.2990090893038131E-2</v>
      </c>
    </row>
    <row r="533" spans="1:36" x14ac:dyDescent="0.25">
      <c r="A533">
        <v>531</v>
      </c>
      <c r="B533">
        <v>1</v>
      </c>
      <c r="C533">
        <v>2</v>
      </c>
      <c r="D533" t="s">
        <v>762</v>
      </c>
      <c r="E533" t="s">
        <v>17</v>
      </c>
      <c r="F533">
        <v>2</v>
      </c>
      <c r="G533">
        <v>1</v>
      </c>
      <c r="H533">
        <v>1</v>
      </c>
      <c r="I533">
        <v>26360</v>
      </c>
      <c r="J533">
        <v>26</v>
      </c>
      <c r="L533" t="s">
        <v>15</v>
      </c>
      <c r="M533">
        <f>Table2[[#This Row],[SibSp]]</f>
        <v>1</v>
      </c>
      <c r="N533">
        <f>Table2[[#This Row],[Parch]]</f>
        <v>1</v>
      </c>
      <c r="O533" s="5">
        <f>Table2[[#This Row],[Age]]/80</f>
        <v>2.5000000000000001E-2</v>
      </c>
      <c r="P533" s="5">
        <f>LOG10(Table2[[#This Row],[Fare]]+1)</f>
        <v>1.4313637641589874</v>
      </c>
      <c r="Q533" s="3">
        <f>IF(OR(Table2[[#This Row],[Pclass]]=2, Table2[[#This Row],[Pclass]]=3), 0, IF(Table2[[#This Row],[Pclass]]=1, 1, ""))</f>
        <v>0</v>
      </c>
      <c r="R533" s="3">
        <f>IF(OR(Table2[[#This Row],[Pclass]]=1, Table2[[#This Row],[Pclass]]=3), 0, IF(Table2[[#This Row],[Pclass]]=2, 1, ""))</f>
        <v>1</v>
      </c>
      <c r="S533" s="3">
        <f>IF(OR(Table2[[#This Row],[Embarked]]="C", Table2[[#This Row],[Embarked]]="Q"), 0, IF(Table2[[#This Row],[Embarked]]="S", 1, ""))</f>
        <v>1</v>
      </c>
      <c r="T533" s="3">
        <f>IF(OR(Table2[[#This Row],[Embarked]]="S", Table2[[#This Row],[Embarked]]="Q"), 0, IF(Table2[[#This Row],[Embarked]]="C", 1, ""))</f>
        <v>0</v>
      </c>
      <c r="U533" s="3">
        <f>IF(Table2[[#This Row],[Sex]]="male", 1, 0)</f>
        <v>0</v>
      </c>
      <c r="V533" s="3">
        <v>1</v>
      </c>
      <c r="AI533">
        <f>SUMPRODUCT(Table2[[#This Row],[SibSp_1]:[Const]],$X$4:$AG$4)</f>
        <v>0.89607349806969827</v>
      </c>
      <c r="AJ533">
        <f>(AI533-Table2[[#This Row],[Survived]])^2</f>
        <v>1.080071780346901E-2</v>
      </c>
    </row>
    <row r="534" spans="1:36" hidden="1" x14ac:dyDescent="0.25">
      <c r="A534">
        <v>532</v>
      </c>
      <c r="B534">
        <v>0</v>
      </c>
      <c r="C534">
        <v>3</v>
      </c>
      <c r="D534" t="s">
        <v>763</v>
      </c>
      <c r="E534" t="s">
        <v>13</v>
      </c>
      <c r="G534">
        <v>0</v>
      </c>
      <c r="H534">
        <v>0</v>
      </c>
      <c r="I534">
        <v>2641</v>
      </c>
      <c r="J534">
        <v>7.2291999999999996</v>
      </c>
      <c r="L534" t="s">
        <v>20</v>
      </c>
      <c r="M534">
        <f>Table2[[#This Row],[SibSp]]</f>
        <v>0</v>
      </c>
      <c r="N534">
        <f>Table2[[#This Row],[Parch]]</f>
        <v>0</v>
      </c>
      <c r="O534">
        <f>Table2[[#This Row],[Age]]/80</f>
        <v>0</v>
      </c>
      <c r="P534" s="3">
        <f>LOG10(Table2[[#This Row],[Fare]]+1)</f>
        <v>0.91535761741483168</v>
      </c>
      <c r="Q534" s="3">
        <f>IF(OR(Table2[[#This Row],[Pclass]]=2, Table2[[#This Row],[Pclass]]=3), 0, IF(Table2[[#This Row],[Pclass]]=1, 1, ""))</f>
        <v>0</v>
      </c>
      <c r="R534" s="3">
        <f>IF(OR(Table2[[#This Row],[Pclass]]=1, Table2[[#This Row],[Pclass]]=3), 0, IF(Table2[[#This Row],[Pclass]]=2, 1, ""))</f>
        <v>0</v>
      </c>
      <c r="S534" s="3">
        <f>IF(OR(Table2[[#This Row],[Embarked]]="C", Table2[[#This Row],[Embarked]]="Q"), 0, IF(Table2[[#This Row],[Embarked]]="S", 1, ""))</f>
        <v>0</v>
      </c>
      <c r="T534" s="3">
        <f>IF(OR(Table2[[#This Row],[Embarked]]="S", Table2[[#This Row],[Embarked]]="Q"), 0, IF(Table2[[#This Row],[Embarked]]="C", 1, ""))</f>
        <v>1</v>
      </c>
      <c r="U534" s="3">
        <f>IF(Table2[[#This Row],[Sex]]="male", 1, 0)</f>
        <v>1</v>
      </c>
      <c r="V534" s="3"/>
      <c r="AI534">
        <f>SUMPRODUCT(Table2[[#This Row],[SibSp_1]:[Const]],$X$4:$AG$4)</f>
        <v>-0.34162286390169383</v>
      </c>
      <c r="AJ534">
        <f>(AI534-Table2[[#This Row],[Survived]])^2</f>
        <v>0.11670618114039523</v>
      </c>
    </row>
    <row r="535" spans="1:36" x14ac:dyDescent="0.25">
      <c r="A535">
        <v>533</v>
      </c>
      <c r="B535">
        <v>0</v>
      </c>
      <c r="C535">
        <v>3</v>
      </c>
      <c r="D535" t="s">
        <v>764</v>
      </c>
      <c r="E535" t="s">
        <v>13</v>
      </c>
      <c r="F535">
        <v>17</v>
      </c>
      <c r="G535">
        <v>1</v>
      </c>
      <c r="H535">
        <v>1</v>
      </c>
      <c r="I535">
        <v>2690</v>
      </c>
      <c r="J535">
        <v>7.2291999999999996</v>
      </c>
      <c r="L535" t="s">
        <v>20</v>
      </c>
      <c r="M535">
        <f>Table2[[#This Row],[SibSp]]</f>
        <v>1</v>
      </c>
      <c r="N535">
        <f>Table2[[#This Row],[Parch]]</f>
        <v>1</v>
      </c>
      <c r="O535" s="5">
        <f>Table2[[#This Row],[Age]]/80</f>
        <v>0.21249999999999999</v>
      </c>
      <c r="P535" s="5">
        <f>LOG10(Table2[[#This Row],[Fare]]+1)</f>
        <v>0.91535761741483168</v>
      </c>
      <c r="Q535" s="3">
        <f>IF(OR(Table2[[#This Row],[Pclass]]=2, Table2[[#This Row],[Pclass]]=3), 0, IF(Table2[[#This Row],[Pclass]]=1, 1, ""))</f>
        <v>0</v>
      </c>
      <c r="R535" s="3">
        <f>IF(OR(Table2[[#This Row],[Pclass]]=1, Table2[[#This Row],[Pclass]]=3), 0, IF(Table2[[#This Row],[Pclass]]=2, 1, ""))</f>
        <v>0</v>
      </c>
      <c r="S535" s="3">
        <f>IF(OR(Table2[[#This Row],[Embarked]]="C", Table2[[#This Row],[Embarked]]="Q"), 0, IF(Table2[[#This Row],[Embarked]]="S", 1, ""))</f>
        <v>0</v>
      </c>
      <c r="T535" s="3">
        <f>IF(OR(Table2[[#This Row],[Embarked]]="S", Table2[[#This Row],[Embarked]]="Q"), 0, IF(Table2[[#This Row],[Embarked]]="C", 1, ""))</f>
        <v>1</v>
      </c>
      <c r="U535" s="3">
        <f>IF(Table2[[#This Row],[Sex]]="male", 1, 0)</f>
        <v>1</v>
      </c>
      <c r="V535" s="3">
        <v>1</v>
      </c>
      <c r="AI535">
        <f>SUMPRODUCT(Table2[[#This Row],[SibSp_1]:[Const]],$X$4:$AG$4)</f>
        <v>0.1750883482413178</v>
      </c>
      <c r="AJ535">
        <f>(AI535-Table2[[#This Row],[Survived]])^2</f>
        <v>3.0655929689872977E-2</v>
      </c>
    </row>
    <row r="536" spans="1:36" hidden="1" x14ac:dyDescent="0.25">
      <c r="A536">
        <v>534</v>
      </c>
      <c r="B536">
        <v>1</v>
      </c>
      <c r="C536">
        <v>3</v>
      </c>
      <c r="D536" t="s">
        <v>765</v>
      </c>
      <c r="E536" t="s">
        <v>17</v>
      </c>
      <c r="G536">
        <v>0</v>
      </c>
      <c r="H536">
        <v>2</v>
      </c>
      <c r="I536">
        <v>2668</v>
      </c>
      <c r="J536">
        <v>22.3583</v>
      </c>
      <c r="L536" t="s">
        <v>20</v>
      </c>
      <c r="M536">
        <f>Table2[[#This Row],[SibSp]]</f>
        <v>0</v>
      </c>
      <c r="N536">
        <f>Table2[[#This Row],[Parch]]</f>
        <v>2</v>
      </c>
      <c r="O536">
        <f>Table2[[#This Row],[Age]]/80</f>
        <v>0</v>
      </c>
      <c r="P536" s="3">
        <f>LOG10(Table2[[#This Row],[Fare]]+1)</f>
        <v>1.3684412319555557</v>
      </c>
      <c r="Q536" s="3">
        <f>IF(OR(Table2[[#This Row],[Pclass]]=2, Table2[[#This Row],[Pclass]]=3), 0, IF(Table2[[#This Row],[Pclass]]=1, 1, ""))</f>
        <v>0</v>
      </c>
      <c r="R536" s="3">
        <f>IF(OR(Table2[[#This Row],[Pclass]]=1, Table2[[#This Row],[Pclass]]=3), 0, IF(Table2[[#This Row],[Pclass]]=2, 1, ""))</f>
        <v>0</v>
      </c>
      <c r="S536" s="3">
        <f>IF(OR(Table2[[#This Row],[Embarked]]="C", Table2[[#This Row],[Embarked]]="Q"), 0, IF(Table2[[#This Row],[Embarked]]="S", 1, ""))</f>
        <v>0</v>
      </c>
      <c r="T536" s="3">
        <f>IF(OR(Table2[[#This Row],[Embarked]]="S", Table2[[#This Row],[Embarked]]="Q"), 0, IF(Table2[[#This Row],[Embarked]]="C", 1, ""))</f>
        <v>1</v>
      </c>
      <c r="U536" s="3">
        <f>IF(Table2[[#This Row],[Sex]]="male", 1, 0)</f>
        <v>0</v>
      </c>
      <c r="V536" s="3"/>
      <c r="AI536">
        <f>SUMPRODUCT(Table2[[#This Row],[SibSp_1]:[Const]],$X$4:$AG$4)</f>
        <v>0.13567429932293479</v>
      </c>
      <c r="AJ536">
        <f>(AI536-Table2[[#This Row],[Survived]])^2</f>
        <v>0.74705891685089987</v>
      </c>
    </row>
    <row r="537" spans="1:36" x14ac:dyDescent="0.25">
      <c r="A537">
        <v>535</v>
      </c>
      <c r="B537">
        <v>0</v>
      </c>
      <c r="C537">
        <v>3</v>
      </c>
      <c r="D537" t="s">
        <v>766</v>
      </c>
      <c r="E537" t="s">
        <v>17</v>
      </c>
      <c r="F537">
        <v>30</v>
      </c>
      <c r="G537">
        <v>0</v>
      </c>
      <c r="H537">
        <v>0</v>
      </c>
      <c r="I537">
        <v>315084</v>
      </c>
      <c r="J537">
        <v>8.6624999999999996</v>
      </c>
      <c r="L537" t="s">
        <v>15</v>
      </c>
      <c r="M537">
        <f>Table2[[#This Row],[SibSp]]</f>
        <v>0</v>
      </c>
      <c r="N537">
        <f>Table2[[#This Row],[Parch]]</f>
        <v>0</v>
      </c>
      <c r="O537" s="5">
        <f>Table2[[#This Row],[Age]]/80</f>
        <v>0.375</v>
      </c>
      <c r="P537" s="5">
        <f>LOG10(Table2[[#This Row],[Fare]]+1)</f>
        <v>0.98508950692638131</v>
      </c>
      <c r="Q537" s="3">
        <f>IF(OR(Table2[[#This Row],[Pclass]]=2, Table2[[#This Row],[Pclass]]=3), 0, IF(Table2[[#This Row],[Pclass]]=1, 1, ""))</f>
        <v>0</v>
      </c>
      <c r="R537" s="3">
        <f>IF(OR(Table2[[#This Row],[Pclass]]=1, Table2[[#This Row],[Pclass]]=3), 0, IF(Table2[[#This Row],[Pclass]]=2, 1, ""))</f>
        <v>0</v>
      </c>
      <c r="S537" s="3">
        <f>IF(OR(Table2[[#This Row],[Embarked]]="C", Table2[[#This Row],[Embarked]]="Q"), 0, IF(Table2[[#This Row],[Embarked]]="S", 1, ""))</f>
        <v>1</v>
      </c>
      <c r="T537" s="3">
        <f>IF(OR(Table2[[#This Row],[Embarked]]="S", Table2[[#This Row],[Embarked]]="Q"), 0, IF(Table2[[#This Row],[Embarked]]="C", 1, ""))</f>
        <v>0</v>
      </c>
      <c r="U537" s="3">
        <f>IF(Table2[[#This Row],[Sex]]="male", 1, 0)</f>
        <v>0</v>
      </c>
      <c r="V537" s="3">
        <v>1</v>
      </c>
      <c r="AI537">
        <f>SUMPRODUCT(Table2[[#This Row],[SibSp_1]:[Const]],$X$4:$AG$4)</f>
        <v>0.58110048086019905</v>
      </c>
      <c r="AJ537">
        <f>(AI537-Table2[[#This Row],[Survived]])^2</f>
        <v>0.33767776885595457</v>
      </c>
    </row>
    <row r="538" spans="1:36" x14ac:dyDescent="0.25">
      <c r="A538">
        <v>536</v>
      </c>
      <c r="B538">
        <v>1</v>
      </c>
      <c r="C538">
        <v>2</v>
      </c>
      <c r="D538" t="s">
        <v>767</v>
      </c>
      <c r="E538" t="s">
        <v>17</v>
      </c>
      <c r="F538">
        <v>7</v>
      </c>
      <c r="G538">
        <v>0</v>
      </c>
      <c r="H538">
        <v>2</v>
      </c>
      <c r="I538" t="s">
        <v>476</v>
      </c>
      <c r="J538">
        <v>26.25</v>
      </c>
      <c r="L538" t="s">
        <v>15</v>
      </c>
      <c r="M538">
        <f>Table2[[#This Row],[SibSp]]</f>
        <v>0</v>
      </c>
      <c r="N538">
        <f>Table2[[#This Row],[Parch]]</f>
        <v>2</v>
      </c>
      <c r="O538" s="5">
        <f>Table2[[#This Row],[Age]]/80</f>
        <v>8.7499999999999994E-2</v>
      </c>
      <c r="P538" s="5">
        <f>LOG10(Table2[[#This Row],[Fare]]+1)</f>
        <v>1.4353665066126613</v>
      </c>
      <c r="Q538" s="3">
        <f>IF(OR(Table2[[#This Row],[Pclass]]=2, Table2[[#This Row],[Pclass]]=3), 0, IF(Table2[[#This Row],[Pclass]]=1, 1, ""))</f>
        <v>0</v>
      </c>
      <c r="R538" s="3">
        <f>IF(OR(Table2[[#This Row],[Pclass]]=1, Table2[[#This Row],[Pclass]]=3), 0, IF(Table2[[#This Row],[Pclass]]=2, 1, ""))</f>
        <v>1</v>
      </c>
      <c r="S538" s="3">
        <f>IF(OR(Table2[[#This Row],[Embarked]]="C", Table2[[#This Row],[Embarked]]="Q"), 0, IF(Table2[[#This Row],[Embarked]]="S", 1, ""))</f>
        <v>1</v>
      </c>
      <c r="T538" s="3">
        <f>IF(OR(Table2[[#This Row],[Embarked]]="S", Table2[[#This Row],[Embarked]]="Q"), 0, IF(Table2[[#This Row],[Embarked]]="C", 1, ""))</f>
        <v>0</v>
      </c>
      <c r="U538" s="3">
        <f>IF(Table2[[#This Row],[Sex]]="male", 1, 0)</f>
        <v>0</v>
      </c>
      <c r="V538" s="3">
        <v>1</v>
      </c>
      <c r="AI538">
        <f>SUMPRODUCT(Table2[[#This Row],[SibSp_1]:[Const]],$X$4:$AG$4)</f>
        <v>0.90526932550375316</v>
      </c>
      <c r="AJ538">
        <f>(AI538-Table2[[#This Row],[Survived]])^2</f>
        <v>8.97390069051387E-3</v>
      </c>
    </row>
    <row r="539" spans="1:36" x14ac:dyDescent="0.25">
      <c r="A539">
        <v>537</v>
      </c>
      <c r="B539">
        <v>0</v>
      </c>
      <c r="C539">
        <v>1</v>
      </c>
      <c r="D539" t="s">
        <v>768</v>
      </c>
      <c r="E539" t="s">
        <v>13</v>
      </c>
      <c r="F539">
        <v>45</v>
      </c>
      <c r="G539">
        <v>0</v>
      </c>
      <c r="H539">
        <v>0</v>
      </c>
      <c r="I539">
        <v>113050</v>
      </c>
      <c r="J539">
        <v>26.55</v>
      </c>
      <c r="K539" t="s">
        <v>769</v>
      </c>
      <c r="L539" t="s">
        <v>15</v>
      </c>
      <c r="M539">
        <f>Table2[[#This Row],[SibSp]]</f>
        <v>0</v>
      </c>
      <c r="N539">
        <f>Table2[[#This Row],[Parch]]</f>
        <v>0</v>
      </c>
      <c r="O539" s="5">
        <f>Table2[[#This Row],[Age]]/80</f>
        <v>0.5625</v>
      </c>
      <c r="P539" s="5">
        <f>LOG10(Table2[[#This Row],[Fare]]+1)</f>
        <v>1.4401216031878039</v>
      </c>
      <c r="Q539" s="3">
        <f>IF(OR(Table2[[#This Row],[Pclass]]=2, Table2[[#This Row],[Pclass]]=3), 0, IF(Table2[[#This Row],[Pclass]]=1, 1, ""))</f>
        <v>1</v>
      </c>
      <c r="R539" s="3">
        <f>IF(OR(Table2[[#This Row],[Pclass]]=1, Table2[[#This Row],[Pclass]]=3), 0, IF(Table2[[#This Row],[Pclass]]=2, 1, ""))</f>
        <v>0</v>
      </c>
      <c r="S539" s="3">
        <f>IF(OR(Table2[[#This Row],[Embarked]]="C", Table2[[#This Row],[Embarked]]="Q"), 0, IF(Table2[[#This Row],[Embarked]]="S", 1, ""))</f>
        <v>1</v>
      </c>
      <c r="T539" s="3">
        <f>IF(OR(Table2[[#This Row],[Embarked]]="S", Table2[[#This Row],[Embarked]]="Q"), 0, IF(Table2[[#This Row],[Embarked]]="C", 1, ""))</f>
        <v>0</v>
      </c>
      <c r="U539" s="3">
        <f>IF(Table2[[#This Row],[Sex]]="male", 1, 0)</f>
        <v>1</v>
      </c>
      <c r="V539" s="3">
        <v>1</v>
      </c>
      <c r="AI539">
        <f>SUMPRODUCT(Table2[[#This Row],[SibSp_1]:[Const]],$X$4:$AG$4)</f>
        <v>0.37680026123198523</v>
      </c>
      <c r="AJ539">
        <f>(AI539-Table2[[#This Row],[Survived]])^2</f>
        <v>0.14197843686449232</v>
      </c>
    </row>
    <row r="540" spans="1:36" x14ac:dyDescent="0.25">
      <c r="A540">
        <v>538</v>
      </c>
      <c r="B540">
        <v>1</v>
      </c>
      <c r="C540">
        <v>1</v>
      </c>
      <c r="D540" t="s">
        <v>770</v>
      </c>
      <c r="E540" t="s">
        <v>17</v>
      </c>
      <c r="F540">
        <v>30</v>
      </c>
      <c r="G540">
        <v>0</v>
      </c>
      <c r="H540">
        <v>0</v>
      </c>
      <c r="I540" t="s">
        <v>771</v>
      </c>
      <c r="J540">
        <v>106.425</v>
      </c>
      <c r="L540" t="s">
        <v>20</v>
      </c>
      <c r="M540">
        <f>Table2[[#This Row],[SibSp]]</f>
        <v>0</v>
      </c>
      <c r="N540">
        <f>Table2[[#This Row],[Parch]]</f>
        <v>0</v>
      </c>
      <c r="O540" s="5">
        <f>Table2[[#This Row],[Age]]/80</f>
        <v>0.375</v>
      </c>
      <c r="P540" s="5">
        <f>LOG10(Table2[[#This Row],[Fare]]+1)</f>
        <v>2.031105362355941</v>
      </c>
      <c r="Q540" s="3">
        <f>IF(OR(Table2[[#This Row],[Pclass]]=2, Table2[[#This Row],[Pclass]]=3), 0, IF(Table2[[#This Row],[Pclass]]=1, 1, ""))</f>
        <v>1</v>
      </c>
      <c r="R540" s="3">
        <f>IF(OR(Table2[[#This Row],[Pclass]]=1, Table2[[#This Row],[Pclass]]=3), 0, IF(Table2[[#This Row],[Pclass]]=2, 1, ""))</f>
        <v>0</v>
      </c>
      <c r="S540" s="3">
        <f>IF(OR(Table2[[#This Row],[Embarked]]="C", Table2[[#This Row],[Embarked]]="Q"), 0, IF(Table2[[#This Row],[Embarked]]="S", 1, ""))</f>
        <v>0</v>
      </c>
      <c r="T540" s="3">
        <f>IF(OR(Table2[[#This Row],[Embarked]]="S", Table2[[#This Row],[Embarked]]="Q"), 0, IF(Table2[[#This Row],[Embarked]]="C", 1, ""))</f>
        <v>1</v>
      </c>
      <c r="U540" s="3">
        <f>IF(Table2[[#This Row],[Sex]]="male", 1, 0)</f>
        <v>0</v>
      </c>
      <c r="V540" s="3">
        <v>1</v>
      </c>
      <c r="AI540">
        <f>SUMPRODUCT(Table2[[#This Row],[SibSp_1]:[Const]],$X$4:$AG$4)</f>
        <v>1.0507897185114323</v>
      </c>
      <c r="AJ540">
        <f>(AI540-Table2[[#This Row],[Survived]])^2</f>
        <v>2.5795955064705314E-3</v>
      </c>
    </row>
    <row r="541" spans="1:36" hidden="1" x14ac:dyDescent="0.25">
      <c r="A541">
        <v>539</v>
      </c>
      <c r="B541">
        <v>0</v>
      </c>
      <c r="C541">
        <v>3</v>
      </c>
      <c r="D541" t="s">
        <v>772</v>
      </c>
      <c r="E541" t="s">
        <v>13</v>
      </c>
      <c r="G541">
        <v>0</v>
      </c>
      <c r="H541">
        <v>0</v>
      </c>
      <c r="I541">
        <v>364498</v>
      </c>
      <c r="J541">
        <v>14.5</v>
      </c>
      <c r="L541" t="s">
        <v>15</v>
      </c>
      <c r="M541">
        <f>Table2[[#This Row],[SibSp]]</f>
        <v>0</v>
      </c>
      <c r="N541">
        <f>Table2[[#This Row],[Parch]]</f>
        <v>0</v>
      </c>
      <c r="O541">
        <f>Table2[[#This Row],[Age]]/80</f>
        <v>0</v>
      </c>
      <c r="P541" s="3">
        <f>LOG10(Table2[[#This Row],[Fare]]+1)</f>
        <v>1.1903316981702914</v>
      </c>
      <c r="Q541" s="3">
        <f>IF(OR(Table2[[#This Row],[Pclass]]=2, Table2[[#This Row],[Pclass]]=3), 0, IF(Table2[[#This Row],[Pclass]]=1, 1, ""))</f>
        <v>0</v>
      </c>
      <c r="R541" s="3">
        <f>IF(OR(Table2[[#This Row],[Pclass]]=1, Table2[[#This Row],[Pclass]]=3), 0, IF(Table2[[#This Row],[Pclass]]=2, 1, ""))</f>
        <v>0</v>
      </c>
      <c r="S541" s="3">
        <f>IF(OR(Table2[[#This Row],[Embarked]]="C", Table2[[#This Row],[Embarked]]="Q"), 0, IF(Table2[[#This Row],[Embarked]]="S", 1, ""))</f>
        <v>1</v>
      </c>
      <c r="T541" s="3">
        <f>IF(OR(Table2[[#This Row],[Embarked]]="S", Table2[[#This Row],[Embarked]]="Q"), 0, IF(Table2[[#This Row],[Embarked]]="C", 1, ""))</f>
        <v>0</v>
      </c>
      <c r="U541" s="3">
        <f>IF(Table2[[#This Row],[Sex]]="male", 1, 0)</f>
        <v>1</v>
      </c>
      <c r="V541" s="3"/>
      <c r="AI541">
        <f>SUMPRODUCT(Table2[[#This Row],[SibSp_1]:[Const]],$X$4:$AG$4)</f>
        <v>-0.39431266414469057</v>
      </c>
      <c r="AJ541">
        <f>(AI541-Table2[[#This Row],[Survived]])^2</f>
        <v>0.15548247710488355</v>
      </c>
    </row>
    <row r="542" spans="1:36" x14ac:dyDescent="0.25">
      <c r="A542">
        <v>540</v>
      </c>
      <c r="B542">
        <v>1</v>
      </c>
      <c r="C542">
        <v>1</v>
      </c>
      <c r="D542" t="s">
        <v>773</v>
      </c>
      <c r="E542" t="s">
        <v>17</v>
      </c>
      <c r="F542">
        <v>22</v>
      </c>
      <c r="G542">
        <v>0</v>
      </c>
      <c r="H542">
        <v>2</v>
      </c>
      <c r="I542">
        <v>13568</v>
      </c>
      <c r="J542">
        <v>49.5</v>
      </c>
      <c r="K542" t="s">
        <v>774</v>
      </c>
      <c r="L542" t="s">
        <v>20</v>
      </c>
      <c r="M542">
        <f>Table2[[#This Row],[SibSp]]</f>
        <v>0</v>
      </c>
      <c r="N542">
        <f>Table2[[#This Row],[Parch]]</f>
        <v>2</v>
      </c>
      <c r="O542" s="5">
        <f>Table2[[#This Row],[Age]]/80</f>
        <v>0.27500000000000002</v>
      </c>
      <c r="P542" s="5">
        <f>LOG10(Table2[[#This Row],[Fare]]+1)</f>
        <v>1.7032913781186614</v>
      </c>
      <c r="Q542" s="3">
        <f>IF(OR(Table2[[#This Row],[Pclass]]=2, Table2[[#This Row],[Pclass]]=3), 0, IF(Table2[[#This Row],[Pclass]]=1, 1, ""))</f>
        <v>1</v>
      </c>
      <c r="R542" s="3">
        <f>IF(OR(Table2[[#This Row],[Pclass]]=1, Table2[[#This Row],[Pclass]]=3), 0, IF(Table2[[#This Row],[Pclass]]=2, 1, ""))</f>
        <v>0</v>
      </c>
      <c r="S542" s="3">
        <f>IF(OR(Table2[[#This Row],[Embarked]]="C", Table2[[#This Row],[Embarked]]="Q"), 0, IF(Table2[[#This Row],[Embarked]]="S", 1, ""))</f>
        <v>0</v>
      </c>
      <c r="T542" s="3">
        <f>IF(OR(Table2[[#This Row],[Embarked]]="S", Table2[[#This Row],[Embarked]]="Q"), 0, IF(Table2[[#This Row],[Embarked]]="C", 1, ""))</f>
        <v>1</v>
      </c>
      <c r="U542" s="3">
        <f>IF(Table2[[#This Row],[Sex]]="male", 1, 0)</f>
        <v>0</v>
      </c>
      <c r="V542" s="3">
        <v>1</v>
      </c>
      <c r="AI542">
        <f>SUMPRODUCT(Table2[[#This Row],[SibSp_1]:[Const]],$X$4:$AG$4)</f>
        <v>1.0581666737246198</v>
      </c>
      <c r="AJ542">
        <f>(AI542-Table2[[#This Row],[Survived]])^2</f>
        <v>3.3833619321863768E-3</v>
      </c>
    </row>
    <row r="543" spans="1:36" x14ac:dyDescent="0.25">
      <c r="A543">
        <v>541</v>
      </c>
      <c r="B543">
        <v>1</v>
      </c>
      <c r="C543">
        <v>1</v>
      </c>
      <c r="D543" t="s">
        <v>775</v>
      </c>
      <c r="E543" t="s">
        <v>17</v>
      </c>
      <c r="F543">
        <v>36</v>
      </c>
      <c r="G543">
        <v>0</v>
      </c>
      <c r="H543">
        <v>2</v>
      </c>
      <c r="I543" t="s">
        <v>776</v>
      </c>
      <c r="J543">
        <v>71</v>
      </c>
      <c r="K543" t="s">
        <v>777</v>
      </c>
      <c r="L543" t="s">
        <v>15</v>
      </c>
      <c r="M543">
        <f>Table2[[#This Row],[SibSp]]</f>
        <v>0</v>
      </c>
      <c r="N543">
        <f>Table2[[#This Row],[Parch]]</f>
        <v>2</v>
      </c>
      <c r="O543" s="5">
        <f>Table2[[#This Row],[Age]]/80</f>
        <v>0.45</v>
      </c>
      <c r="P543" s="5">
        <f>LOG10(Table2[[#This Row],[Fare]]+1)</f>
        <v>1.8573324964312685</v>
      </c>
      <c r="Q543" s="3">
        <f>IF(OR(Table2[[#This Row],[Pclass]]=2, Table2[[#This Row],[Pclass]]=3), 0, IF(Table2[[#This Row],[Pclass]]=1, 1, ""))</f>
        <v>1</v>
      </c>
      <c r="R543" s="3">
        <f>IF(OR(Table2[[#This Row],[Pclass]]=1, Table2[[#This Row],[Pclass]]=3), 0, IF(Table2[[#This Row],[Pclass]]=2, 1, ""))</f>
        <v>0</v>
      </c>
      <c r="S543" s="3">
        <f>IF(OR(Table2[[#This Row],[Embarked]]="C", Table2[[#This Row],[Embarked]]="Q"), 0, IF(Table2[[#This Row],[Embarked]]="S", 1, ""))</f>
        <v>1</v>
      </c>
      <c r="T543" s="3">
        <f>IF(OR(Table2[[#This Row],[Embarked]]="S", Table2[[#This Row],[Embarked]]="Q"), 0, IF(Table2[[#This Row],[Embarked]]="C", 1, ""))</f>
        <v>0</v>
      </c>
      <c r="U543" s="3">
        <f>IF(Table2[[#This Row],[Sex]]="male", 1, 0)</f>
        <v>0</v>
      </c>
      <c r="V543" s="3">
        <v>1</v>
      </c>
      <c r="AI543">
        <f>SUMPRODUCT(Table2[[#This Row],[SibSp_1]:[Const]],$X$4:$AG$4)</f>
        <v>0.90996154360101389</v>
      </c>
      <c r="AJ543">
        <f>(AI543-Table2[[#This Row],[Survived]])^2</f>
        <v>8.1069236307121234E-3</v>
      </c>
    </row>
    <row r="544" spans="1:36" x14ac:dyDescent="0.25">
      <c r="A544">
        <v>542</v>
      </c>
      <c r="B544">
        <v>0</v>
      </c>
      <c r="C544">
        <v>3</v>
      </c>
      <c r="D544" t="s">
        <v>778</v>
      </c>
      <c r="E544" t="s">
        <v>17</v>
      </c>
      <c r="F544">
        <v>9</v>
      </c>
      <c r="G544">
        <v>4</v>
      </c>
      <c r="H544">
        <v>2</v>
      </c>
      <c r="I544">
        <v>347082</v>
      </c>
      <c r="J544">
        <v>31.274999999999999</v>
      </c>
      <c r="L544" t="s">
        <v>15</v>
      </c>
      <c r="M544">
        <f>Table2[[#This Row],[SibSp]]</f>
        <v>4</v>
      </c>
      <c r="N544">
        <f>Table2[[#This Row],[Parch]]</f>
        <v>2</v>
      </c>
      <c r="O544" s="5">
        <f>Table2[[#This Row],[Age]]/80</f>
        <v>0.1125</v>
      </c>
      <c r="P544" s="5">
        <f>LOG10(Table2[[#This Row],[Fare]]+1)</f>
        <v>1.5088662509384578</v>
      </c>
      <c r="Q544" s="3">
        <f>IF(OR(Table2[[#This Row],[Pclass]]=2, Table2[[#This Row],[Pclass]]=3), 0, IF(Table2[[#This Row],[Pclass]]=1, 1, ""))</f>
        <v>0</v>
      </c>
      <c r="R544" s="3">
        <f>IF(OR(Table2[[#This Row],[Pclass]]=1, Table2[[#This Row],[Pclass]]=3), 0, IF(Table2[[#This Row],[Pclass]]=2, 1, ""))</f>
        <v>0</v>
      </c>
      <c r="S544" s="3">
        <f>IF(OR(Table2[[#This Row],[Embarked]]="C", Table2[[#This Row],[Embarked]]="Q"), 0, IF(Table2[[#This Row],[Embarked]]="S", 1, ""))</f>
        <v>1</v>
      </c>
      <c r="T544" s="3">
        <f>IF(OR(Table2[[#This Row],[Embarked]]="S", Table2[[#This Row],[Embarked]]="Q"), 0, IF(Table2[[#This Row],[Embarked]]="C", 1, ""))</f>
        <v>0</v>
      </c>
      <c r="U544" s="3">
        <f>IF(Table2[[#This Row],[Sex]]="male", 1, 0)</f>
        <v>0</v>
      </c>
      <c r="V544" s="3">
        <v>1</v>
      </c>
      <c r="AI544">
        <f>SUMPRODUCT(Table2[[#This Row],[SibSp_1]:[Const]],$X$4:$AG$4)</f>
        <v>0.49347052798644109</v>
      </c>
      <c r="AJ544">
        <f>(AI544-Table2[[#This Row],[Survived]])^2</f>
        <v>0.24351316199121695</v>
      </c>
    </row>
    <row r="545" spans="1:36" x14ac:dyDescent="0.25">
      <c r="A545">
        <v>543</v>
      </c>
      <c r="B545">
        <v>0</v>
      </c>
      <c r="C545">
        <v>3</v>
      </c>
      <c r="D545" t="s">
        <v>779</v>
      </c>
      <c r="E545" t="s">
        <v>17</v>
      </c>
      <c r="F545">
        <v>11</v>
      </c>
      <c r="G545">
        <v>4</v>
      </c>
      <c r="H545">
        <v>2</v>
      </c>
      <c r="I545">
        <v>347082</v>
      </c>
      <c r="J545">
        <v>31.274999999999999</v>
      </c>
      <c r="L545" t="s">
        <v>15</v>
      </c>
      <c r="M545">
        <f>Table2[[#This Row],[SibSp]]</f>
        <v>4</v>
      </c>
      <c r="N545">
        <f>Table2[[#This Row],[Parch]]</f>
        <v>2</v>
      </c>
      <c r="O545" s="5">
        <f>Table2[[#This Row],[Age]]/80</f>
        <v>0.13750000000000001</v>
      </c>
      <c r="P545" s="5">
        <f>LOG10(Table2[[#This Row],[Fare]]+1)</f>
        <v>1.5088662509384578</v>
      </c>
      <c r="Q545" s="3">
        <f>IF(OR(Table2[[#This Row],[Pclass]]=2, Table2[[#This Row],[Pclass]]=3), 0, IF(Table2[[#This Row],[Pclass]]=1, 1, ""))</f>
        <v>0</v>
      </c>
      <c r="R545" s="3">
        <f>IF(OR(Table2[[#This Row],[Pclass]]=1, Table2[[#This Row],[Pclass]]=3), 0, IF(Table2[[#This Row],[Pclass]]=2, 1, ""))</f>
        <v>0</v>
      </c>
      <c r="S545" s="3">
        <f>IF(OR(Table2[[#This Row],[Embarked]]="C", Table2[[#This Row],[Embarked]]="Q"), 0, IF(Table2[[#This Row],[Embarked]]="S", 1, ""))</f>
        <v>1</v>
      </c>
      <c r="T545" s="3">
        <f>IF(OR(Table2[[#This Row],[Embarked]]="S", Table2[[#This Row],[Embarked]]="Q"), 0, IF(Table2[[#This Row],[Embarked]]="C", 1, ""))</f>
        <v>0</v>
      </c>
      <c r="U545" s="3">
        <f>IF(Table2[[#This Row],[Sex]]="male", 1, 0)</f>
        <v>0</v>
      </c>
      <c r="V545" s="3">
        <v>1</v>
      </c>
      <c r="AI545">
        <f>SUMPRODUCT(Table2[[#This Row],[SibSp_1]:[Const]],$X$4:$AG$4)</f>
        <v>0.48066766900898167</v>
      </c>
      <c r="AJ545">
        <f>(AI545-Table2[[#This Row],[Survived]])^2</f>
        <v>0.23104140803052794</v>
      </c>
    </row>
    <row r="546" spans="1:36" x14ac:dyDescent="0.25">
      <c r="A546">
        <v>544</v>
      </c>
      <c r="B546">
        <v>1</v>
      </c>
      <c r="C546">
        <v>2</v>
      </c>
      <c r="D546" t="s">
        <v>780</v>
      </c>
      <c r="E546" t="s">
        <v>13</v>
      </c>
      <c r="F546">
        <v>32</v>
      </c>
      <c r="G546">
        <v>1</v>
      </c>
      <c r="H546">
        <v>0</v>
      </c>
      <c r="I546">
        <v>2908</v>
      </c>
      <c r="J546">
        <v>26</v>
      </c>
      <c r="L546" t="s">
        <v>15</v>
      </c>
      <c r="M546">
        <f>Table2[[#This Row],[SibSp]]</f>
        <v>1</v>
      </c>
      <c r="N546">
        <f>Table2[[#This Row],[Parch]]</f>
        <v>0</v>
      </c>
      <c r="O546" s="5">
        <f>Table2[[#This Row],[Age]]/80</f>
        <v>0.4</v>
      </c>
      <c r="P546" s="5">
        <f>LOG10(Table2[[#This Row],[Fare]]+1)</f>
        <v>1.4313637641589874</v>
      </c>
      <c r="Q546" s="3">
        <f>IF(OR(Table2[[#This Row],[Pclass]]=2, Table2[[#This Row],[Pclass]]=3), 0, IF(Table2[[#This Row],[Pclass]]=1, 1, ""))</f>
        <v>0</v>
      </c>
      <c r="R546" s="3">
        <f>IF(OR(Table2[[#This Row],[Pclass]]=1, Table2[[#This Row],[Pclass]]=3), 0, IF(Table2[[#This Row],[Pclass]]=2, 1, ""))</f>
        <v>1</v>
      </c>
      <c r="S546" s="3">
        <f>IF(OR(Table2[[#This Row],[Embarked]]="C", Table2[[#This Row],[Embarked]]="Q"), 0, IF(Table2[[#This Row],[Embarked]]="S", 1, ""))</f>
        <v>1</v>
      </c>
      <c r="T546" s="3">
        <f>IF(OR(Table2[[#This Row],[Embarked]]="S", Table2[[#This Row],[Embarked]]="Q"), 0, IF(Table2[[#This Row],[Embarked]]="C", 1, ""))</f>
        <v>0</v>
      </c>
      <c r="U546" s="3">
        <f>IF(Table2[[#This Row],[Sex]]="male", 1, 0)</f>
        <v>1</v>
      </c>
      <c r="V546" s="3">
        <v>1</v>
      </c>
      <c r="AI546">
        <f>SUMPRODUCT(Table2[[#This Row],[SibSp_1]:[Const]],$X$4:$AG$4)</f>
        <v>0.23489366070096129</v>
      </c>
      <c r="AJ546">
        <f>(AI546-Table2[[#This Row],[Survived]])^2</f>
        <v>0.58538771043557569</v>
      </c>
    </row>
    <row r="547" spans="1:36" x14ac:dyDescent="0.25">
      <c r="A547">
        <v>545</v>
      </c>
      <c r="B547">
        <v>0</v>
      </c>
      <c r="C547">
        <v>1</v>
      </c>
      <c r="D547" t="s">
        <v>781</v>
      </c>
      <c r="E547" t="s">
        <v>13</v>
      </c>
      <c r="F547">
        <v>50</v>
      </c>
      <c r="G547">
        <v>1</v>
      </c>
      <c r="H547">
        <v>0</v>
      </c>
      <c r="I547" t="s">
        <v>771</v>
      </c>
      <c r="J547">
        <v>106.425</v>
      </c>
      <c r="K547" t="s">
        <v>782</v>
      </c>
      <c r="L547" t="s">
        <v>20</v>
      </c>
      <c r="M547">
        <f>Table2[[#This Row],[SibSp]]</f>
        <v>1</v>
      </c>
      <c r="N547">
        <f>Table2[[#This Row],[Parch]]</f>
        <v>0</v>
      </c>
      <c r="O547" s="5">
        <f>Table2[[#This Row],[Age]]/80</f>
        <v>0.625</v>
      </c>
      <c r="P547" s="5">
        <f>LOG10(Table2[[#This Row],[Fare]]+1)</f>
        <v>2.031105362355941</v>
      </c>
      <c r="Q547" s="3">
        <f>IF(OR(Table2[[#This Row],[Pclass]]=2, Table2[[#This Row],[Pclass]]=3), 0, IF(Table2[[#This Row],[Pclass]]=1, 1, ""))</f>
        <v>1</v>
      </c>
      <c r="R547" s="3">
        <f>IF(OR(Table2[[#This Row],[Pclass]]=1, Table2[[#This Row],[Pclass]]=3), 0, IF(Table2[[#This Row],[Pclass]]=2, 1, ""))</f>
        <v>0</v>
      </c>
      <c r="S547" s="3">
        <f>IF(OR(Table2[[#This Row],[Embarked]]="C", Table2[[#This Row],[Embarked]]="Q"), 0, IF(Table2[[#This Row],[Embarked]]="S", 1, ""))</f>
        <v>0</v>
      </c>
      <c r="T547" s="3">
        <f>IF(OR(Table2[[#This Row],[Embarked]]="S", Table2[[#This Row],[Embarked]]="Q"), 0, IF(Table2[[#This Row],[Embarked]]="C", 1, ""))</f>
        <v>1</v>
      </c>
      <c r="U547" s="3">
        <f>IF(Table2[[#This Row],[Sex]]="male", 1, 0)</f>
        <v>1</v>
      </c>
      <c r="V547" s="3">
        <v>1</v>
      </c>
      <c r="AI547">
        <f>SUMPRODUCT(Table2[[#This Row],[SibSp_1]:[Const]],$X$4:$AG$4)</f>
        <v>0.38476233348099209</v>
      </c>
      <c r="AJ547">
        <f>(AI547-Table2[[#This Row],[Survived]])^2</f>
        <v>0.14804205326573816</v>
      </c>
    </row>
    <row r="548" spans="1:36" x14ac:dyDescent="0.25">
      <c r="A548">
        <v>546</v>
      </c>
      <c r="B548">
        <v>0</v>
      </c>
      <c r="C548">
        <v>1</v>
      </c>
      <c r="D548" t="s">
        <v>783</v>
      </c>
      <c r="E548" t="s">
        <v>13</v>
      </c>
      <c r="F548">
        <v>64</v>
      </c>
      <c r="G548">
        <v>0</v>
      </c>
      <c r="H548">
        <v>0</v>
      </c>
      <c r="I548">
        <v>693</v>
      </c>
      <c r="J548">
        <v>26</v>
      </c>
      <c r="L548" t="s">
        <v>15</v>
      </c>
      <c r="M548">
        <f>Table2[[#This Row],[SibSp]]</f>
        <v>0</v>
      </c>
      <c r="N548">
        <f>Table2[[#This Row],[Parch]]</f>
        <v>0</v>
      </c>
      <c r="O548" s="5">
        <f>Table2[[#This Row],[Age]]/80</f>
        <v>0.8</v>
      </c>
      <c r="P548" s="5">
        <f>LOG10(Table2[[#This Row],[Fare]]+1)</f>
        <v>1.4313637641589874</v>
      </c>
      <c r="Q548" s="3">
        <f>IF(OR(Table2[[#This Row],[Pclass]]=2, Table2[[#This Row],[Pclass]]=3), 0, IF(Table2[[#This Row],[Pclass]]=1, 1, ""))</f>
        <v>1</v>
      </c>
      <c r="R548" s="3">
        <f>IF(OR(Table2[[#This Row],[Pclass]]=1, Table2[[#This Row],[Pclass]]=3), 0, IF(Table2[[#This Row],[Pclass]]=2, 1, ""))</f>
        <v>0</v>
      </c>
      <c r="S548" s="3">
        <f>IF(OR(Table2[[#This Row],[Embarked]]="C", Table2[[#This Row],[Embarked]]="Q"), 0, IF(Table2[[#This Row],[Embarked]]="S", 1, ""))</f>
        <v>1</v>
      </c>
      <c r="T548" s="3">
        <f>IF(OR(Table2[[#This Row],[Embarked]]="S", Table2[[#This Row],[Embarked]]="Q"), 0, IF(Table2[[#This Row],[Embarked]]="C", 1, ""))</f>
        <v>0</v>
      </c>
      <c r="U548" s="3">
        <f>IF(Table2[[#This Row],[Sex]]="male", 1, 0)</f>
        <v>1</v>
      </c>
      <c r="V548" s="3">
        <v>1</v>
      </c>
      <c r="AI548">
        <f>SUMPRODUCT(Table2[[#This Row],[SibSp_1]:[Const]],$X$4:$AG$4)</f>
        <v>0.25474616823395435</v>
      </c>
      <c r="AJ548">
        <f>(AI548-Table2[[#This Row],[Survived]])^2</f>
        <v>6.4895610229882175E-2</v>
      </c>
    </row>
    <row r="549" spans="1:36" x14ac:dyDescent="0.25">
      <c r="A549">
        <v>547</v>
      </c>
      <c r="B549">
        <v>1</v>
      </c>
      <c r="C549">
        <v>2</v>
      </c>
      <c r="D549" t="s">
        <v>784</v>
      </c>
      <c r="E549" t="s">
        <v>17</v>
      </c>
      <c r="F549">
        <v>19</v>
      </c>
      <c r="G549">
        <v>1</v>
      </c>
      <c r="H549">
        <v>0</v>
      </c>
      <c r="I549">
        <v>2908</v>
      </c>
      <c r="J549">
        <v>26</v>
      </c>
      <c r="L549" t="s">
        <v>15</v>
      </c>
      <c r="M549">
        <f>Table2[[#This Row],[SibSp]]</f>
        <v>1</v>
      </c>
      <c r="N549">
        <f>Table2[[#This Row],[Parch]]</f>
        <v>0</v>
      </c>
      <c r="O549" s="5">
        <f>Table2[[#This Row],[Age]]/80</f>
        <v>0.23749999999999999</v>
      </c>
      <c r="P549" s="5">
        <f>LOG10(Table2[[#This Row],[Fare]]+1)</f>
        <v>1.4313637641589874</v>
      </c>
      <c r="Q549" s="3">
        <f>IF(OR(Table2[[#This Row],[Pclass]]=2, Table2[[#This Row],[Pclass]]=3), 0, IF(Table2[[#This Row],[Pclass]]=1, 1, ""))</f>
        <v>0</v>
      </c>
      <c r="R549" s="3">
        <f>IF(OR(Table2[[#This Row],[Pclass]]=1, Table2[[#This Row],[Pclass]]=3), 0, IF(Table2[[#This Row],[Pclass]]=2, 1, ""))</f>
        <v>1</v>
      </c>
      <c r="S549" s="3">
        <f>IF(OR(Table2[[#This Row],[Embarked]]="C", Table2[[#This Row],[Embarked]]="Q"), 0, IF(Table2[[#This Row],[Embarked]]="S", 1, ""))</f>
        <v>1</v>
      </c>
      <c r="T549" s="3">
        <f>IF(OR(Table2[[#This Row],[Embarked]]="S", Table2[[#This Row],[Embarked]]="Q"), 0, IF(Table2[[#This Row],[Embarked]]="C", 1, ""))</f>
        <v>0</v>
      </c>
      <c r="U549" s="3">
        <f>IF(Table2[[#This Row],[Sex]]="male", 1, 0)</f>
        <v>0</v>
      </c>
      <c r="V549" s="3">
        <v>1</v>
      </c>
      <c r="AI549">
        <f>SUMPRODUCT(Table2[[#This Row],[SibSp_1]:[Const]],$X$4:$AG$4)</f>
        <v>0.80117619471556933</v>
      </c>
      <c r="AJ549">
        <f>(AI549-Table2[[#This Row],[Survived]])^2</f>
        <v>3.95309055477812E-2</v>
      </c>
    </row>
    <row r="550" spans="1:36" hidden="1" x14ac:dyDescent="0.25">
      <c r="A550">
        <v>548</v>
      </c>
      <c r="B550">
        <v>1</v>
      </c>
      <c r="C550">
        <v>2</v>
      </c>
      <c r="D550" t="s">
        <v>785</v>
      </c>
      <c r="E550" t="s">
        <v>13</v>
      </c>
      <c r="G550">
        <v>0</v>
      </c>
      <c r="H550">
        <v>0</v>
      </c>
      <c r="I550" t="s">
        <v>786</v>
      </c>
      <c r="J550">
        <v>13.862500000000001</v>
      </c>
      <c r="L550" t="s">
        <v>20</v>
      </c>
      <c r="M550">
        <f>Table2[[#This Row],[SibSp]]</f>
        <v>0</v>
      </c>
      <c r="N550">
        <f>Table2[[#This Row],[Parch]]</f>
        <v>0</v>
      </c>
      <c r="O550">
        <f>Table2[[#This Row],[Age]]/80</f>
        <v>0</v>
      </c>
      <c r="P550" s="3">
        <f>LOG10(Table2[[#This Row],[Fare]]+1)</f>
        <v>1.172091867626748</v>
      </c>
      <c r="Q550" s="3">
        <f>IF(OR(Table2[[#This Row],[Pclass]]=2, Table2[[#This Row],[Pclass]]=3), 0, IF(Table2[[#This Row],[Pclass]]=1, 1, ""))</f>
        <v>0</v>
      </c>
      <c r="R550" s="3">
        <f>IF(OR(Table2[[#This Row],[Pclass]]=1, Table2[[#This Row],[Pclass]]=3), 0, IF(Table2[[#This Row],[Pclass]]=2, 1, ""))</f>
        <v>1</v>
      </c>
      <c r="S550" s="3">
        <f>IF(OR(Table2[[#This Row],[Embarked]]="C", Table2[[#This Row],[Embarked]]="Q"), 0, IF(Table2[[#This Row],[Embarked]]="S", 1, ""))</f>
        <v>0</v>
      </c>
      <c r="T550" s="3">
        <f>IF(OR(Table2[[#This Row],[Embarked]]="S", Table2[[#This Row],[Embarked]]="Q"), 0, IF(Table2[[#This Row],[Embarked]]="C", 1, ""))</f>
        <v>1</v>
      </c>
      <c r="U550" s="3">
        <f>IF(Table2[[#This Row],[Sex]]="male", 1, 0)</f>
        <v>1</v>
      </c>
      <c r="V550" s="3"/>
      <c r="AI550">
        <f>SUMPRODUCT(Table2[[#This Row],[SibSp_1]:[Const]],$X$4:$AG$4)</f>
        <v>-0.14626784674995014</v>
      </c>
      <c r="AJ550">
        <f>(AI550-Table2[[#This Row],[Survived]])^2</f>
        <v>1.313929976492767</v>
      </c>
    </row>
    <row r="551" spans="1:36" x14ac:dyDescent="0.25">
      <c r="A551">
        <v>549</v>
      </c>
      <c r="B551">
        <v>0</v>
      </c>
      <c r="C551">
        <v>3</v>
      </c>
      <c r="D551" t="s">
        <v>787</v>
      </c>
      <c r="E551" t="s">
        <v>13</v>
      </c>
      <c r="F551">
        <v>33</v>
      </c>
      <c r="G551">
        <v>1</v>
      </c>
      <c r="H551">
        <v>1</v>
      </c>
      <c r="I551">
        <v>363291</v>
      </c>
      <c r="J551">
        <v>20.524999999999999</v>
      </c>
      <c r="L551" t="s">
        <v>15</v>
      </c>
      <c r="M551">
        <f>Table2[[#This Row],[SibSp]]</f>
        <v>1</v>
      </c>
      <c r="N551">
        <f>Table2[[#This Row],[Parch]]</f>
        <v>1</v>
      </c>
      <c r="O551" s="5">
        <f>Table2[[#This Row],[Age]]/80</f>
        <v>0.41249999999999998</v>
      </c>
      <c r="P551" s="5">
        <f>LOG10(Table2[[#This Row],[Fare]]+1)</f>
        <v>1.3329431601256923</v>
      </c>
      <c r="Q551" s="3">
        <f>IF(OR(Table2[[#This Row],[Pclass]]=2, Table2[[#This Row],[Pclass]]=3), 0, IF(Table2[[#This Row],[Pclass]]=1, 1, ""))</f>
        <v>0</v>
      </c>
      <c r="R551" s="3">
        <f>IF(OR(Table2[[#This Row],[Pclass]]=1, Table2[[#This Row],[Pclass]]=3), 0, IF(Table2[[#This Row],[Pclass]]=2, 1, ""))</f>
        <v>0</v>
      </c>
      <c r="S551" s="3">
        <f>IF(OR(Table2[[#This Row],[Embarked]]="C", Table2[[#This Row],[Embarked]]="Q"), 0, IF(Table2[[#This Row],[Embarked]]="S", 1, ""))</f>
        <v>1</v>
      </c>
      <c r="T551" s="3">
        <f>IF(OR(Table2[[#This Row],[Embarked]]="S", Table2[[#This Row],[Embarked]]="Q"), 0, IF(Table2[[#This Row],[Embarked]]="C", 1, ""))</f>
        <v>0</v>
      </c>
      <c r="U551" s="3">
        <f>IF(Table2[[#This Row],[Sex]]="male", 1, 0)</f>
        <v>1</v>
      </c>
      <c r="V551" s="3">
        <v>1</v>
      </c>
      <c r="AI551">
        <f>SUMPRODUCT(Table2[[#This Row],[SibSp_1]:[Const]],$X$4:$AG$4)</f>
        <v>2.692779051168559E-2</v>
      </c>
      <c r="AJ551">
        <f>(AI551-Table2[[#This Row],[Survived]])^2</f>
        <v>7.2510590184122451E-4</v>
      </c>
    </row>
    <row r="552" spans="1:36" x14ac:dyDescent="0.25">
      <c r="A552">
        <v>550</v>
      </c>
      <c r="B552">
        <v>1</v>
      </c>
      <c r="C552">
        <v>2</v>
      </c>
      <c r="D552" t="s">
        <v>788</v>
      </c>
      <c r="E552" t="s">
        <v>13</v>
      </c>
      <c r="F552">
        <v>8</v>
      </c>
      <c r="G552">
        <v>1</v>
      </c>
      <c r="H552">
        <v>1</v>
      </c>
      <c r="I552" t="s">
        <v>227</v>
      </c>
      <c r="J552">
        <v>36.75</v>
      </c>
      <c r="L552" t="s">
        <v>15</v>
      </c>
      <c r="M552">
        <f>Table2[[#This Row],[SibSp]]</f>
        <v>1</v>
      </c>
      <c r="N552">
        <f>Table2[[#This Row],[Parch]]</f>
        <v>1</v>
      </c>
      <c r="O552" s="5">
        <f>Table2[[#This Row],[Age]]/80</f>
        <v>0.1</v>
      </c>
      <c r="P552" s="5">
        <f>LOG10(Table2[[#This Row],[Fare]]+1)</f>
        <v>1.576916955965207</v>
      </c>
      <c r="Q552" s="3">
        <f>IF(OR(Table2[[#This Row],[Pclass]]=2, Table2[[#This Row],[Pclass]]=3), 0, IF(Table2[[#This Row],[Pclass]]=1, 1, ""))</f>
        <v>0</v>
      </c>
      <c r="R552" s="3">
        <f>IF(OR(Table2[[#This Row],[Pclass]]=1, Table2[[#This Row],[Pclass]]=3), 0, IF(Table2[[#This Row],[Pclass]]=2, 1, ""))</f>
        <v>1</v>
      </c>
      <c r="S552" s="3">
        <f>IF(OR(Table2[[#This Row],[Embarked]]="C", Table2[[#This Row],[Embarked]]="Q"), 0, IF(Table2[[#This Row],[Embarked]]="S", 1, ""))</f>
        <v>1</v>
      </c>
      <c r="T552" s="3">
        <f>IF(OR(Table2[[#This Row],[Embarked]]="S", Table2[[#This Row],[Embarked]]="Q"), 0, IF(Table2[[#This Row],[Embarked]]="C", 1, ""))</f>
        <v>0</v>
      </c>
      <c r="U552" s="3">
        <f>IF(Table2[[#This Row],[Sex]]="male", 1, 0)</f>
        <v>1</v>
      </c>
      <c r="V552" s="3">
        <v>1</v>
      </c>
      <c r="AI552">
        <f>SUMPRODUCT(Table2[[#This Row],[SibSp_1]:[Const]],$X$4:$AG$4)</f>
        <v>0.38169649012869367</v>
      </c>
      <c r="AJ552">
        <f>(AI552-Table2[[#This Row],[Survived]])^2</f>
        <v>0.38229923031917662</v>
      </c>
    </row>
    <row r="553" spans="1:36" x14ac:dyDescent="0.25">
      <c r="A553">
        <v>551</v>
      </c>
      <c r="B553">
        <v>1</v>
      </c>
      <c r="C553">
        <v>1</v>
      </c>
      <c r="D553" t="s">
        <v>789</v>
      </c>
      <c r="E553" t="s">
        <v>13</v>
      </c>
      <c r="F553">
        <v>17</v>
      </c>
      <c r="G553">
        <v>0</v>
      </c>
      <c r="H553">
        <v>2</v>
      </c>
      <c r="I553">
        <v>17421</v>
      </c>
      <c r="J553">
        <v>110.88330000000001</v>
      </c>
      <c r="K553" t="s">
        <v>790</v>
      </c>
      <c r="L553" t="s">
        <v>20</v>
      </c>
      <c r="M553">
        <f>Table2[[#This Row],[SibSp]]</f>
        <v>0</v>
      </c>
      <c r="N553">
        <f>Table2[[#This Row],[Parch]]</f>
        <v>2</v>
      </c>
      <c r="O553" s="5">
        <f>Table2[[#This Row],[Age]]/80</f>
        <v>0.21249999999999999</v>
      </c>
      <c r="P553" s="5">
        <f>LOG10(Table2[[#This Row],[Fare]]+1)</f>
        <v>2.048765267412167</v>
      </c>
      <c r="Q553" s="3">
        <f>IF(OR(Table2[[#This Row],[Pclass]]=2, Table2[[#This Row],[Pclass]]=3), 0, IF(Table2[[#This Row],[Pclass]]=1, 1, ""))</f>
        <v>1</v>
      </c>
      <c r="R553" s="3">
        <f>IF(OR(Table2[[#This Row],[Pclass]]=1, Table2[[#This Row],[Pclass]]=3), 0, IF(Table2[[#This Row],[Pclass]]=2, 1, ""))</f>
        <v>0</v>
      </c>
      <c r="S553" s="3">
        <f>IF(OR(Table2[[#This Row],[Embarked]]="C", Table2[[#This Row],[Embarked]]="Q"), 0, IF(Table2[[#This Row],[Embarked]]="S", 1, ""))</f>
        <v>0</v>
      </c>
      <c r="T553" s="3">
        <f>IF(OR(Table2[[#This Row],[Embarked]]="S", Table2[[#This Row],[Embarked]]="Q"), 0, IF(Table2[[#This Row],[Embarked]]="C", 1, ""))</f>
        <v>1</v>
      </c>
      <c r="U553" s="3">
        <f>IF(Table2[[#This Row],[Sex]]="male", 1, 0)</f>
        <v>1</v>
      </c>
      <c r="V553" s="3">
        <v>1</v>
      </c>
      <c r="AI553">
        <f>SUMPRODUCT(Table2[[#This Row],[SibSp_1]:[Const]],$X$4:$AG$4)</f>
        <v>0.62395125158911979</v>
      </c>
      <c r="AJ553">
        <f>(AI553-Table2[[#This Row],[Survived]])^2</f>
        <v>0.14141266118138948</v>
      </c>
    </row>
    <row r="554" spans="1:36" x14ac:dyDescent="0.25">
      <c r="A554">
        <v>552</v>
      </c>
      <c r="B554">
        <v>0</v>
      </c>
      <c r="C554">
        <v>2</v>
      </c>
      <c r="D554" t="s">
        <v>791</v>
      </c>
      <c r="E554" t="s">
        <v>13</v>
      </c>
      <c r="F554">
        <v>27</v>
      </c>
      <c r="G554">
        <v>0</v>
      </c>
      <c r="H554">
        <v>0</v>
      </c>
      <c r="I554">
        <v>244358</v>
      </c>
      <c r="J554">
        <v>26</v>
      </c>
      <c r="L554" t="s">
        <v>15</v>
      </c>
      <c r="M554">
        <f>Table2[[#This Row],[SibSp]]</f>
        <v>0</v>
      </c>
      <c r="N554">
        <f>Table2[[#This Row],[Parch]]</f>
        <v>0</v>
      </c>
      <c r="O554" s="5">
        <f>Table2[[#This Row],[Age]]/80</f>
        <v>0.33750000000000002</v>
      </c>
      <c r="P554" s="5">
        <f>LOG10(Table2[[#This Row],[Fare]]+1)</f>
        <v>1.4313637641589874</v>
      </c>
      <c r="Q554" s="3">
        <f>IF(OR(Table2[[#This Row],[Pclass]]=2, Table2[[#This Row],[Pclass]]=3), 0, IF(Table2[[#This Row],[Pclass]]=1, 1, ""))</f>
        <v>0</v>
      </c>
      <c r="R554" s="3">
        <f>IF(OR(Table2[[#This Row],[Pclass]]=1, Table2[[#This Row],[Pclass]]=3), 0, IF(Table2[[#This Row],[Pclass]]=2, 1, ""))</f>
        <v>1</v>
      </c>
      <c r="S554" s="3">
        <f>IF(OR(Table2[[#This Row],[Embarked]]="C", Table2[[#This Row],[Embarked]]="Q"), 0, IF(Table2[[#This Row],[Embarked]]="S", 1, ""))</f>
        <v>1</v>
      </c>
      <c r="T554" s="3">
        <f>IF(OR(Table2[[#This Row],[Embarked]]="S", Table2[[#This Row],[Embarked]]="Q"), 0, IF(Table2[[#This Row],[Embarked]]="C", 1, ""))</f>
        <v>0</v>
      </c>
      <c r="U554" s="3">
        <f>IF(Table2[[#This Row],[Sex]]="male", 1, 0)</f>
        <v>1</v>
      </c>
      <c r="V554" s="3">
        <v>1</v>
      </c>
      <c r="AI554">
        <f>SUMPRODUCT(Table2[[#This Row],[SibSp_1]:[Const]],$X$4:$AG$4)</f>
        <v>0.32183565273933418</v>
      </c>
      <c r="AJ554">
        <f>(AI554-Table2[[#This Row],[Survived]])^2</f>
        <v>0.10357818737415329</v>
      </c>
    </row>
    <row r="555" spans="1:36" hidden="1" x14ac:dyDescent="0.25">
      <c r="A555">
        <v>553</v>
      </c>
      <c r="B555">
        <v>0</v>
      </c>
      <c r="C555">
        <v>3</v>
      </c>
      <c r="D555" t="s">
        <v>792</v>
      </c>
      <c r="E555" t="s">
        <v>13</v>
      </c>
      <c r="G555">
        <v>0</v>
      </c>
      <c r="H555">
        <v>0</v>
      </c>
      <c r="I555">
        <v>330979</v>
      </c>
      <c r="J555">
        <v>7.8292000000000002</v>
      </c>
      <c r="L555" t="s">
        <v>27</v>
      </c>
      <c r="M555">
        <f>Table2[[#This Row],[SibSp]]</f>
        <v>0</v>
      </c>
      <c r="N555">
        <f>Table2[[#This Row],[Parch]]</f>
        <v>0</v>
      </c>
      <c r="O555">
        <f>Table2[[#This Row],[Age]]/80</f>
        <v>0</v>
      </c>
      <c r="P555" s="3">
        <f>LOG10(Table2[[#This Row],[Fare]]+1)</f>
        <v>0.94592135461660087</v>
      </c>
      <c r="Q555" s="3">
        <f>IF(OR(Table2[[#This Row],[Pclass]]=2, Table2[[#This Row],[Pclass]]=3), 0, IF(Table2[[#This Row],[Pclass]]=1, 1, ""))</f>
        <v>0</v>
      </c>
      <c r="R555" s="3">
        <f>IF(OR(Table2[[#This Row],[Pclass]]=1, Table2[[#This Row],[Pclass]]=3), 0, IF(Table2[[#This Row],[Pclass]]=2, 1, ""))</f>
        <v>0</v>
      </c>
      <c r="S555" s="3">
        <f>IF(OR(Table2[[#This Row],[Embarked]]="C", Table2[[#This Row],[Embarked]]="Q"), 0, IF(Table2[[#This Row],[Embarked]]="S", 1, ""))</f>
        <v>0</v>
      </c>
      <c r="T555" s="3">
        <f>IF(OR(Table2[[#This Row],[Embarked]]="S", Table2[[#This Row],[Embarked]]="Q"), 0, IF(Table2[[#This Row],[Embarked]]="C", 1, ""))</f>
        <v>0</v>
      </c>
      <c r="U555" s="3">
        <f>IF(Table2[[#This Row],[Sex]]="male", 1, 0)</f>
        <v>1</v>
      </c>
      <c r="V555" s="3"/>
      <c r="AI555">
        <f>SUMPRODUCT(Table2[[#This Row],[SibSp_1]:[Const]],$X$4:$AG$4)</f>
        <v>-0.43695157429817033</v>
      </c>
      <c r="AJ555">
        <f>(AI555-Table2[[#This Row],[Survived]])^2</f>
        <v>0.19092667828164947</v>
      </c>
    </row>
    <row r="556" spans="1:36" x14ac:dyDescent="0.25">
      <c r="A556">
        <v>554</v>
      </c>
      <c r="B556">
        <v>1</v>
      </c>
      <c r="C556">
        <v>3</v>
      </c>
      <c r="D556" t="s">
        <v>793</v>
      </c>
      <c r="E556" t="s">
        <v>13</v>
      </c>
      <c r="F556">
        <v>22</v>
      </c>
      <c r="G556">
        <v>0</v>
      </c>
      <c r="H556">
        <v>0</v>
      </c>
      <c r="I556">
        <v>2620</v>
      </c>
      <c r="J556">
        <v>7.2249999999999996</v>
      </c>
      <c r="L556" t="s">
        <v>20</v>
      </c>
      <c r="M556">
        <f>Table2[[#This Row],[SibSp]]</f>
        <v>0</v>
      </c>
      <c r="N556">
        <f>Table2[[#This Row],[Parch]]</f>
        <v>0</v>
      </c>
      <c r="O556" s="5">
        <f>Table2[[#This Row],[Age]]/80</f>
        <v>0.27500000000000002</v>
      </c>
      <c r="P556" s="5">
        <f>LOG10(Table2[[#This Row],[Fare]]+1)</f>
        <v>0.91513590662201194</v>
      </c>
      <c r="Q556" s="3">
        <f>IF(OR(Table2[[#This Row],[Pclass]]=2, Table2[[#This Row],[Pclass]]=3), 0, IF(Table2[[#This Row],[Pclass]]=1, 1, ""))</f>
        <v>0</v>
      </c>
      <c r="R556" s="3">
        <f>IF(OR(Table2[[#This Row],[Pclass]]=1, Table2[[#This Row],[Pclass]]=3), 0, IF(Table2[[#This Row],[Pclass]]=2, 1, ""))</f>
        <v>0</v>
      </c>
      <c r="S556" s="3">
        <f>IF(OR(Table2[[#This Row],[Embarked]]="C", Table2[[#This Row],[Embarked]]="Q"), 0, IF(Table2[[#This Row],[Embarked]]="S", 1, ""))</f>
        <v>0</v>
      </c>
      <c r="T556" s="3">
        <f>IF(OR(Table2[[#This Row],[Embarked]]="S", Table2[[#This Row],[Embarked]]="Q"), 0, IF(Table2[[#This Row],[Embarked]]="C", 1, ""))</f>
        <v>1</v>
      </c>
      <c r="U556" s="3">
        <f>IF(Table2[[#This Row],[Sex]]="male", 1, 0)</f>
        <v>1</v>
      </c>
      <c r="V556" s="3">
        <v>1</v>
      </c>
      <c r="AI556">
        <f>SUMPRODUCT(Table2[[#This Row],[SibSp_1]:[Const]],$X$4:$AG$4)</f>
        <v>0.21193223524780136</v>
      </c>
      <c r="AJ556">
        <f>(AI556-Table2[[#This Row],[Survived]])^2</f>
        <v>0.62105080184152672</v>
      </c>
    </row>
    <row r="557" spans="1:36" x14ac:dyDescent="0.25">
      <c r="A557">
        <v>555</v>
      </c>
      <c r="B557">
        <v>1</v>
      </c>
      <c r="C557">
        <v>3</v>
      </c>
      <c r="D557" t="s">
        <v>794</v>
      </c>
      <c r="E557" t="s">
        <v>17</v>
      </c>
      <c r="F557">
        <v>22</v>
      </c>
      <c r="G557">
        <v>0</v>
      </c>
      <c r="H557">
        <v>0</v>
      </c>
      <c r="I557">
        <v>347085</v>
      </c>
      <c r="J557">
        <v>7.7750000000000004</v>
      </c>
      <c r="L557" t="s">
        <v>15</v>
      </c>
      <c r="M557">
        <f>Table2[[#This Row],[SibSp]]</f>
        <v>0</v>
      </c>
      <c r="N557">
        <f>Table2[[#This Row],[Parch]]</f>
        <v>0</v>
      </c>
      <c r="O557" s="5">
        <f>Table2[[#This Row],[Age]]/80</f>
        <v>0.27500000000000002</v>
      </c>
      <c r="P557" s="5">
        <f>LOG10(Table2[[#This Row],[Fare]]+1)</f>
        <v>0.94324712513786169</v>
      </c>
      <c r="Q557" s="3">
        <f>IF(OR(Table2[[#This Row],[Pclass]]=2, Table2[[#This Row],[Pclass]]=3), 0, IF(Table2[[#This Row],[Pclass]]=1, 1, ""))</f>
        <v>0</v>
      </c>
      <c r="R557" s="3">
        <f>IF(OR(Table2[[#This Row],[Pclass]]=1, Table2[[#This Row],[Pclass]]=3), 0, IF(Table2[[#This Row],[Pclass]]=2, 1, ""))</f>
        <v>0</v>
      </c>
      <c r="S557" s="3">
        <f>IF(OR(Table2[[#This Row],[Embarked]]="C", Table2[[#This Row],[Embarked]]="Q"), 0, IF(Table2[[#This Row],[Embarked]]="S", 1, ""))</f>
        <v>1</v>
      </c>
      <c r="T557" s="3">
        <f>IF(OR(Table2[[#This Row],[Embarked]]="S", Table2[[#This Row],[Embarked]]="Q"), 0, IF(Table2[[#This Row],[Embarked]]="C", 1, ""))</f>
        <v>0</v>
      </c>
      <c r="U557" s="3">
        <f>IF(Table2[[#This Row],[Sex]]="male", 1, 0)</f>
        <v>0</v>
      </c>
      <c r="V557" s="3">
        <v>1</v>
      </c>
      <c r="AI557">
        <f>SUMPRODUCT(Table2[[#This Row],[SibSp_1]:[Const]],$X$4:$AG$4)</f>
        <v>0.63027215770598988</v>
      </c>
      <c r="AJ557">
        <f>(AI557-Table2[[#This Row],[Survived]])^2</f>
        <v>0.13669867736738442</v>
      </c>
    </row>
    <row r="558" spans="1:36" x14ac:dyDescent="0.25">
      <c r="A558">
        <v>556</v>
      </c>
      <c r="B558">
        <v>0</v>
      </c>
      <c r="C558">
        <v>1</v>
      </c>
      <c r="D558" t="s">
        <v>795</v>
      </c>
      <c r="E558" t="s">
        <v>13</v>
      </c>
      <c r="F558">
        <v>62</v>
      </c>
      <c r="G558">
        <v>0</v>
      </c>
      <c r="H558">
        <v>0</v>
      </c>
      <c r="I558">
        <v>113807</v>
      </c>
      <c r="J558">
        <v>26.55</v>
      </c>
      <c r="L558" t="s">
        <v>15</v>
      </c>
      <c r="M558">
        <f>Table2[[#This Row],[SibSp]]</f>
        <v>0</v>
      </c>
      <c r="N558">
        <f>Table2[[#This Row],[Parch]]</f>
        <v>0</v>
      </c>
      <c r="O558" s="5">
        <f>Table2[[#This Row],[Age]]/80</f>
        <v>0.77500000000000002</v>
      </c>
      <c r="P558" s="5">
        <f>LOG10(Table2[[#This Row],[Fare]]+1)</f>
        <v>1.4401216031878039</v>
      </c>
      <c r="Q558" s="3">
        <f>IF(OR(Table2[[#This Row],[Pclass]]=2, Table2[[#This Row],[Pclass]]=3), 0, IF(Table2[[#This Row],[Pclass]]=1, 1, ""))</f>
        <v>1</v>
      </c>
      <c r="R558" s="3">
        <f>IF(OR(Table2[[#This Row],[Pclass]]=1, Table2[[#This Row],[Pclass]]=3), 0, IF(Table2[[#This Row],[Pclass]]=2, 1, ""))</f>
        <v>0</v>
      </c>
      <c r="S558" s="3">
        <f>IF(OR(Table2[[#This Row],[Embarked]]="C", Table2[[#This Row],[Embarked]]="Q"), 0, IF(Table2[[#This Row],[Embarked]]="S", 1, ""))</f>
        <v>1</v>
      </c>
      <c r="T558" s="3">
        <f>IF(OR(Table2[[#This Row],[Embarked]]="S", Table2[[#This Row],[Embarked]]="Q"), 0, IF(Table2[[#This Row],[Embarked]]="C", 1, ""))</f>
        <v>0</v>
      </c>
      <c r="U558" s="3">
        <f>IF(Table2[[#This Row],[Sex]]="male", 1, 0)</f>
        <v>1</v>
      </c>
      <c r="V558" s="3">
        <v>1</v>
      </c>
      <c r="AI558">
        <f>SUMPRODUCT(Table2[[#This Row],[SibSp_1]:[Const]],$X$4:$AG$4)</f>
        <v>0.26797595992358053</v>
      </c>
      <c r="AJ558">
        <f>(AI558-Table2[[#This Row],[Survived]])^2</f>
        <v>7.1811115096964445E-2</v>
      </c>
    </row>
    <row r="559" spans="1:36" x14ac:dyDescent="0.25">
      <c r="A559">
        <v>557</v>
      </c>
      <c r="B559">
        <v>1</v>
      </c>
      <c r="C559">
        <v>1</v>
      </c>
      <c r="D559" t="s">
        <v>796</v>
      </c>
      <c r="E559" t="s">
        <v>17</v>
      </c>
      <c r="F559">
        <v>48</v>
      </c>
      <c r="G559">
        <v>1</v>
      </c>
      <c r="H559">
        <v>0</v>
      </c>
      <c r="I559">
        <v>11755</v>
      </c>
      <c r="J559">
        <v>39.6</v>
      </c>
      <c r="K559" t="s">
        <v>797</v>
      </c>
      <c r="L559" t="s">
        <v>20</v>
      </c>
      <c r="M559">
        <f>Table2[[#This Row],[SibSp]]</f>
        <v>1</v>
      </c>
      <c r="N559">
        <f>Table2[[#This Row],[Parch]]</f>
        <v>0</v>
      </c>
      <c r="O559" s="5">
        <f>Table2[[#This Row],[Age]]/80</f>
        <v>0.6</v>
      </c>
      <c r="P559" s="5">
        <f>LOG10(Table2[[#This Row],[Fare]]+1)</f>
        <v>1.608526033577194</v>
      </c>
      <c r="Q559" s="3">
        <f>IF(OR(Table2[[#This Row],[Pclass]]=2, Table2[[#This Row],[Pclass]]=3), 0, IF(Table2[[#This Row],[Pclass]]=1, 1, ""))</f>
        <v>1</v>
      </c>
      <c r="R559" s="3">
        <f>IF(OR(Table2[[#This Row],[Pclass]]=1, Table2[[#This Row],[Pclass]]=3), 0, IF(Table2[[#This Row],[Pclass]]=2, 1, ""))</f>
        <v>0</v>
      </c>
      <c r="S559" s="3">
        <f>IF(OR(Table2[[#This Row],[Embarked]]="C", Table2[[#This Row],[Embarked]]="Q"), 0, IF(Table2[[#This Row],[Embarked]]="S", 1, ""))</f>
        <v>0</v>
      </c>
      <c r="T559" s="3">
        <f>IF(OR(Table2[[#This Row],[Embarked]]="S", Table2[[#This Row],[Embarked]]="Q"), 0, IF(Table2[[#This Row],[Embarked]]="C", 1, ""))</f>
        <v>1</v>
      </c>
      <c r="U559" s="3">
        <f>IF(Table2[[#This Row],[Sex]]="male", 1, 0)</f>
        <v>0</v>
      </c>
      <c r="V559" s="3">
        <v>1</v>
      </c>
      <c r="AI559">
        <f>SUMPRODUCT(Table2[[#This Row],[SibSp_1]:[Const]],$X$4:$AG$4)</f>
        <v>0.86002897698869341</v>
      </c>
      <c r="AJ559">
        <f>(AI559-Table2[[#This Row],[Survived]])^2</f>
        <v>1.9591887282831719E-2</v>
      </c>
    </row>
    <row r="560" spans="1:36" hidden="1" x14ac:dyDescent="0.25">
      <c r="A560">
        <v>558</v>
      </c>
      <c r="B560">
        <v>0</v>
      </c>
      <c r="C560">
        <v>1</v>
      </c>
      <c r="D560" t="s">
        <v>798</v>
      </c>
      <c r="E560" t="s">
        <v>13</v>
      </c>
      <c r="G560">
        <v>0</v>
      </c>
      <c r="H560">
        <v>0</v>
      </c>
      <c r="I560" t="s">
        <v>564</v>
      </c>
      <c r="J560">
        <v>227.52500000000001</v>
      </c>
      <c r="L560" t="s">
        <v>20</v>
      </c>
      <c r="M560">
        <f>Table2[[#This Row],[SibSp]]</f>
        <v>0</v>
      </c>
      <c r="N560">
        <f>Table2[[#This Row],[Parch]]</f>
        <v>0</v>
      </c>
      <c r="O560">
        <f>Table2[[#This Row],[Age]]/80</f>
        <v>0</v>
      </c>
      <c r="P560" s="3">
        <f>LOG10(Table2[[#This Row],[Fare]]+1)</f>
        <v>2.3589337176143736</v>
      </c>
      <c r="Q560" s="3">
        <f>IF(OR(Table2[[#This Row],[Pclass]]=2, Table2[[#This Row],[Pclass]]=3), 0, IF(Table2[[#This Row],[Pclass]]=1, 1, ""))</f>
        <v>1</v>
      </c>
      <c r="R560" s="3">
        <f>IF(OR(Table2[[#This Row],[Pclass]]=1, Table2[[#This Row],[Pclass]]=3), 0, IF(Table2[[#This Row],[Pclass]]=2, 1, ""))</f>
        <v>0</v>
      </c>
      <c r="S560" s="3">
        <f>IF(OR(Table2[[#This Row],[Embarked]]="C", Table2[[#This Row],[Embarked]]="Q"), 0, IF(Table2[[#This Row],[Embarked]]="S", 1, ""))</f>
        <v>0</v>
      </c>
      <c r="T560" s="3">
        <f>IF(OR(Table2[[#This Row],[Embarked]]="S", Table2[[#This Row],[Embarked]]="Q"), 0, IF(Table2[[#This Row],[Embarked]]="C", 1, ""))</f>
        <v>1</v>
      </c>
      <c r="U560" s="3">
        <f>IF(Table2[[#This Row],[Sex]]="male", 1, 0)</f>
        <v>1</v>
      </c>
      <c r="V560" s="3"/>
      <c r="AI560">
        <f>SUMPRODUCT(Table2[[#This Row],[SibSp_1]:[Const]],$X$4:$AG$4)</f>
        <v>8.1352481867570603E-2</v>
      </c>
      <c r="AJ560">
        <f>(AI560-Table2[[#This Row],[Survived]])^2</f>
        <v>6.6182263060134035E-3</v>
      </c>
    </row>
    <row r="561" spans="1:36" x14ac:dyDescent="0.25">
      <c r="A561">
        <v>559</v>
      </c>
      <c r="B561">
        <v>1</v>
      </c>
      <c r="C561">
        <v>1</v>
      </c>
      <c r="D561" t="s">
        <v>799</v>
      </c>
      <c r="E561" t="s">
        <v>17</v>
      </c>
      <c r="F561">
        <v>39</v>
      </c>
      <c r="G561">
        <v>1</v>
      </c>
      <c r="H561">
        <v>1</v>
      </c>
      <c r="I561">
        <v>110413</v>
      </c>
      <c r="J561">
        <v>79.650000000000006</v>
      </c>
      <c r="K561" t="s">
        <v>396</v>
      </c>
      <c r="L561" t="s">
        <v>15</v>
      </c>
      <c r="M561">
        <f>Table2[[#This Row],[SibSp]]</f>
        <v>1</v>
      </c>
      <c r="N561">
        <f>Table2[[#This Row],[Parch]]</f>
        <v>1</v>
      </c>
      <c r="O561" s="5">
        <f>Table2[[#This Row],[Age]]/80</f>
        <v>0.48749999999999999</v>
      </c>
      <c r="P561" s="5">
        <f>LOG10(Table2[[#This Row],[Fare]]+1)</f>
        <v>1.9066043717249803</v>
      </c>
      <c r="Q561" s="3">
        <f>IF(OR(Table2[[#This Row],[Pclass]]=2, Table2[[#This Row],[Pclass]]=3), 0, IF(Table2[[#This Row],[Pclass]]=1, 1, ""))</f>
        <v>1</v>
      </c>
      <c r="R561" s="3">
        <f>IF(OR(Table2[[#This Row],[Pclass]]=1, Table2[[#This Row],[Pclass]]=3), 0, IF(Table2[[#This Row],[Pclass]]=2, 1, ""))</f>
        <v>0</v>
      </c>
      <c r="S561" s="3">
        <f>IF(OR(Table2[[#This Row],[Embarked]]="C", Table2[[#This Row],[Embarked]]="Q"), 0, IF(Table2[[#This Row],[Embarked]]="S", 1, ""))</f>
        <v>1</v>
      </c>
      <c r="T561" s="3">
        <f>IF(OR(Table2[[#This Row],[Embarked]]="S", Table2[[#This Row],[Embarked]]="Q"), 0, IF(Table2[[#This Row],[Embarked]]="C", 1, ""))</f>
        <v>0</v>
      </c>
      <c r="U561" s="3">
        <f>IF(Table2[[#This Row],[Sex]]="male", 1, 0)</f>
        <v>0</v>
      </c>
      <c r="V561" s="3">
        <v>1</v>
      </c>
      <c r="AI561">
        <f>SUMPRODUCT(Table2[[#This Row],[SibSp_1]:[Const]],$X$4:$AG$4)</f>
        <v>0.85215134523738678</v>
      </c>
      <c r="AJ561">
        <f>(AI561-Table2[[#This Row],[Survived]])^2</f>
        <v>2.1859224715114391E-2</v>
      </c>
    </row>
    <row r="562" spans="1:36" x14ac:dyDescent="0.25">
      <c r="A562">
        <v>560</v>
      </c>
      <c r="B562">
        <v>1</v>
      </c>
      <c r="C562">
        <v>3</v>
      </c>
      <c r="D562" t="s">
        <v>800</v>
      </c>
      <c r="E562" t="s">
        <v>17</v>
      </c>
      <c r="F562">
        <v>36</v>
      </c>
      <c r="G562">
        <v>1</v>
      </c>
      <c r="H562">
        <v>0</v>
      </c>
      <c r="I562">
        <v>345572</v>
      </c>
      <c r="J562">
        <v>17.399999999999999</v>
      </c>
      <c r="L562" t="s">
        <v>15</v>
      </c>
      <c r="M562">
        <f>Table2[[#This Row],[SibSp]]</f>
        <v>1</v>
      </c>
      <c r="N562">
        <f>Table2[[#This Row],[Parch]]</f>
        <v>0</v>
      </c>
      <c r="O562" s="5">
        <f>Table2[[#This Row],[Age]]/80</f>
        <v>0.45</v>
      </c>
      <c r="P562" s="5">
        <f>LOG10(Table2[[#This Row],[Fare]]+1)</f>
        <v>1.2648178230095364</v>
      </c>
      <c r="Q562" s="3">
        <f>IF(OR(Table2[[#This Row],[Pclass]]=2, Table2[[#This Row],[Pclass]]=3), 0, IF(Table2[[#This Row],[Pclass]]=1, 1, ""))</f>
        <v>0</v>
      </c>
      <c r="R562" s="3">
        <f>IF(OR(Table2[[#This Row],[Pclass]]=1, Table2[[#This Row],[Pclass]]=3), 0, IF(Table2[[#This Row],[Pclass]]=2, 1, ""))</f>
        <v>0</v>
      </c>
      <c r="S562" s="3">
        <f>IF(OR(Table2[[#This Row],[Embarked]]="C", Table2[[#This Row],[Embarked]]="Q"), 0, IF(Table2[[#This Row],[Embarked]]="S", 1, ""))</f>
        <v>1</v>
      </c>
      <c r="T562" s="3">
        <f>IF(OR(Table2[[#This Row],[Embarked]]="S", Table2[[#This Row],[Embarked]]="Q"), 0, IF(Table2[[#This Row],[Embarked]]="C", 1, ""))</f>
        <v>0</v>
      </c>
      <c r="U562" s="3">
        <f>IF(Table2[[#This Row],[Sex]]="male", 1, 0)</f>
        <v>0</v>
      </c>
      <c r="V562" s="3">
        <v>1</v>
      </c>
      <c r="AI562">
        <f>SUMPRODUCT(Table2[[#This Row],[SibSp_1]:[Const]],$X$4:$AG$4)</f>
        <v>0.50139343335895759</v>
      </c>
      <c r="AJ562">
        <f>(AI562-Table2[[#This Row],[Survived]])^2</f>
        <v>0.24860850829756828</v>
      </c>
    </row>
    <row r="563" spans="1:36" hidden="1" x14ac:dyDescent="0.25">
      <c r="A563">
        <v>561</v>
      </c>
      <c r="B563">
        <v>0</v>
      </c>
      <c r="C563">
        <v>3</v>
      </c>
      <c r="D563" t="s">
        <v>801</v>
      </c>
      <c r="E563" t="s">
        <v>13</v>
      </c>
      <c r="G563">
        <v>0</v>
      </c>
      <c r="H563">
        <v>0</v>
      </c>
      <c r="I563">
        <v>372622</v>
      </c>
      <c r="J563">
        <v>7.75</v>
      </c>
      <c r="L563" t="s">
        <v>27</v>
      </c>
      <c r="M563">
        <f>Table2[[#This Row],[SibSp]]</f>
        <v>0</v>
      </c>
      <c r="N563">
        <f>Table2[[#This Row],[Parch]]</f>
        <v>0</v>
      </c>
      <c r="O563">
        <f>Table2[[#This Row],[Age]]/80</f>
        <v>0</v>
      </c>
      <c r="P563" s="3">
        <f>LOG10(Table2[[#This Row],[Fare]]+1)</f>
        <v>0.94200805302231327</v>
      </c>
      <c r="Q563" s="3">
        <f>IF(OR(Table2[[#This Row],[Pclass]]=2, Table2[[#This Row],[Pclass]]=3), 0, IF(Table2[[#This Row],[Pclass]]=1, 1, ""))</f>
        <v>0</v>
      </c>
      <c r="R563" s="3">
        <f>IF(OR(Table2[[#This Row],[Pclass]]=1, Table2[[#This Row],[Pclass]]=3), 0, IF(Table2[[#This Row],[Pclass]]=2, 1, ""))</f>
        <v>0</v>
      </c>
      <c r="S563" s="3">
        <f>IF(OR(Table2[[#This Row],[Embarked]]="C", Table2[[#This Row],[Embarked]]="Q"), 0, IF(Table2[[#This Row],[Embarked]]="S", 1, ""))</f>
        <v>0</v>
      </c>
      <c r="T563" s="3">
        <f>IF(OR(Table2[[#This Row],[Embarked]]="S", Table2[[#This Row],[Embarked]]="Q"), 0, IF(Table2[[#This Row],[Embarked]]="C", 1, ""))</f>
        <v>0</v>
      </c>
      <c r="U563" s="3">
        <f>IF(Table2[[#This Row],[Sex]]="male", 1, 0)</f>
        <v>1</v>
      </c>
      <c r="V563" s="3"/>
      <c r="AI563">
        <f>SUMPRODUCT(Table2[[#This Row],[SibSp_1]:[Const]],$X$4:$AG$4)</f>
        <v>-0.43714234241547401</v>
      </c>
      <c r="AJ563">
        <f>(AI563-Table2[[#This Row],[Survived]])^2</f>
        <v>0.19109342753248754</v>
      </c>
    </row>
    <row r="564" spans="1:36" x14ac:dyDescent="0.25">
      <c r="A564">
        <v>562</v>
      </c>
      <c r="B564">
        <v>0</v>
      </c>
      <c r="C564">
        <v>3</v>
      </c>
      <c r="D564" t="s">
        <v>802</v>
      </c>
      <c r="E564" t="s">
        <v>13</v>
      </c>
      <c r="F564">
        <v>40</v>
      </c>
      <c r="G564">
        <v>0</v>
      </c>
      <c r="H564">
        <v>0</v>
      </c>
      <c r="I564">
        <v>349251</v>
      </c>
      <c r="J564">
        <v>7.8958000000000004</v>
      </c>
      <c r="L564" t="s">
        <v>15</v>
      </c>
      <c r="M564">
        <f>Table2[[#This Row],[SibSp]]</f>
        <v>0</v>
      </c>
      <c r="N564">
        <f>Table2[[#This Row],[Parch]]</f>
        <v>0</v>
      </c>
      <c r="O564" s="5">
        <f>Table2[[#This Row],[Age]]/80</f>
        <v>0.5</v>
      </c>
      <c r="P564" s="5">
        <f>LOG10(Table2[[#This Row],[Fare]]+1)</f>
        <v>0.94918501031343461</v>
      </c>
      <c r="Q564" s="3">
        <f>IF(OR(Table2[[#This Row],[Pclass]]=2, Table2[[#This Row],[Pclass]]=3), 0, IF(Table2[[#This Row],[Pclass]]=1, 1, ""))</f>
        <v>0</v>
      </c>
      <c r="R564" s="3">
        <f>IF(OR(Table2[[#This Row],[Pclass]]=1, Table2[[#This Row],[Pclass]]=3), 0, IF(Table2[[#This Row],[Pclass]]=2, 1, ""))</f>
        <v>0</v>
      </c>
      <c r="S564" s="3">
        <f>IF(OR(Table2[[#This Row],[Embarked]]="C", Table2[[#This Row],[Embarked]]="Q"), 0, IF(Table2[[#This Row],[Embarked]]="S", 1, ""))</f>
        <v>1</v>
      </c>
      <c r="T564" s="3">
        <f>IF(OR(Table2[[#This Row],[Embarked]]="S", Table2[[#This Row],[Embarked]]="Q"), 0, IF(Table2[[#This Row],[Embarked]]="C", 1, ""))</f>
        <v>0</v>
      </c>
      <c r="U564" s="3">
        <f>IF(Table2[[#This Row],[Sex]]="male", 1, 0)</f>
        <v>1</v>
      </c>
      <c r="V564" s="3">
        <v>1</v>
      </c>
      <c r="AI564">
        <f>SUMPRODUCT(Table2[[#This Row],[SibSp_1]:[Const]],$X$4:$AG$4)</f>
        <v>3.2271940054295789E-2</v>
      </c>
      <c r="AJ564">
        <f>(AI564-Table2[[#This Row],[Survived]])^2</f>
        <v>1.0414781148680608E-3</v>
      </c>
    </row>
    <row r="565" spans="1:36" x14ac:dyDescent="0.25">
      <c r="A565">
        <v>563</v>
      </c>
      <c r="B565">
        <v>0</v>
      </c>
      <c r="C565">
        <v>2</v>
      </c>
      <c r="D565" t="s">
        <v>803</v>
      </c>
      <c r="E565" t="s">
        <v>13</v>
      </c>
      <c r="F565">
        <v>28</v>
      </c>
      <c r="G565">
        <v>0</v>
      </c>
      <c r="H565">
        <v>0</v>
      </c>
      <c r="I565">
        <v>218629</v>
      </c>
      <c r="J565">
        <v>13.5</v>
      </c>
      <c r="L565" t="s">
        <v>15</v>
      </c>
      <c r="M565">
        <f>Table2[[#This Row],[SibSp]]</f>
        <v>0</v>
      </c>
      <c r="N565">
        <f>Table2[[#This Row],[Parch]]</f>
        <v>0</v>
      </c>
      <c r="O565" s="5">
        <f>Table2[[#This Row],[Age]]/80</f>
        <v>0.35</v>
      </c>
      <c r="P565" s="5">
        <f>LOG10(Table2[[#This Row],[Fare]]+1)</f>
        <v>1.1613680022349748</v>
      </c>
      <c r="Q565" s="3">
        <f>IF(OR(Table2[[#This Row],[Pclass]]=2, Table2[[#This Row],[Pclass]]=3), 0, IF(Table2[[#This Row],[Pclass]]=1, 1, ""))</f>
        <v>0</v>
      </c>
      <c r="R565" s="3">
        <f>IF(OR(Table2[[#This Row],[Pclass]]=1, Table2[[#This Row],[Pclass]]=3), 0, IF(Table2[[#This Row],[Pclass]]=2, 1, ""))</f>
        <v>1</v>
      </c>
      <c r="S565" s="3">
        <f>IF(OR(Table2[[#This Row],[Embarked]]="C", Table2[[#This Row],[Embarked]]="Q"), 0, IF(Table2[[#This Row],[Embarked]]="S", 1, ""))</f>
        <v>1</v>
      </c>
      <c r="T565" s="3">
        <f>IF(OR(Table2[[#This Row],[Embarked]]="S", Table2[[#This Row],[Embarked]]="Q"), 0, IF(Table2[[#This Row],[Embarked]]="C", 1, ""))</f>
        <v>0</v>
      </c>
      <c r="U565" s="3">
        <f>IF(Table2[[#This Row],[Sex]]="male", 1, 0)</f>
        <v>1</v>
      </c>
      <c r="V565" s="3">
        <v>1</v>
      </c>
      <c r="AI565">
        <f>SUMPRODUCT(Table2[[#This Row],[SibSp_1]:[Const]],$X$4:$AG$4)</f>
        <v>0.30227229797058136</v>
      </c>
      <c r="AJ565">
        <f>(AI565-Table2[[#This Row],[Survived]])^2</f>
        <v>9.1368542120415924E-2</v>
      </c>
    </row>
    <row r="566" spans="1:36" hidden="1" x14ac:dyDescent="0.25">
      <c r="A566">
        <v>564</v>
      </c>
      <c r="B566">
        <v>0</v>
      </c>
      <c r="C566">
        <v>3</v>
      </c>
      <c r="D566" t="s">
        <v>804</v>
      </c>
      <c r="E566" t="s">
        <v>13</v>
      </c>
      <c r="G566">
        <v>0</v>
      </c>
      <c r="H566">
        <v>0</v>
      </c>
      <c r="I566" t="s">
        <v>805</v>
      </c>
      <c r="J566">
        <v>8.0500000000000007</v>
      </c>
      <c r="L566" t="s">
        <v>15</v>
      </c>
      <c r="M566">
        <f>Table2[[#This Row],[SibSp]]</f>
        <v>0</v>
      </c>
      <c r="N566">
        <f>Table2[[#This Row],[Parch]]</f>
        <v>0</v>
      </c>
      <c r="O566">
        <f>Table2[[#This Row],[Age]]/80</f>
        <v>0</v>
      </c>
      <c r="P566" s="3">
        <f>LOG10(Table2[[#This Row],[Fare]]+1)</f>
        <v>0.9566485792052033</v>
      </c>
      <c r="Q566" s="3">
        <f>IF(OR(Table2[[#This Row],[Pclass]]=2, Table2[[#This Row],[Pclass]]=3), 0, IF(Table2[[#This Row],[Pclass]]=1, 1, ""))</f>
        <v>0</v>
      </c>
      <c r="R566" s="3">
        <f>IF(OR(Table2[[#This Row],[Pclass]]=1, Table2[[#This Row],[Pclass]]=3), 0, IF(Table2[[#This Row],[Pclass]]=2, 1, ""))</f>
        <v>0</v>
      </c>
      <c r="S566" s="3">
        <f>IF(OR(Table2[[#This Row],[Embarked]]="C", Table2[[#This Row],[Embarked]]="Q"), 0, IF(Table2[[#This Row],[Embarked]]="S", 1, ""))</f>
        <v>1</v>
      </c>
      <c r="T566" s="3">
        <f>IF(OR(Table2[[#This Row],[Embarked]]="S", Table2[[#This Row],[Embarked]]="Q"), 0, IF(Table2[[#This Row],[Embarked]]="C", 1, ""))</f>
        <v>0</v>
      </c>
      <c r="U566" s="3">
        <f>IF(Table2[[#This Row],[Sex]]="male", 1, 0)</f>
        <v>1</v>
      </c>
      <c r="V566" s="3"/>
      <c r="AI566">
        <f>SUMPRODUCT(Table2[[#This Row],[SibSp_1]:[Const]],$X$4:$AG$4)</f>
        <v>-0.40570439758933208</v>
      </c>
      <c r="AJ566">
        <f>(AI566-Table2[[#This Row],[Survived]])^2</f>
        <v>0.16459605822332285</v>
      </c>
    </row>
    <row r="567" spans="1:36" hidden="1" x14ac:dyDescent="0.25">
      <c r="A567">
        <v>565</v>
      </c>
      <c r="B567">
        <v>0</v>
      </c>
      <c r="C567">
        <v>3</v>
      </c>
      <c r="D567" t="s">
        <v>806</v>
      </c>
      <c r="E567" t="s">
        <v>17</v>
      </c>
      <c r="G567">
        <v>0</v>
      </c>
      <c r="H567">
        <v>0</v>
      </c>
      <c r="I567" t="s">
        <v>807</v>
      </c>
      <c r="J567">
        <v>8.0500000000000007</v>
      </c>
      <c r="L567" t="s">
        <v>15</v>
      </c>
      <c r="M567">
        <f>Table2[[#This Row],[SibSp]]</f>
        <v>0</v>
      </c>
      <c r="N567">
        <f>Table2[[#This Row],[Parch]]</f>
        <v>0</v>
      </c>
      <c r="O567">
        <f>Table2[[#This Row],[Age]]/80</f>
        <v>0</v>
      </c>
      <c r="P567" s="3">
        <f>LOG10(Table2[[#This Row],[Fare]]+1)</f>
        <v>0.9566485792052033</v>
      </c>
      <c r="Q567" s="3">
        <f>IF(OR(Table2[[#This Row],[Pclass]]=2, Table2[[#This Row],[Pclass]]=3), 0, IF(Table2[[#This Row],[Pclass]]=1, 1, ""))</f>
        <v>0</v>
      </c>
      <c r="R567" s="3">
        <f>IF(OR(Table2[[#This Row],[Pclass]]=1, Table2[[#This Row],[Pclass]]=3), 0, IF(Table2[[#This Row],[Pclass]]=2, 1, ""))</f>
        <v>0</v>
      </c>
      <c r="S567" s="3">
        <f>IF(OR(Table2[[#This Row],[Embarked]]="C", Table2[[#This Row],[Embarked]]="Q"), 0, IF(Table2[[#This Row],[Embarked]]="S", 1, ""))</f>
        <v>1</v>
      </c>
      <c r="T567" s="3">
        <f>IF(OR(Table2[[#This Row],[Embarked]]="S", Table2[[#This Row],[Embarked]]="Q"), 0, IF(Table2[[#This Row],[Embarked]]="C", 1, ""))</f>
        <v>0</v>
      </c>
      <c r="U567" s="3">
        <f>IF(Table2[[#This Row],[Sex]]="male", 1, 0)</f>
        <v>0</v>
      </c>
      <c r="V567" s="3"/>
      <c r="AI567">
        <f>SUMPRODUCT(Table2[[#This Row],[SibSp_1]:[Const]],$X$4:$AG$4)</f>
        <v>7.7359553071789988E-2</v>
      </c>
      <c r="AJ567">
        <f>(AI567-Table2[[#This Row],[Survived]])^2</f>
        <v>5.9845004514670914E-3</v>
      </c>
    </row>
    <row r="568" spans="1:36" x14ac:dyDescent="0.25">
      <c r="A568">
        <v>566</v>
      </c>
      <c r="B568">
        <v>0</v>
      </c>
      <c r="C568">
        <v>3</v>
      </c>
      <c r="D568" t="s">
        <v>808</v>
      </c>
      <c r="E568" t="s">
        <v>13</v>
      </c>
      <c r="F568">
        <v>24</v>
      </c>
      <c r="G568">
        <v>2</v>
      </c>
      <c r="H568">
        <v>0</v>
      </c>
      <c r="I568" t="s">
        <v>809</v>
      </c>
      <c r="J568">
        <v>24.15</v>
      </c>
      <c r="L568" t="s">
        <v>15</v>
      </c>
      <c r="M568">
        <f>Table2[[#This Row],[SibSp]]</f>
        <v>2</v>
      </c>
      <c r="N568">
        <f>Table2[[#This Row],[Parch]]</f>
        <v>0</v>
      </c>
      <c r="O568" s="5">
        <f>Table2[[#This Row],[Age]]/80</f>
        <v>0.3</v>
      </c>
      <c r="P568" s="5">
        <f>LOG10(Table2[[#This Row],[Fare]]+1)</f>
        <v>1.4005379893919461</v>
      </c>
      <c r="Q568" s="3">
        <f>IF(OR(Table2[[#This Row],[Pclass]]=2, Table2[[#This Row],[Pclass]]=3), 0, IF(Table2[[#This Row],[Pclass]]=1, 1, ""))</f>
        <v>0</v>
      </c>
      <c r="R568" s="3">
        <f>IF(OR(Table2[[#This Row],[Pclass]]=1, Table2[[#This Row],[Pclass]]=3), 0, IF(Table2[[#This Row],[Pclass]]=2, 1, ""))</f>
        <v>0</v>
      </c>
      <c r="S568" s="3">
        <f>IF(OR(Table2[[#This Row],[Embarked]]="C", Table2[[#This Row],[Embarked]]="Q"), 0, IF(Table2[[#This Row],[Embarked]]="S", 1, ""))</f>
        <v>1</v>
      </c>
      <c r="T568" s="3">
        <f>IF(OR(Table2[[#This Row],[Embarked]]="S", Table2[[#This Row],[Embarked]]="Q"), 0, IF(Table2[[#This Row],[Embarked]]="C", 1, ""))</f>
        <v>0</v>
      </c>
      <c r="U568" s="3">
        <f>IF(Table2[[#This Row],[Sex]]="male", 1, 0)</f>
        <v>1</v>
      </c>
      <c r="V568" s="3">
        <v>1</v>
      </c>
      <c r="AI568">
        <f>SUMPRODUCT(Table2[[#This Row],[SibSp_1]:[Const]],$X$4:$AG$4)</f>
        <v>4.6827965037355423E-2</v>
      </c>
      <c r="AJ568">
        <f>(AI568-Table2[[#This Row],[Survived]])^2</f>
        <v>2.192858309539782E-3</v>
      </c>
    </row>
    <row r="569" spans="1:36" x14ac:dyDescent="0.25">
      <c r="A569">
        <v>567</v>
      </c>
      <c r="B569">
        <v>0</v>
      </c>
      <c r="C569">
        <v>3</v>
      </c>
      <c r="D569" t="s">
        <v>810</v>
      </c>
      <c r="E569" t="s">
        <v>13</v>
      </c>
      <c r="F569">
        <v>19</v>
      </c>
      <c r="G569">
        <v>0</v>
      </c>
      <c r="H569">
        <v>0</v>
      </c>
      <c r="I569">
        <v>349205</v>
      </c>
      <c r="J569">
        <v>7.8958000000000004</v>
      </c>
      <c r="L569" t="s">
        <v>15</v>
      </c>
      <c r="M569">
        <f>Table2[[#This Row],[SibSp]]</f>
        <v>0</v>
      </c>
      <c r="N569">
        <f>Table2[[#This Row],[Parch]]</f>
        <v>0</v>
      </c>
      <c r="O569" s="5">
        <f>Table2[[#This Row],[Age]]/80</f>
        <v>0.23749999999999999</v>
      </c>
      <c r="P569" s="5">
        <f>LOG10(Table2[[#This Row],[Fare]]+1)</f>
        <v>0.94918501031343461</v>
      </c>
      <c r="Q569" s="3">
        <f>IF(OR(Table2[[#This Row],[Pclass]]=2, Table2[[#This Row],[Pclass]]=3), 0, IF(Table2[[#This Row],[Pclass]]=1, 1, ""))</f>
        <v>0</v>
      </c>
      <c r="R569" s="3">
        <f>IF(OR(Table2[[#This Row],[Pclass]]=1, Table2[[#This Row],[Pclass]]=3), 0, IF(Table2[[#This Row],[Pclass]]=2, 1, ""))</f>
        <v>0</v>
      </c>
      <c r="S569" s="3">
        <f>IF(OR(Table2[[#This Row],[Embarked]]="C", Table2[[#This Row],[Embarked]]="Q"), 0, IF(Table2[[#This Row],[Embarked]]="S", 1, ""))</f>
        <v>1</v>
      </c>
      <c r="T569" s="3">
        <f>IF(OR(Table2[[#This Row],[Embarked]]="S", Table2[[#This Row],[Embarked]]="Q"), 0, IF(Table2[[#This Row],[Embarked]]="C", 1, ""))</f>
        <v>0</v>
      </c>
      <c r="U569" s="3">
        <f>IF(Table2[[#This Row],[Sex]]="male", 1, 0)</f>
        <v>1</v>
      </c>
      <c r="V569" s="3">
        <v>1</v>
      </c>
      <c r="AI569">
        <f>SUMPRODUCT(Table2[[#This Row],[SibSp_1]:[Const]],$X$4:$AG$4)</f>
        <v>0.16670195931761933</v>
      </c>
      <c r="AJ569">
        <f>(AI569-Table2[[#This Row],[Survived]])^2</f>
        <v>2.7789543240333212E-2</v>
      </c>
    </row>
    <row r="570" spans="1:36" x14ac:dyDescent="0.25">
      <c r="A570">
        <v>568</v>
      </c>
      <c r="B570">
        <v>0</v>
      </c>
      <c r="C570">
        <v>3</v>
      </c>
      <c r="D570" t="s">
        <v>811</v>
      </c>
      <c r="E570" t="s">
        <v>17</v>
      </c>
      <c r="F570">
        <v>29</v>
      </c>
      <c r="G570">
        <v>0</v>
      </c>
      <c r="H570">
        <v>4</v>
      </c>
      <c r="I570">
        <v>349909</v>
      </c>
      <c r="J570">
        <v>21.074999999999999</v>
      </c>
      <c r="L570" t="s">
        <v>15</v>
      </c>
      <c r="M570">
        <f>Table2[[#This Row],[SibSp]]</f>
        <v>0</v>
      </c>
      <c r="N570">
        <f>Table2[[#This Row],[Parch]]</f>
        <v>4</v>
      </c>
      <c r="O570" s="5">
        <f>Table2[[#This Row],[Age]]/80</f>
        <v>0.36249999999999999</v>
      </c>
      <c r="P570" s="5">
        <f>LOG10(Table2[[#This Row],[Fare]]+1)</f>
        <v>1.3439007122496063</v>
      </c>
      <c r="Q570" s="3">
        <f>IF(OR(Table2[[#This Row],[Pclass]]=2, Table2[[#This Row],[Pclass]]=3), 0, IF(Table2[[#This Row],[Pclass]]=1, 1, ""))</f>
        <v>0</v>
      </c>
      <c r="R570" s="3">
        <f>IF(OR(Table2[[#This Row],[Pclass]]=1, Table2[[#This Row],[Pclass]]=3), 0, IF(Table2[[#This Row],[Pclass]]=2, 1, ""))</f>
        <v>0</v>
      </c>
      <c r="S570" s="3">
        <f>IF(OR(Table2[[#This Row],[Embarked]]="C", Table2[[#This Row],[Embarked]]="Q"), 0, IF(Table2[[#This Row],[Embarked]]="S", 1, ""))</f>
        <v>1</v>
      </c>
      <c r="T570" s="3">
        <f>IF(OR(Table2[[#This Row],[Embarked]]="S", Table2[[#This Row],[Embarked]]="Q"), 0, IF(Table2[[#This Row],[Embarked]]="C", 1, ""))</f>
        <v>0</v>
      </c>
      <c r="U570" s="3">
        <f>IF(Table2[[#This Row],[Sex]]="male", 1, 0)</f>
        <v>0</v>
      </c>
      <c r="V570" s="3">
        <v>1</v>
      </c>
      <c r="AI570">
        <f>SUMPRODUCT(Table2[[#This Row],[SibSp_1]:[Const]],$X$4:$AG$4)</f>
        <v>0.54928547558607499</v>
      </c>
      <c r="AJ570">
        <f>(AI570-Table2[[#This Row],[Survived]])^2</f>
        <v>0.3017145336898206</v>
      </c>
    </row>
    <row r="571" spans="1:36" hidden="1" x14ac:dyDescent="0.25">
      <c r="A571">
        <v>569</v>
      </c>
      <c r="B571">
        <v>0</v>
      </c>
      <c r="C571">
        <v>3</v>
      </c>
      <c r="D571" t="s">
        <v>812</v>
      </c>
      <c r="E571" t="s">
        <v>13</v>
      </c>
      <c r="G571">
        <v>0</v>
      </c>
      <c r="H571">
        <v>0</v>
      </c>
      <c r="I571">
        <v>2686</v>
      </c>
      <c r="J571">
        <v>7.2291999999999996</v>
      </c>
      <c r="L571" t="s">
        <v>20</v>
      </c>
      <c r="M571">
        <f>Table2[[#This Row],[SibSp]]</f>
        <v>0</v>
      </c>
      <c r="N571">
        <f>Table2[[#This Row],[Parch]]</f>
        <v>0</v>
      </c>
      <c r="O571">
        <f>Table2[[#This Row],[Age]]/80</f>
        <v>0</v>
      </c>
      <c r="P571" s="3">
        <f>LOG10(Table2[[#This Row],[Fare]]+1)</f>
        <v>0.91535761741483168</v>
      </c>
      <c r="Q571" s="3">
        <f>IF(OR(Table2[[#This Row],[Pclass]]=2, Table2[[#This Row],[Pclass]]=3), 0, IF(Table2[[#This Row],[Pclass]]=1, 1, ""))</f>
        <v>0</v>
      </c>
      <c r="R571" s="3">
        <f>IF(OR(Table2[[#This Row],[Pclass]]=1, Table2[[#This Row],[Pclass]]=3), 0, IF(Table2[[#This Row],[Pclass]]=2, 1, ""))</f>
        <v>0</v>
      </c>
      <c r="S571" s="3">
        <f>IF(OR(Table2[[#This Row],[Embarked]]="C", Table2[[#This Row],[Embarked]]="Q"), 0, IF(Table2[[#This Row],[Embarked]]="S", 1, ""))</f>
        <v>0</v>
      </c>
      <c r="T571" s="3">
        <f>IF(OR(Table2[[#This Row],[Embarked]]="S", Table2[[#This Row],[Embarked]]="Q"), 0, IF(Table2[[#This Row],[Embarked]]="C", 1, ""))</f>
        <v>1</v>
      </c>
      <c r="U571" s="3">
        <f>IF(Table2[[#This Row],[Sex]]="male", 1, 0)</f>
        <v>1</v>
      </c>
      <c r="V571" s="3"/>
      <c r="AI571">
        <f>SUMPRODUCT(Table2[[#This Row],[SibSp_1]:[Const]],$X$4:$AG$4)</f>
        <v>-0.34162286390169383</v>
      </c>
      <c r="AJ571">
        <f>(AI571-Table2[[#This Row],[Survived]])^2</f>
        <v>0.11670618114039523</v>
      </c>
    </row>
    <row r="572" spans="1:36" x14ac:dyDescent="0.25">
      <c r="A572">
        <v>570</v>
      </c>
      <c r="B572">
        <v>1</v>
      </c>
      <c r="C572">
        <v>3</v>
      </c>
      <c r="D572" t="s">
        <v>813</v>
      </c>
      <c r="E572" t="s">
        <v>13</v>
      </c>
      <c r="F572">
        <v>32</v>
      </c>
      <c r="G572">
        <v>0</v>
      </c>
      <c r="H572">
        <v>0</v>
      </c>
      <c r="I572">
        <v>350417</v>
      </c>
      <c r="J572">
        <v>7.8541999999999996</v>
      </c>
      <c r="L572" t="s">
        <v>15</v>
      </c>
      <c r="M572">
        <f>Table2[[#This Row],[SibSp]]</f>
        <v>0</v>
      </c>
      <c r="N572">
        <f>Table2[[#This Row],[Parch]]</f>
        <v>0</v>
      </c>
      <c r="O572" s="5">
        <f>Table2[[#This Row],[Age]]/80</f>
        <v>0.4</v>
      </c>
      <c r="P572" s="5">
        <f>LOG10(Table2[[#This Row],[Fare]]+1)</f>
        <v>0.94714932766263737</v>
      </c>
      <c r="Q572" s="3">
        <f>IF(OR(Table2[[#This Row],[Pclass]]=2, Table2[[#This Row],[Pclass]]=3), 0, IF(Table2[[#This Row],[Pclass]]=1, 1, ""))</f>
        <v>0</v>
      </c>
      <c r="R572" s="3">
        <f>IF(OR(Table2[[#This Row],[Pclass]]=1, Table2[[#This Row],[Pclass]]=3), 0, IF(Table2[[#This Row],[Pclass]]=2, 1, ""))</f>
        <v>0</v>
      </c>
      <c r="S572" s="3">
        <f>IF(OR(Table2[[#This Row],[Embarked]]="C", Table2[[#This Row],[Embarked]]="Q"), 0, IF(Table2[[#This Row],[Embarked]]="S", 1, ""))</f>
        <v>1</v>
      </c>
      <c r="T572" s="3">
        <f>IF(OR(Table2[[#This Row],[Embarked]]="S", Table2[[#This Row],[Embarked]]="Q"), 0, IF(Table2[[#This Row],[Embarked]]="C", 1, ""))</f>
        <v>0</v>
      </c>
      <c r="U572" s="3">
        <f>IF(Table2[[#This Row],[Sex]]="male", 1, 0)</f>
        <v>1</v>
      </c>
      <c r="V572" s="3">
        <v>1</v>
      </c>
      <c r="AI572">
        <f>SUMPRODUCT(Table2[[#This Row],[SibSp_1]:[Const]],$X$4:$AG$4)</f>
        <v>8.3384139210368358E-2</v>
      </c>
      <c r="AJ572">
        <f>(AI572-Table2[[#This Row],[Survived]])^2</f>
        <v>0.84018463625111739</v>
      </c>
    </row>
    <row r="573" spans="1:36" x14ac:dyDescent="0.25">
      <c r="A573">
        <v>571</v>
      </c>
      <c r="B573">
        <v>1</v>
      </c>
      <c r="C573">
        <v>2</v>
      </c>
      <c r="D573" t="s">
        <v>814</v>
      </c>
      <c r="E573" t="s">
        <v>13</v>
      </c>
      <c r="F573">
        <v>62</v>
      </c>
      <c r="G573">
        <v>0</v>
      </c>
      <c r="H573">
        <v>0</v>
      </c>
      <c r="I573" t="s">
        <v>815</v>
      </c>
      <c r="J573">
        <v>10.5</v>
      </c>
      <c r="L573" t="s">
        <v>15</v>
      </c>
      <c r="M573">
        <f>Table2[[#This Row],[SibSp]]</f>
        <v>0</v>
      </c>
      <c r="N573">
        <f>Table2[[#This Row],[Parch]]</f>
        <v>0</v>
      </c>
      <c r="O573" s="5">
        <f>Table2[[#This Row],[Age]]/80</f>
        <v>0.77500000000000002</v>
      </c>
      <c r="P573" s="5">
        <f>LOG10(Table2[[#This Row],[Fare]]+1)</f>
        <v>1.0606978403536116</v>
      </c>
      <c r="Q573" s="3">
        <f>IF(OR(Table2[[#This Row],[Pclass]]=2, Table2[[#This Row],[Pclass]]=3), 0, IF(Table2[[#This Row],[Pclass]]=1, 1, ""))</f>
        <v>0</v>
      </c>
      <c r="R573" s="3">
        <f>IF(OR(Table2[[#This Row],[Pclass]]=1, Table2[[#This Row],[Pclass]]=3), 0, IF(Table2[[#This Row],[Pclass]]=2, 1, ""))</f>
        <v>1</v>
      </c>
      <c r="S573" s="3">
        <f>IF(OR(Table2[[#This Row],[Embarked]]="C", Table2[[#This Row],[Embarked]]="Q"), 0, IF(Table2[[#This Row],[Embarked]]="S", 1, ""))</f>
        <v>1</v>
      </c>
      <c r="T573" s="3">
        <f>IF(OR(Table2[[#This Row],[Embarked]]="S", Table2[[#This Row],[Embarked]]="Q"), 0, IF(Table2[[#This Row],[Embarked]]="C", 1, ""))</f>
        <v>0</v>
      </c>
      <c r="U573" s="3">
        <f>IF(Table2[[#This Row],[Sex]]="male", 1, 0)</f>
        <v>1</v>
      </c>
      <c r="V573" s="3">
        <v>1</v>
      </c>
      <c r="AI573">
        <f>SUMPRODUCT(Table2[[#This Row],[SibSp_1]:[Const]],$X$4:$AG$4)</f>
        <v>7.9716162216332376E-2</v>
      </c>
      <c r="AJ573">
        <f>(AI573-Table2[[#This Row],[Survived]])^2</f>
        <v>0.84692234208583583</v>
      </c>
    </row>
    <row r="574" spans="1:36" x14ac:dyDescent="0.25">
      <c r="A574">
        <v>572</v>
      </c>
      <c r="B574">
        <v>1</v>
      </c>
      <c r="C574">
        <v>1</v>
      </c>
      <c r="D574" t="s">
        <v>816</v>
      </c>
      <c r="E574" t="s">
        <v>17</v>
      </c>
      <c r="F574">
        <v>53</v>
      </c>
      <c r="G574">
        <v>2</v>
      </c>
      <c r="H574">
        <v>0</v>
      </c>
      <c r="I574">
        <v>11769</v>
      </c>
      <c r="J574">
        <v>51.479199999999999</v>
      </c>
      <c r="K574" t="s">
        <v>817</v>
      </c>
      <c r="L574" t="s">
        <v>15</v>
      </c>
      <c r="M574">
        <f>Table2[[#This Row],[SibSp]]</f>
        <v>2</v>
      </c>
      <c r="N574">
        <f>Table2[[#This Row],[Parch]]</f>
        <v>0</v>
      </c>
      <c r="O574" s="5">
        <f>Table2[[#This Row],[Age]]/80</f>
        <v>0.66249999999999998</v>
      </c>
      <c r="P574" s="5">
        <f>LOG10(Table2[[#This Row],[Fare]]+1)</f>
        <v>1.7199872059744314</v>
      </c>
      <c r="Q574" s="3">
        <f>IF(OR(Table2[[#This Row],[Pclass]]=2, Table2[[#This Row],[Pclass]]=3), 0, IF(Table2[[#This Row],[Pclass]]=1, 1, ""))</f>
        <v>1</v>
      </c>
      <c r="R574" s="3">
        <f>IF(OR(Table2[[#This Row],[Pclass]]=1, Table2[[#This Row],[Pclass]]=3), 0, IF(Table2[[#This Row],[Pclass]]=2, 1, ""))</f>
        <v>0</v>
      </c>
      <c r="S574" s="3">
        <f>IF(OR(Table2[[#This Row],[Embarked]]="C", Table2[[#This Row],[Embarked]]="Q"), 0, IF(Table2[[#This Row],[Embarked]]="S", 1, ""))</f>
        <v>1</v>
      </c>
      <c r="T574" s="3">
        <f>IF(OR(Table2[[#This Row],[Embarked]]="S", Table2[[#This Row],[Embarked]]="Q"), 0, IF(Table2[[#This Row],[Embarked]]="C", 1, ""))</f>
        <v>0</v>
      </c>
      <c r="U574" s="3">
        <f>IF(Table2[[#This Row],[Sex]]="male", 1, 0)</f>
        <v>0</v>
      </c>
      <c r="V574" s="3">
        <v>1</v>
      </c>
      <c r="AI574">
        <f>SUMPRODUCT(Table2[[#This Row],[SibSp_1]:[Const]],$X$4:$AG$4)</f>
        <v>0.71242615335929893</v>
      </c>
      <c r="AJ574">
        <f>(AI574-Table2[[#This Row],[Survived]])^2</f>
        <v>8.2698717271729463E-2</v>
      </c>
    </row>
    <row r="575" spans="1:36" x14ac:dyDescent="0.25">
      <c r="A575">
        <v>573</v>
      </c>
      <c r="B575">
        <v>1</v>
      </c>
      <c r="C575">
        <v>1</v>
      </c>
      <c r="D575" t="s">
        <v>818</v>
      </c>
      <c r="E575" t="s">
        <v>13</v>
      </c>
      <c r="F575">
        <v>36</v>
      </c>
      <c r="G575">
        <v>0</v>
      </c>
      <c r="H575">
        <v>0</v>
      </c>
      <c r="I575" t="s">
        <v>819</v>
      </c>
      <c r="J575">
        <v>26.387499999999999</v>
      </c>
      <c r="K575" t="s">
        <v>737</v>
      </c>
      <c r="L575" t="s">
        <v>15</v>
      </c>
      <c r="M575">
        <f>Table2[[#This Row],[SibSp]]</f>
        <v>0</v>
      </c>
      <c r="N575">
        <f>Table2[[#This Row],[Parch]]</f>
        <v>0</v>
      </c>
      <c r="O575" s="5">
        <f>Table2[[#This Row],[Age]]/80</f>
        <v>0.45</v>
      </c>
      <c r="P575" s="5">
        <f>LOG10(Table2[[#This Row],[Fare]]+1)</f>
        <v>1.4375523905687617</v>
      </c>
      <c r="Q575" s="3">
        <f>IF(OR(Table2[[#This Row],[Pclass]]=2, Table2[[#This Row],[Pclass]]=3), 0, IF(Table2[[#This Row],[Pclass]]=1, 1, ""))</f>
        <v>1</v>
      </c>
      <c r="R575" s="3">
        <f>IF(OR(Table2[[#This Row],[Pclass]]=1, Table2[[#This Row],[Pclass]]=3), 0, IF(Table2[[#This Row],[Pclass]]=2, 1, ""))</f>
        <v>0</v>
      </c>
      <c r="S575" s="3">
        <f>IF(OR(Table2[[#This Row],[Embarked]]="C", Table2[[#This Row],[Embarked]]="Q"), 0, IF(Table2[[#This Row],[Embarked]]="S", 1, ""))</f>
        <v>1</v>
      </c>
      <c r="T575" s="3">
        <f>IF(OR(Table2[[#This Row],[Embarked]]="S", Table2[[#This Row],[Embarked]]="Q"), 0, IF(Table2[[#This Row],[Embarked]]="C", 1, ""))</f>
        <v>0</v>
      </c>
      <c r="U575" s="3">
        <f>IF(Table2[[#This Row],[Sex]]="male", 1, 0)</f>
        <v>1</v>
      </c>
      <c r="V575" s="3">
        <v>1</v>
      </c>
      <c r="AI575">
        <f>SUMPRODUCT(Table2[[#This Row],[SibSp_1]:[Const]],$X$4:$AG$4)</f>
        <v>0.43428788101825339</v>
      </c>
      <c r="AJ575">
        <f>(AI575-Table2[[#This Row],[Survived]])^2</f>
        <v>0.32003020156281792</v>
      </c>
    </row>
    <row r="576" spans="1:36" hidden="1" x14ac:dyDescent="0.25">
      <c r="A576">
        <v>574</v>
      </c>
      <c r="B576">
        <v>1</v>
      </c>
      <c r="C576">
        <v>3</v>
      </c>
      <c r="D576" t="s">
        <v>820</v>
      </c>
      <c r="E576" t="s">
        <v>17</v>
      </c>
      <c r="G576">
        <v>0</v>
      </c>
      <c r="H576">
        <v>0</v>
      </c>
      <c r="I576">
        <v>14312</v>
      </c>
      <c r="J576">
        <v>7.75</v>
      </c>
      <c r="L576" t="s">
        <v>27</v>
      </c>
      <c r="M576">
        <f>Table2[[#This Row],[SibSp]]</f>
        <v>0</v>
      </c>
      <c r="N576">
        <f>Table2[[#This Row],[Parch]]</f>
        <v>0</v>
      </c>
      <c r="O576">
        <f>Table2[[#This Row],[Age]]/80</f>
        <v>0</v>
      </c>
      <c r="P576" s="3">
        <f>LOG10(Table2[[#This Row],[Fare]]+1)</f>
        <v>0.94200805302231327</v>
      </c>
      <c r="Q576" s="3">
        <f>IF(OR(Table2[[#This Row],[Pclass]]=2, Table2[[#This Row],[Pclass]]=3), 0, IF(Table2[[#This Row],[Pclass]]=1, 1, ""))</f>
        <v>0</v>
      </c>
      <c r="R576" s="3">
        <f>IF(OR(Table2[[#This Row],[Pclass]]=1, Table2[[#This Row],[Pclass]]=3), 0, IF(Table2[[#This Row],[Pclass]]=2, 1, ""))</f>
        <v>0</v>
      </c>
      <c r="S576" s="3">
        <f>IF(OR(Table2[[#This Row],[Embarked]]="C", Table2[[#This Row],[Embarked]]="Q"), 0, IF(Table2[[#This Row],[Embarked]]="S", 1, ""))</f>
        <v>0</v>
      </c>
      <c r="T576" s="3">
        <f>IF(OR(Table2[[#This Row],[Embarked]]="S", Table2[[#This Row],[Embarked]]="Q"), 0, IF(Table2[[#This Row],[Embarked]]="C", 1, ""))</f>
        <v>0</v>
      </c>
      <c r="U576" s="3">
        <f>IF(Table2[[#This Row],[Sex]]="male", 1, 0)</f>
        <v>0</v>
      </c>
      <c r="V576" s="3"/>
      <c r="AI576">
        <f>SUMPRODUCT(Table2[[#This Row],[SibSp_1]:[Const]],$X$4:$AG$4)</f>
        <v>4.5921608245648081E-2</v>
      </c>
      <c r="AJ576">
        <f>(AI576-Table2[[#This Row],[Survived]])^2</f>
        <v>0.91026557761257065</v>
      </c>
    </row>
    <row r="577" spans="1:36" x14ac:dyDescent="0.25">
      <c r="A577">
        <v>575</v>
      </c>
      <c r="B577">
        <v>0</v>
      </c>
      <c r="C577">
        <v>3</v>
      </c>
      <c r="D577" t="s">
        <v>821</v>
      </c>
      <c r="E577" t="s">
        <v>13</v>
      </c>
      <c r="F577">
        <v>16</v>
      </c>
      <c r="G577">
        <v>0</v>
      </c>
      <c r="H577">
        <v>0</v>
      </c>
      <c r="I577" t="s">
        <v>822</v>
      </c>
      <c r="J577">
        <v>8.0500000000000007</v>
      </c>
      <c r="L577" t="s">
        <v>15</v>
      </c>
      <c r="M577">
        <f>Table2[[#This Row],[SibSp]]</f>
        <v>0</v>
      </c>
      <c r="N577">
        <f>Table2[[#This Row],[Parch]]</f>
        <v>0</v>
      </c>
      <c r="O577" s="5">
        <f>Table2[[#This Row],[Age]]/80</f>
        <v>0.2</v>
      </c>
      <c r="P577" s="5">
        <f>LOG10(Table2[[#This Row],[Fare]]+1)</f>
        <v>0.9566485792052033</v>
      </c>
      <c r="Q577" s="3">
        <f>IF(OR(Table2[[#This Row],[Pclass]]=2, Table2[[#This Row],[Pclass]]=3), 0, IF(Table2[[#This Row],[Pclass]]=1, 1, ""))</f>
        <v>0</v>
      </c>
      <c r="R577" s="3">
        <f>IF(OR(Table2[[#This Row],[Pclass]]=1, Table2[[#This Row],[Pclass]]=3), 0, IF(Table2[[#This Row],[Pclass]]=2, 1, ""))</f>
        <v>0</v>
      </c>
      <c r="S577" s="3">
        <f>IF(OR(Table2[[#This Row],[Embarked]]="C", Table2[[#This Row],[Embarked]]="Q"), 0, IF(Table2[[#This Row],[Embarked]]="S", 1, ""))</f>
        <v>1</v>
      </c>
      <c r="T577" s="3">
        <f>IF(OR(Table2[[#This Row],[Embarked]]="S", Table2[[#This Row],[Embarked]]="Q"), 0, IF(Table2[[#This Row],[Embarked]]="C", 1, ""))</f>
        <v>0</v>
      </c>
      <c r="U577" s="3">
        <f>IF(Table2[[#This Row],[Sex]]="male", 1, 0)</f>
        <v>1</v>
      </c>
      <c r="V577" s="3">
        <v>1</v>
      </c>
      <c r="AI577">
        <f>SUMPRODUCT(Table2[[#This Row],[SibSp_1]:[Const]],$X$4:$AG$4)</f>
        <v>0.18627008659140942</v>
      </c>
      <c r="AJ577">
        <f>(AI577-Table2[[#This Row],[Survived]])^2</f>
        <v>3.4696545158771165E-2</v>
      </c>
    </row>
    <row r="578" spans="1:36" x14ac:dyDescent="0.25">
      <c r="A578">
        <v>576</v>
      </c>
      <c r="B578">
        <v>0</v>
      </c>
      <c r="C578">
        <v>3</v>
      </c>
      <c r="D578" t="s">
        <v>823</v>
      </c>
      <c r="E578" t="s">
        <v>13</v>
      </c>
      <c r="F578">
        <v>19</v>
      </c>
      <c r="G578">
        <v>0</v>
      </c>
      <c r="H578">
        <v>0</v>
      </c>
      <c r="I578">
        <v>358585</v>
      </c>
      <c r="J578">
        <v>14.5</v>
      </c>
      <c r="L578" t="s">
        <v>15</v>
      </c>
      <c r="M578">
        <f>Table2[[#This Row],[SibSp]]</f>
        <v>0</v>
      </c>
      <c r="N578">
        <f>Table2[[#This Row],[Parch]]</f>
        <v>0</v>
      </c>
      <c r="O578" s="5">
        <f>Table2[[#This Row],[Age]]/80</f>
        <v>0.23749999999999999</v>
      </c>
      <c r="P578" s="5">
        <f>LOG10(Table2[[#This Row],[Fare]]+1)</f>
        <v>1.1903316981702914</v>
      </c>
      <c r="Q578" s="3">
        <f>IF(OR(Table2[[#This Row],[Pclass]]=2, Table2[[#This Row],[Pclass]]=3), 0, IF(Table2[[#This Row],[Pclass]]=1, 1, ""))</f>
        <v>0</v>
      </c>
      <c r="R578" s="3">
        <f>IF(OR(Table2[[#This Row],[Pclass]]=1, Table2[[#This Row],[Pclass]]=3), 0, IF(Table2[[#This Row],[Pclass]]=2, 1, ""))</f>
        <v>0</v>
      </c>
      <c r="S578" s="3">
        <f>IF(OR(Table2[[#This Row],[Embarked]]="C", Table2[[#This Row],[Embarked]]="Q"), 0, IF(Table2[[#This Row],[Embarked]]="S", 1, ""))</f>
        <v>1</v>
      </c>
      <c r="T578" s="3">
        <f>IF(OR(Table2[[#This Row],[Embarked]]="S", Table2[[#This Row],[Embarked]]="Q"), 0, IF(Table2[[#This Row],[Embarked]]="C", 1, ""))</f>
        <v>0</v>
      </c>
      <c r="U578" s="3">
        <f>IF(Table2[[#This Row],[Sex]]="male", 1, 0)</f>
        <v>1</v>
      </c>
      <c r="V578" s="3">
        <v>1</v>
      </c>
      <c r="AI578">
        <f>SUMPRODUCT(Table2[[#This Row],[SibSp_1]:[Const]],$X$4:$AG$4)</f>
        <v>0.17845753156986188</v>
      </c>
      <c r="AJ578">
        <f>(AI578-Table2[[#This Row],[Survived]])^2</f>
        <v>3.1847090574008252E-2</v>
      </c>
    </row>
    <row r="579" spans="1:36" x14ac:dyDescent="0.25">
      <c r="A579">
        <v>577</v>
      </c>
      <c r="B579">
        <v>1</v>
      </c>
      <c r="C579">
        <v>2</v>
      </c>
      <c r="D579" t="s">
        <v>824</v>
      </c>
      <c r="E579" t="s">
        <v>17</v>
      </c>
      <c r="F579">
        <v>34</v>
      </c>
      <c r="G579">
        <v>0</v>
      </c>
      <c r="H579">
        <v>0</v>
      </c>
      <c r="I579">
        <v>243880</v>
      </c>
      <c r="J579">
        <v>13</v>
      </c>
      <c r="L579" t="s">
        <v>15</v>
      </c>
      <c r="M579">
        <f>Table2[[#This Row],[SibSp]]</f>
        <v>0</v>
      </c>
      <c r="N579">
        <f>Table2[[#This Row],[Parch]]</f>
        <v>0</v>
      </c>
      <c r="O579" s="5">
        <f>Table2[[#This Row],[Age]]/80</f>
        <v>0.42499999999999999</v>
      </c>
      <c r="P579" s="5">
        <f>LOG10(Table2[[#This Row],[Fare]]+1)</f>
        <v>1.146128035678238</v>
      </c>
      <c r="Q579" s="3">
        <f>IF(OR(Table2[[#This Row],[Pclass]]=2, Table2[[#This Row],[Pclass]]=3), 0, IF(Table2[[#This Row],[Pclass]]=1, 1, ""))</f>
        <v>0</v>
      </c>
      <c r="R579" s="3">
        <f>IF(OR(Table2[[#This Row],[Pclass]]=1, Table2[[#This Row],[Pclass]]=3), 0, IF(Table2[[#This Row],[Pclass]]=2, 1, ""))</f>
        <v>1</v>
      </c>
      <c r="S579" s="3">
        <f>IF(OR(Table2[[#This Row],[Embarked]]="C", Table2[[#This Row],[Embarked]]="Q"), 0, IF(Table2[[#This Row],[Embarked]]="S", 1, ""))</f>
        <v>1</v>
      </c>
      <c r="T579" s="3">
        <f>IF(OR(Table2[[#This Row],[Embarked]]="S", Table2[[#This Row],[Embarked]]="Q"), 0, IF(Table2[[#This Row],[Embarked]]="C", 1, ""))</f>
        <v>0</v>
      </c>
      <c r="U579" s="3">
        <f>IF(Table2[[#This Row],[Sex]]="male", 1, 0)</f>
        <v>0</v>
      </c>
      <c r="V579" s="3">
        <v>1</v>
      </c>
      <c r="AI579">
        <f>SUMPRODUCT(Table2[[#This Row],[SibSp_1]:[Const]],$X$4:$AG$4)</f>
        <v>0.74618474410794233</v>
      </c>
      <c r="AJ579">
        <f>(AI579-Table2[[#This Row],[Survived]])^2</f>
        <v>6.4422184123550719E-2</v>
      </c>
    </row>
    <row r="580" spans="1:36" x14ac:dyDescent="0.25">
      <c r="A580">
        <v>578</v>
      </c>
      <c r="B580">
        <v>1</v>
      </c>
      <c r="C580">
        <v>1</v>
      </c>
      <c r="D580" t="s">
        <v>825</v>
      </c>
      <c r="E580" t="s">
        <v>17</v>
      </c>
      <c r="F580">
        <v>39</v>
      </c>
      <c r="G580">
        <v>1</v>
      </c>
      <c r="H580">
        <v>0</v>
      </c>
      <c r="I580">
        <v>13507</v>
      </c>
      <c r="J580">
        <v>55.9</v>
      </c>
      <c r="K580" t="s">
        <v>630</v>
      </c>
      <c r="L580" t="s">
        <v>15</v>
      </c>
      <c r="M580">
        <f>Table2[[#This Row],[SibSp]]</f>
        <v>1</v>
      </c>
      <c r="N580">
        <f>Table2[[#This Row],[Parch]]</f>
        <v>0</v>
      </c>
      <c r="O580" s="5">
        <f>Table2[[#This Row],[Age]]/80</f>
        <v>0.48749999999999999</v>
      </c>
      <c r="P580" s="5">
        <f>LOG10(Table2[[#This Row],[Fare]]+1)</f>
        <v>1.7551122663950711</v>
      </c>
      <c r="Q580" s="3">
        <f>IF(OR(Table2[[#This Row],[Pclass]]=2, Table2[[#This Row],[Pclass]]=3), 0, IF(Table2[[#This Row],[Pclass]]=1, 1, ""))</f>
        <v>1</v>
      </c>
      <c r="R580" s="3">
        <f>IF(OR(Table2[[#This Row],[Pclass]]=1, Table2[[#This Row],[Pclass]]=3), 0, IF(Table2[[#This Row],[Pclass]]=2, 1, ""))</f>
        <v>0</v>
      </c>
      <c r="S580" s="3">
        <f>IF(OR(Table2[[#This Row],[Embarked]]="C", Table2[[#This Row],[Embarked]]="Q"), 0, IF(Table2[[#This Row],[Embarked]]="S", 1, ""))</f>
        <v>1</v>
      </c>
      <c r="T580" s="3">
        <f>IF(OR(Table2[[#This Row],[Embarked]]="S", Table2[[#This Row],[Embarked]]="Q"), 0, IF(Table2[[#This Row],[Embarked]]="C", 1, ""))</f>
        <v>0</v>
      </c>
      <c r="U580" s="3">
        <f>IF(Table2[[#This Row],[Sex]]="male", 1, 0)</f>
        <v>0</v>
      </c>
      <c r="V580" s="3">
        <v>1</v>
      </c>
      <c r="AI580">
        <f>SUMPRODUCT(Table2[[#This Row],[SibSp_1]:[Const]],$X$4:$AG$4)</f>
        <v>0.85869330960203594</v>
      </c>
      <c r="AJ580">
        <f>(AI580-Table2[[#This Row],[Survived]])^2</f>
        <v>1.996758075122607E-2</v>
      </c>
    </row>
    <row r="581" spans="1:36" hidden="1" x14ac:dyDescent="0.25">
      <c r="A581">
        <v>579</v>
      </c>
      <c r="B581">
        <v>0</v>
      </c>
      <c r="C581">
        <v>3</v>
      </c>
      <c r="D581" t="s">
        <v>826</v>
      </c>
      <c r="E581" t="s">
        <v>17</v>
      </c>
      <c r="G581">
        <v>1</v>
      </c>
      <c r="H581">
        <v>0</v>
      </c>
      <c r="I581">
        <v>2689</v>
      </c>
      <c r="J581">
        <v>14.458299999999999</v>
      </c>
      <c r="L581" t="s">
        <v>20</v>
      </c>
      <c r="M581">
        <f>Table2[[#This Row],[SibSp]]</f>
        <v>1</v>
      </c>
      <c r="N581">
        <f>Table2[[#This Row],[Parch]]</f>
        <v>0</v>
      </c>
      <c r="O581">
        <f>Table2[[#This Row],[Age]]/80</f>
        <v>0</v>
      </c>
      <c r="P581" s="3">
        <f>LOG10(Table2[[#This Row],[Fare]]+1)</f>
        <v>1.1891617314183722</v>
      </c>
      <c r="Q581" s="3">
        <f>IF(OR(Table2[[#This Row],[Pclass]]=2, Table2[[#This Row],[Pclass]]=3), 0, IF(Table2[[#This Row],[Pclass]]=1, 1, ""))</f>
        <v>0</v>
      </c>
      <c r="R581" s="3">
        <f>IF(OR(Table2[[#This Row],[Pclass]]=1, Table2[[#This Row],[Pclass]]=3), 0, IF(Table2[[#This Row],[Pclass]]=2, 1, ""))</f>
        <v>0</v>
      </c>
      <c r="S581" s="3">
        <f>IF(OR(Table2[[#This Row],[Embarked]]="C", Table2[[#This Row],[Embarked]]="Q"), 0, IF(Table2[[#This Row],[Embarked]]="S", 1, ""))</f>
        <v>0</v>
      </c>
      <c r="T581" s="3">
        <f>IF(OR(Table2[[#This Row],[Embarked]]="S", Table2[[#This Row],[Embarked]]="Q"), 0, IF(Table2[[#This Row],[Embarked]]="C", 1, ""))</f>
        <v>1</v>
      </c>
      <c r="U581" s="3">
        <f>IF(Table2[[#This Row],[Sex]]="male", 1, 0)</f>
        <v>0</v>
      </c>
      <c r="V581" s="3"/>
      <c r="AI581">
        <f>SUMPRODUCT(Table2[[#This Row],[SibSp_1]:[Const]],$X$4:$AG$4)</f>
        <v>9.9853819416274844E-2</v>
      </c>
      <c r="AJ581">
        <f>(AI581-Table2[[#This Row],[Survived]])^2</f>
        <v>9.9707852520180273E-3</v>
      </c>
    </row>
    <row r="582" spans="1:36" x14ac:dyDescent="0.25">
      <c r="A582">
        <v>580</v>
      </c>
      <c r="B582">
        <v>1</v>
      </c>
      <c r="C582">
        <v>3</v>
      </c>
      <c r="D582" t="s">
        <v>827</v>
      </c>
      <c r="E582" t="s">
        <v>13</v>
      </c>
      <c r="F582">
        <v>32</v>
      </c>
      <c r="G582">
        <v>0</v>
      </c>
      <c r="H582">
        <v>0</v>
      </c>
      <c r="I582" t="s">
        <v>828</v>
      </c>
      <c r="J582">
        <v>7.9249999999999998</v>
      </c>
      <c r="L582" t="s">
        <v>15</v>
      </c>
      <c r="M582">
        <f>Table2[[#This Row],[SibSp]]</f>
        <v>0</v>
      </c>
      <c r="N582">
        <f>Table2[[#This Row],[Parch]]</f>
        <v>0</v>
      </c>
      <c r="O582" s="5">
        <f>Table2[[#This Row],[Age]]/80</f>
        <v>0.4</v>
      </c>
      <c r="P582" s="5">
        <f>LOG10(Table2[[#This Row],[Fare]]+1)</f>
        <v>0.95060822478423079</v>
      </c>
      <c r="Q582" s="3">
        <f>IF(OR(Table2[[#This Row],[Pclass]]=2, Table2[[#This Row],[Pclass]]=3), 0, IF(Table2[[#This Row],[Pclass]]=1, 1, ""))</f>
        <v>0</v>
      </c>
      <c r="R582" s="3">
        <f>IF(OR(Table2[[#This Row],[Pclass]]=1, Table2[[#This Row],[Pclass]]=3), 0, IF(Table2[[#This Row],[Pclass]]=2, 1, ""))</f>
        <v>0</v>
      </c>
      <c r="S582" s="3">
        <f>IF(OR(Table2[[#This Row],[Embarked]]="C", Table2[[#This Row],[Embarked]]="Q"), 0, IF(Table2[[#This Row],[Embarked]]="S", 1, ""))</f>
        <v>1</v>
      </c>
      <c r="T582" s="3">
        <f>IF(OR(Table2[[#This Row],[Embarked]]="S", Table2[[#This Row],[Embarked]]="Q"), 0, IF(Table2[[#This Row],[Embarked]]="C", 1, ""))</f>
        <v>0</v>
      </c>
      <c r="U582" s="3">
        <f>IF(Table2[[#This Row],[Sex]]="male", 1, 0)</f>
        <v>1</v>
      </c>
      <c r="V582" s="3">
        <v>1</v>
      </c>
      <c r="AI582">
        <f>SUMPRODUCT(Table2[[#This Row],[SibSp_1]:[Const]],$X$4:$AG$4)</f>
        <v>8.3552755729165873E-2</v>
      </c>
      <c r="AJ582">
        <f>(AI582-Table2[[#This Row],[Survived]])^2</f>
        <v>0.83987555153160587</v>
      </c>
    </row>
    <row r="583" spans="1:36" x14ac:dyDescent="0.25">
      <c r="A583">
        <v>581</v>
      </c>
      <c r="B583">
        <v>1</v>
      </c>
      <c r="C583">
        <v>2</v>
      </c>
      <c r="D583" t="s">
        <v>829</v>
      </c>
      <c r="E583" t="s">
        <v>17</v>
      </c>
      <c r="F583">
        <v>25</v>
      </c>
      <c r="G583">
        <v>1</v>
      </c>
      <c r="H583">
        <v>1</v>
      </c>
      <c r="I583">
        <v>237789</v>
      </c>
      <c r="J583">
        <v>30</v>
      </c>
      <c r="L583" t="s">
        <v>15</v>
      </c>
      <c r="M583">
        <f>Table2[[#This Row],[SibSp]]</f>
        <v>1</v>
      </c>
      <c r="N583">
        <f>Table2[[#This Row],[Parch]]</f>
        <v>1</v>
      </c>
      <c r="O583" s="5">
        <f>Table2[[#This Row],[Age]]/80</f>
        <v>0.3125</v>
      </c>
      <c r="P583" s="5">
        <f>LOG10(Table2[[#This Row],[Fare]]+1)</f>
        <v>1.4913616938342726</v>
      </c>
      <c r="Q583" s="3">
        <f>IF(OR(Table2[[#This Row],[Pclass]]=2, Table2[[#This Row],[Pclass]]=3), 0, IF(Table2[[#This Row],[Pclass]]=1, 1, ""))</f>
        <v>0</v>
      </c>
      <c r="R583" s="3">
        <f>IF(OR(Table2[[#This Row],[Pclass]]=1, Table2[[#This Row],[Pclass]]=3), 0, IF(Table2[[#This Row],[Pclass]]=2, 1, ""))</f>
        <v>1</v>
      </c>
      <c r="S583" s="3">
        <f>IF(OR(Table2[[#This Row],[Embarked]]="C", Table2[[#This Row],[Embarked]]="Q"), 0, IF(Table2[[#This Row],[Embarked]]="S", 1, ""))</f>
        <v>1</v>
      </c>
      <c r="T583" s="3">
        <f>IF(OR(Table2[[#This Row],[Embarked]]="S", Table2[[#This Row],[Embarked]]="Q"), 0, IF(Table2[[#This Row],[Embarked]]="C", 1, ""))</f>
        <v>0</v>
      </c>
      <c r="U583" s="3">
        <f>IF(Table2[[#This Row],[Sex]]="male", 1, 0)</f>
        <v>0</v>
      </c>
      <c r="V583" s="3">
        <v>1</v>
      </c>
      <c r="AI583">
        <f>SUMPRODUCT(Table2[[#This Row],[SibSp_1]:[Const]],$X$4:$AG$4)</f>
        <v>0.75176543709906374</v>
      </c>
      <c r="AJ583">
        <f>(AI583-Table2[[#This Row],[Survived]])^2</f>
        <v>6.162039821861888E-2</v>
      </c>
    </row>
    <row r="584" spans="1:36" x14ac:dyDescent="0.25">
      <c r="A584">
        <v>582</v>
      </c>
      <c r="B584">
        <v>1</v>
      </c>
      <c r="C584">
        <v>1</v>
      </c>
      <c r="D584" t="s">
        <v>830</v>
      </c>
      <c r="E584" t="s">
        <v>17</v>
      </c>
      <c r="F584">
        <v>39</v>
      </c>
      <c r="G584">
        <v>1</v>
      </c>
      <c r="H584">
        <v>1</v>
      </c>
      <c r="I584">
        <v>17421</v>
      </c>
      <c r="J584">
        <v>110.88330000000001</v>
      </c>
      <c r="K584" t="s">
        <v>831</v>
      </c>
      <c r="L584" t="s">
        <v>20</v>
      </c>
      <c r="M584">
        <f>Table2[[#This Row],[SibSp]]</f>
        <v>1</v>
      </c>
      <c r="N584">
        <f>Table2[[#This Row],[Parch]]</f>
        <v>1</v>
      </c>
      <c r="O584" s="5">
        <f>Table2[[#This Row],[Age]]/80</f>
        <v>0.48749999999999999</v>
      </c>
      <c r="P584" s="5">
        <f>LOG10(Table2[[#This Row],[Fare]]+1)</f>
        <v>2.048765267412167</v>
      </c>
      <c r="Q584" s="3">
        <f>IF(OR(Table2[[#This Row],[Pclass]]=2, Table2[[#This Row],[Pclass]]=3), 0, IF(Table2[[#This Row],[Pclass]]=1, 1, ""))</f>
        <v>1</v>
      </c>
      <c r="R584" s="3">
        <f>IF(OR(Table2[[#This Row],[Pclass]]=1, Table2[[#This Row],[Pclass]]=3), 0, IF(Table2[[#This Row],[Pclass]]=2, 1, ""))</f>
        <v>0</v>
      </c>
      <c r="S584" s="3">
        <f>IF(OR(Table2[[#This Row],[Embarked]]="C", Table2[[#This Row],[Embarked]]="Q"), 0, IF(Table2[[#This Row],[Embarked]]="S", 1, ""))</f>
        <v>0</v>
      </c>
      <c r="T584" s="3">
        <f>IF(OR(Table2[[#This Row],[Embarked]]="S", Table2[[#This Row],[Embarked]]="Q"), 0, IF(Table2[[#This Row],[Embarked]]="C", 1, ""))</f>
        <v>1</v>
      </c>
      <c r="U584" s="3">
        <f>IF(Table2[[#This Row],[Sex]]="male", 1, 0)</f>
        <v>0</v>
      </c>
      <c r="V584" s="3">
        <v>1</v>
      </c>
      <c r="AI584">
        <f>SUMPRODUCT(Table2[[#This Row],[SibSp_1]:[Const]],$X$4:$AG$4)</f>
        <v>0.92517590685773998</v>
      </c>
      <c r="AJ584">
        <f>(AI584-Table2[[#This Row],[Survived]])^2</f>
        <v>5.5986449145616025E-3</v>
      </c>
    </row>
    <row r="585" spans="1:36" x14ac:dyDescent="0.25">
      <c r="A585">
        <v>583</v>
      </c>
      <c r="B585">
        <v>0</v>
      </c>
      <c r="C585">
        <v>2</v>
      </c>
      <c r="D585" t="s">
        <v>832</v>
      </c>
      <c r="E585" t="s">
        <v>13</v>
      </c>
      <c r="F585">
        <v>54</v>
      </c>
      <c r="G585">
        <v>0</v>
      </c>
      <c r="H585">
        <v>0</v>
      </c>
      <c r="I585">
        <v>28403</v>
      </c>
      <c r="J585">
        <v>26</v>
      </c>
      <c r="L585" t="s">
        <v>15</v>
      </c>
      <c r="M585">
        <f>Table2[[#This Row],[SibSp]]</f>
        <v>0</v>
      </c>
      <c r="N585">
        <f>Table2[[#This Row],[Parch]]</f>
        <v>0</v>
      </c>
      <c r="O585" s="5">
        <f>Table2[[#This Row],[Age]]/80</f>
        <v>0.67500000000000004</v>
      </c>
      <c r="P585" s="5">
        <f>LOG10(Table2[[#This Row],[Fare]]+1)</f>
        <v>1.4313637641589874</v>
      </c>
      <c r="Q585" s="3">
        <f>IF(OR(Table2[[#This Row],[Pclass]]=2, Table2[[#This Row],[Pclass]]=3), 0, IF(Table2[[#This Row],[Pclass]]=1, 1, ""))</f>
        <v>0</v>
      </c>
      <c r="R585" s="3">
        <f>IF(OR(Table2[[#This Row],[Pclass]]=1, Table2[[#This Row],[Pclass]]=3), 0, IF(Table2[[#This Row],[Pclass]]=2, 1, ""))</f>
        <v>1</v>
      </c>
      <c r="S585" s="3">
        <f>IF(OR(Table2[[#This Row],[Embarked]]="C", Table2[[#This Row],[Embarked]]="Q"), 0, IF(Table2[[#This Row],[Embarked]]="S", 1, ""))</f>
        <v>1</v>
      </c>
      <c r="T585" s="3">
        <f>IF(OR(Table2[[#This Row],[Embarked]]="S", Table2[[#This Row],[Embarked]]="Q"), 0, IF(Table2[[#This Row],[Embarked]]="C", 1, ""))</f>
        <v>0</v>
      </c>
      <c r="U585" s="3">
        <f>IF(Table2[[#This Row],[Sex]]="male", 1, 0)</f>
        <v>1</v>
      </c>
      <c r="V585" s="3">
        <v>1</v>
      </c>
      <c r="AI585">
        <f>SUMPRODUCT(Table2[[#This Row],[SibSp_1]:[Const]],$X$4:$AG$4)</f>
        <v>0.1489970565436326</v>
      </c>
      <c r="AJ585">
        <f>(AI585-Table2[[#This Row],[Survived]])^2</f>
        <v>2.220012285866645E-2</v>
      </c>
    </row>
    <row r="586" spans="1:36" x14ac:dyDescent="0.25">
      <c r="A586">
        <v>584</v>
      </c>
      <c r="B586">
        <v>0</v>
      </c>
      <c r="C586">
        <v>1</v>
      </c>
      <c r="D586" t="s">
        <v>833</v>
      </c>
      <c r="E586" t="s">
        <v>13</v>
      </c>
      <c r="F586">
        <v>36</v>
      </c>
      <c r="G586">
        <v>0</v>
      </c>
      <c r="H586">
        <v>0</v>
      </c>
      <c r="I586">
        <v>13049</v>
      </c>
      <c r="J586">
        <v>40.125</v>
      </c>
      <c r="K586" t="s">
        <v>834</v>
      </c>
      <c r="L586" t="s">
        <v>20</v>
      </c>
      <c r="M586">
        <f>Table2[[#This Row],[SibSp]]</f>
        <v>0</v>
      </c>
      <c r="N586">
        <f>Table2[[#This Row],[Parch]]</f>
        <v>0</v>
      </c>
      <c r="O586" s="5">
        <f>Table2[[#This Row],[Age]]/80</f>
        <v>0.45</v>
      </c>
      <c r="P586" s="5">
        <f>LOG10(Table2[[#This Row],[Fare]]+1)</f>
        <v>1.6141059109580307</v>
      </c>
      <c r="Q586" s="3">
        <f>IF(OR(Table2[[#This Row],[Pclass]]=2, Table2[[#This Row],[Pclass]]=3), 0, IF(Table2[[#This Row],[Pclass]]=1, 1, ""))</f>
        <v>1</v>
      </c>
      <c r="R586" s="3">
        <f>IF(OR(Table2[[#This Row],[Pclass]]=1, Table2[[#This Row],[Pclass]]=3), 0, IF(Table2[[#This Row],[Pclass]]=2, 1, ""))</f>
        <v>0</v>
      </c>
      <c r="S586" s="3">
        <f>IF(OR(Table2[[#This Row],[Embarked]]="C", Table2[[#This Row],[Embarked]]="Q"), 0, IF(Table2[[#This Row],[Embarked]]="S", 1, ""))</f>
        <v>0</v>
      </c>
      <c r="T586" s="3">
        <f>IF(OR(Table2[[#This Row],[Embarked]]="S", Table2[[#This Row],[Embarked]]="Q"), 0, IF(Table2[[#This Row],[Embarked]]="C", 1, ""))</f>
        <v>1</v>
      </c>
      <c r="U586" s="3">
        <f>IF(Table2[[#This Row],[Sex]]="male", 1, 0)</f>
        <v>1</v>
      </c>
      <c r="V586" s="3">
        <v>1</v>
      </c>
      <c r="AI586">
        <f>SUMPRODUCT(Table2[[#This Row],[SibSp_1]:[Const]],$X$4:$AG$4)</f>
        <v>0.50898903620173097</v>
      </c>
      <c r="AJ586">
        <f>(AI586-Table2[[#This Row],[Survived]])^2</f>
        <v>0.259069838973567</v>
      </c>
    </row>
    <row r="587" spans="1:36" hidden="1" x14ac:dyDescent="0.25">
      <c r="A587">
        <v>585</v>
      </c>
      <c r="B587">
        <v>0</v>
      </c>
      <c r="C587">
        <v>3</v>
      </c>
      <c r="D587" t="s">
        <v>835</v>
      </c>
      <c r="E587" t="s">
        <v>13</v>
      </c>
      <c r="G587">
        <v>0</v>
      </c>
      <c r="H587">
        <v>0</v>
      </c>
      <c r="I587">
        <v>3411</v>
      </c>
      <c r="J587">
        <v>8.7125000000000004</v>
      </c>
      <c r="L587" t="s">
        <v>20</v>
      </c>
      <c r="M587">
        <f>Table2[[#This Row],[SibSp]]</f>
        <v>0</v>
      </c>
      <c r="N587">
        <f>Table2[[#This Row],[Parch]]</f>
        <v>0</v>
      </c>
      <c r="O587">
        <f>Table2[[#This Row],[Age]]/80</f>
        <v>0</v>
      </c>
      <c r="P587" s="3">
        <f>LOG10(Table2[[#This Row],[Fare]]+1)</f>
        <v>0.98733103180897075</v>
      </c>
      <c r="Q587" s="3">
        <f>IF(OR(Table2[[#This Row],[Pclass]]=2, Table2[[#This Row],[Pclass]]=3), 0, IF(Table2[[#This Row],[Pclass]]=1, 1, ""))</f>
        <v>0</v>
      </c>
      <c r="R587" s="3">
        <f>IF(OR(Table2[[#This Row],[Pclass]]=1, Table2[[#This Row],[Pclass]]=3), 0, IF(Table2[[#This Row],[Pclass]]=2, 1, ""))</f>
        <v>0</v>
      </c>
      <c r="S587" s="3">
        <f>IF(OR(Table2[[#This Row],[Embarked]]="C", Table2[[#This Row],[Embarked]]="Q"), 0, IF(Table2[[#This Row],[Embarked]]="S", 1, ""))</f>
        <v>0</v>
      </c>
      <c r="T587" s="3">
        <f>IF(OR(Table2[[#This Row],[Embarked]]="S", Table2[[#This Row],[Embarked]]="Q"), 0, IF(Table2[[#This Row],[Embarked]]="C", 1, ""))</f>
        <v>1</v>
      </c>
      <c r="U587" s="3">
        <f>IF(Table2[[#This Row],[Sex]]="male", 1, 0)</f>
        <v>1</v>
      </c>
      <c r="V587" s="3"/>
      <c r="AI587">
        <f>SUMPRODUCT(Table2[[#This Row],[SibSp_1]:[Const]],$X$4:$AG$4)</f>
        <v>-0.33811425807894613</v>
      </c>
      <c r="AJ587">
        <f>(AI587-Table2[[#This Row],[Survived]])^2</f>
        <v>0.11432125151627619</v>
      </c>
    </row>
    <row r="588" spans="1:36" x14ac:dyDescent="0.25">
      <c r="A588">
        <v>586</v>
      </c>
      <c r="B588">
        <v>1</v>
      </c>
      <c r="C588">
        <v>1</v>
      </c>
      <c r="D588" t="s">
        <v>836</v>
      </c>
      <c r="E588" t="s">
        <v>17</v>
      </c>
      <c r="F588">
        <v>18</v>
      </c>
      <c r="G588">
        <v>0</v>
      </c>
      <c r="H588">
        <v>2</v>
      </c>
      <c r="I588">
        <v>110413</v>
      </c>
      <c r="J588">
        <v>79.650000000000006</v>
      </c>
      <c r="K588" t="s">
        <v>837</v>
      </c>
      <c r="L588" t="s">
        <v>15</v>
      </c>
      <c r="M588">
        <f>Table2[[#This Row],[SibSp]]</f>
        <v>0</v>
      </c>
      <c r="N588">
        <f>Table2[[#This Row],[Parch]]</f>
        <v>2</v>
      </c>
      <c r="O588" s="5">
        <f>Table2[[#This Row],[Age]]/80</f>
        <v>0.22500000000000001</v>
      </c>
      <c r="P588" s="5">
        <f>LOG10(Table2[[#This Row],[Fare]]+1)</f>
        <v>1.9066043717249803</v>
      </c>
      <c r="Q588" s="3">
        <f>IF(OR(Table2[[#This Row],[Pclass]]=2, Table2[[#This Row],[Pclass]]=3), 0, IF(Table2[[#This Row],[Pclass]]=1, 1, ""))</f>
        <v>1</v>
      </c>
      <c r="R588" s="3">
        <f>IF(OR(Table2[[#This Row],[Pclass]]=1, Table2[[#This Row],[Pclass]]=3), 0, IF(Table2[[#This Row],[Pclass]]=2, 1, ""))</f>
        <v>0</v>
      </c>
      <c r="S588" s="3">
        <f>IF(OR(Table2[[#This Row],[Embarked]]="C", Table2[[#This Row],[Embarked]]="Q"), 0, IF(Table2[[#This Row],[Embarked]]="S", 1, ""))</f>
        <v>1</v>
      </c>
      <c r="T588" s="3">
        <f>IF(OR(Table2[[#This Row],[Embarked]]="S", Table2[[#This Row],[Embarked]]="Q"), 0, IF(Table2[[#This Row],[Embarked]]="C", 1, ""))</f>
        <v>0</v>
      </c>
      <c r="U588" s="3">
        <f>IF(Table2[[#This Row],[Sex]]="male", 1, 0)</f>
        <v>0</v>
      </c>
      <c r="V588" s="3">
        <v>1</v>
      </c>
      <c r="AI588">
        <f>SUMPRODUCT(Table2[[#This Row],[SibSp_1]:[Const]],$X$4:$AG$4)</f>
        <v>1.0275892111411591</v>
      </c>
      <c r="AJ588">
        <f>(AI588-Table2[[#This Row],[Survived]])^2</f>
        <v>7.6116457139145666E-4</v>
      </c>
    </row>
    <row r="589" spans="1:36" x14ac:dyDescent="0.25">
      <c r="A589">
        <v>587</v>
      </c>
      <c r="B589">
        <v>0</v>
      </c>
      <c r="C589">
        <v>2</v>
      </c>
      <c r="D589" t="s">
        <v>838</v>
      </c>
      <c r="E589" t="s">
        <v>13</v>
      </c>
      <c r="F589">
        <v>47</v>
      </c>
      <c r="G589">
        <v>0</v>
      </c>
      <c r="H589">
        <v>0</v>
      </c>
      <c r="I589">
        <v>237565</v>
      </c>
      <c r="J589">
        <v>15</v>
      </c>
      <c r="L589" t="s">
        <v>15</v>
      </c>
      <c r="M589">
        <f>Table2[[#This Row],[SibSp]]</f>
        <v>0</v>
      </c>
      <c r="N589">
        <f>Table2[[#This Row],[Parch]]</f>
        <v>0</v>
      </c>
      <c r="O589" s="5">
        <f>Table2[[#This Row],[Age]]/80</f>
        <v>0.58750000000000002</v>
      </c>
      <c r="P589" s="5">
        <f>LOG10(Table2[[#This Row],[Fare]]+1)</f>
        <v>1.2041199826559248</v>
      </c>
      <c r="Q589" s="3">
        <f>IF(OR(Table2[[#This Row],[Pclass]]=2, Table2[[#This Row],[Pclass]]=3), 0, IF(Table2[[#This Row],[Pclass]]=1, 1, ""))</f>
        <v>0</v>
      </c>
      <c r="R589" s="3">
        <f>IF(OR(Table2[[#This Row],[Pclass]]=1, Table2[[#This Row],[Pclass]]=3), 0, IF(Table2[[#This Row],[Pclass]]=2, 1, ""))</f>
        <v>1</v>
      </c>
      <c r="S589" s="3">
        <f>IF(OR(Table2[[#This Row],[Embarked]]="C", Table2[[#This Row],[Embarked]]="Q"), 0, IF(Table2[[#This Row],[Embarked]]="S", 1, ""))</f>
        <v>1</v>
      </c>
      <c r="T589" s="3">
        <f>IF(OR(Table2[[#This Row],[Embarked]]="S", Table2[[#This Row],[Embarked]]="Q"), 0, IF(Table2[[#This Row],[Embarked]]="C", 1, ""))</f>
        <v>0</v>
      </c>
      <c r="U589" s="3">
        <f>IF(Table2[[#This Row],[Sex]]="male", 1, 0)</f>
        <v>1</v>
      </c>
      <c r="V589" s="3">
        <v>1</v>
      </c>
      <c r="AI589">
        <f>SUMPRODUCT(Table2[[#This Row],[SibSp_1]:[Const]],$X$4:$AG$4)</f>
        <v>0.18272923844194289</v>
      </c>
      <c r="AJ589">
        <f>(AI589-Table2[[#This Row],[Survived]])^2</f>
        <v>3.3389974581572418E-2</v>
      </c>
    </row>
    <row r="590" spans="1:36" x14ac:dyDescent="0.25">
      <c r="A590">
        <v>588</v>
      </c>
      <c r="B590">
        <v>1</v>
      </c>
      <c r="C590">
        <v>1</v>
      </c>
      <c r="D590" t="s">
        <v>839</v>
      </c>
      <c r="E590" t="s">
        <v>13</v>
      </c>
      <c r="F590">
        <v>60</v>
      </c>
      <c r="G590">
        <v>1</v>
      </c>
      <c r="H590">
        <v>1</v>
      </c>
      <c r="I590">
        <v>13567</v>
      </c>
      <c r="J590">
        <v>79.2</v>
      </c>
      <c r="K590" t="s">
        <v>840</v>
      </c>
      <c r="L590" t="s">
        <v>20</v>
      </c>
      <c r="M590">
        <f>Table2[[#This Row],[SibSp]]</f>
        <v>1</v>
      </c>
      <c r="N590">
        <f>Table2[[#This Row],[Parch]]</f>
        <v>1</v>
      </c>
      <c r="O590" s="5">
        <f>Table2[[#This Row],[Age]]/80</f>
        <v>0.75</v>
      </c>
      <c r="P590" s="5">
        <f>LOG10(Table2[[#This Row],[Fare]]+1)</f>
        <v>1.9041743682841634</v>
      </c>
      <c r="Q590" s="3">
        <f>IF(OR(Table2[[#This Row],[Pclass]]=2, Table2[[#This Row],[Pclass]]=3), 0, IF(Table2[[#This Row],[Pclass]]=1, 1, ""))</f>
        <v>1</v>
      </c>
      <c r="R590" s="3">
        <f>IF(OR(Table2[[#This Row],[Pclass]]=1, Table2[[#This Row],[Pclass]]=3), 0, IF(Table2[[#This Row],[Pclass]]=2, 1, ""))</f>
        <v>0</v>
      </c>
      <c r="S590" s="3">
        <f>IF(OR(Table2[[#This Row],[Embarked]]="C", Table2[[#This Row],[Embarked]]="Q"), 0, IF(Table2[[#This Row],[Embarked]]="S", 1, ""))</f>
        <v>0</v>
      </c>
      <c r="T590" s="3">
        <f>IF(OR(Table2[[#This Row],[Embarked]]="S", Table2[[#This Row],[Embarked]]="Q"), 0, IF(Table2[[#This Row],[Embarked]]="C", 1, ""))</f>
        <v>1</v>
      </c>
      <c r="U590" s="3">
        <f>IF(Table2[[#This Row],[Sex]]="male", 1, 0)</f>
        <v>1</v>
      </c>
      <c r="V590" s="3">
        <v>1</v>
      </c>
      <c r="AI590">
        <f>SUMPRODUCT(Table2[[#This Row],[SibSp_1]:[Const]],$X$4:$AG$4)</f>
        <v>0.30063332773686657</v>
      </c>
      <c r="AJ590">
        <f>(AI590-Table2[[#This Row],[Survived]])^2</f>
        <v>0.48911374227240906</v>
      </c>
    </row>
    <row r="591" spans="1:36" x14ac:dyDescent="0.25">
      <c r="A591">
        <v>589</v>
      </c>
      <c r="B591">
        <v>0</v>
      </c>
      <c r="C591">
        <v>3</v>
      </c>
      <c r="D591" t="s">
        <v>841</v>
      </c>
      <c r="E591" t="s">
        <v>13</v>
      </c>
      <c r="F591">
        <v>22</v>
      </c>
      <c r="G591">
        <v>0</v>
      </c>
      <c r="H591">
        <v>0</v>
      </c>
      <c r="I591">
        <v>14973</v>
      </c>
      <c r="J591">
        <v>8.0500000000000007</v>
      </c>
      <c r="L591" t="s">
        <v>15</v>
      </c>
      <c r="M591">
        <f>Table2[[#This Row],[SibSp]]</f>
        <v>0</v>
      </c>
      <c r="N591">
        <f>Table2[[#This Row],[Parch]]</f>
        <v>0</v>
      </c>
      <c r="O591" s="5">
        <f>Table2[[#This Row],[Age]]/80</f>
        <v>0.27500000000000002</v>
      </c>
      <c r="P591" s="5">
        <f>LOG10(Table2[[#This Row],[Fare]]+1)</f>
        <v>0.9566485792052033</v>
      </c>
      <c r="Q591" s="3">
        <f>IF(OR(Table2[[#This Row],[Pclass]]=2, Table2[[#This Row],[Pclass]]=3), 0, IF(Table2[[#This Row],[Pclass]]=1, 1, ""))</f>
        <v>0</v>
      </c>
      <c r="R591" s="3">
        <f>IF(OR(Table2[[#This Row],[Pclass]]=1, Table2[[#This Row],[Pclass]]=3), 0, IF(Table2[[#This Row],[Pclass]]=2, 1, ""))</f>
        <v>0</v>
      </c>
      <c r="S591" s="3">
        <f>IF(OR(Table2[[#This Row],[Embarked]]="C", Table2[[#This Row],[Embarked]]="Q"), 0, IF(Table2[[#This Row],[Embarked]]="S", 1, ""))</f>
        <v>1</v>
      </c>
      <c r="T591" s="3">
        <f>IF(OR(Table2[[#This Row],[Embarked]]="S", Table2[[#This Row],[Embarked]]="Q"), 0, IF(Table2[[#This Row],[Embarked]]="C", 1, ""))</f>
        <v>0</v>
      </c>
      <c r="U591" s="3">
        <f>IF(Table2[[#This Row],[Sex]]="male", 1, 0)</f>
        <v>1</v>
      </c>
      <c r="V591" s="3">
        <v>1</v>
      </c>
      <c r="AI591">
        <f>SUMPRODUCT(Table2[[#This Row],[SibSp_1]:[Const]],$X$4:$AG$4)</f>
        <v>0.14786150965903133</v>
      </c>
      <c r="AJ591">
        <f>(AI591-Table2[[#This Row],[Survived]])^2</f>
        <v>2.1863026038647815E-2</v>
      </c>
    </row>
    <row r="592" spans="1:36" hidden="1" x14ac:dyDescent="0.25">
      <c r="A592">
        <v>590</v>
      </c>
      <c r="B592">
        <v>0</v>
      </c>
      <c r="C592">
        <v>3</v>
      </c>
      <c r="D592" t="s">
        <v>842</v>
      </c>
      <c r="E592" t="s">
        <v>13</v>
      </c>
      <c r="G592">
        <v>0</v>
      </c>
      <c r="H592">
        <v>0</v>
      </c>
      <c r="I592" t="s">
        <v>843</v>
      </c>
      <c r="J592">
        <v>8.0500000000000007</v>
      </c>
      <c r="L592" t="s">
        <v>15</v>
      </c>
      <c r="M592">
        <f>Table2[[#This Row],[SibSp]]</f>
        <v>0</v>
      </c>
      <c r="N592">
        <f>Table2[[#This Row],[Parch]]</f>
        <v>0</v>
      </c>
      <c r="O592">
        <f>Table2[[#This Row],[Age]]/80</f>
        <v>0</v>
      </c>
      <c r="P592" s="3">
        <f>LOG10(Table2[[#This Row],[Fare]]+1)</f>
        <v>0.9566485792052033</v>
      </c>
      <c r="Q592" s="3">
        <f>IF(OR(Table2[[#This Row],[Pclass]]=2, Table2[[#This Row],[Pclass]]=3), 0, IF(Table2[[#This Row],[Pclass]]=1, 1, ""))</f>
        <v>0</v>
      </c>
      <c r="R592" s="3">
        <f>IF(OR(Table2[[#This Row],[Pclass]]=1, Table2[[#This Row],[Pclass]]=3), 0, IF(Table2[[#This Row],[Pclass]]=2, 1, ""))</f>
        <v>0</v>
      </c>
      <c r="S592" s="3">
        <f>IF(OR(Table2[[#This Row],[Embarked]]="C", Table2[[#This Row],[Embarked]]="Q"), 0, IF(Table2[[#This Row],[Embarked]]="S", 1, ""))</f>
        <v>1</v>
      </c>
      <c r="T592" s="3">
        <f>IF(OR(Table2[[#This Row],[Embarked]]="S", Table2[[#This Row],[Embarked]]="Q"), 0, IF(Table2[[#This Row],[Embarked]]="C", 1, ""))</f>
        <v>0</v>
      </c>
      <c r="U592" s="3">
        <f>IF(Table2[[#This Row],[Sex]]="male", 1, 0)</f>
        <v>1</v>
      </c>
      <c r="V592" s="3"/>
      <c r="AI592">
        <f>SUMPRODUCT(Table2[[#This Row],[SibSp_1]:[Const]],$X$4:$AG$4)</f>
        <v>-0.40570439758933208</v>
      </c>
      <c r="AJ592">
        <f>(AI592-Table2[[#This Row],[Survived]])^2</f>
        <v>0.16459605822332285</v>
      </c>
    </row>
    <row r="593" spans="1:36" x14ac:dyDescent="0.25">
      <c r="A593">
        <v>591</v>
      </c>
      <c r="B593">
        <v>0</v>
      </c>
      <c r="C593">
        <v>3</v>
      </c>
      <c r="D593" t="s">
        <v>844</v>
      </c>
      <c r="E593" t="s">
        <v>13</v>
      </c>
      <c r="F593">
        <v>35</v>
      </c>
      <c r="G593">
        <v>0</v>
      </c>
      <c r="H593">
        <v>0</v>
      </c>
      <c r="I593" t="s">
        <v>845</v>
      </c>
      <c r="J593">
        <v>7.125</v>
      </c>
      <c r="L593" t="s">
        <v>15</v>
      </c>
      <c r="M593">
        <f>Table2[[#This Row],[SibSp]]</f>
        <v>0</v>
      </c>
      <c r="N593">
        <f>Table2[[#This Row],[Parch]]</f>
        <v>0</v>
      </c>
      <c r="O593" s="5">
        <f>Table2[[#This Row],[Age]]/80</f>
        <v>0.4375</v>
      </c>
      <c r="P593" s="5">
        <f>LOG10(Table2[[#This Row],[Fare]]+1)</f>
        <v>0.90982336965091204</v>
      </c>
      <c r="Q593" s="3">
        <f>IF(OR(Table2[[#This Row],[Pclass]]=2, Table2[[#This Row],[Pclass]]=3), 0, IF(Table2[[#This Row],[Pclass]]=1, 1, ""))</f>
        <v>0</v>
      </c>
      <c r="R593" s="3">
        <f>IF(OR(Table2[[#This Row],[Pclass]]=1, Table2[[#This Row],[Pclass]]=3), 0, IF(Table2[[#This Row],[Pclass]]=2, 1, ""))</f>
        <v>0</v>
      </c>
      <c r="S593" s="3">
        <f>IF(OR(Table2[[#This Row],[Embarked]]="C", Table2[[#This Row],[Embarked]]="Q"), 0, IF(Table2[[#This Row],[Embarked]]="S", 1, ""))</f>
        <v>1</v>
      </c>
      <c r="T593" s="3">
        <f>IF(OR(Table2[[#This Row],[Embarked]]="S", Table2[[#This Row],[Embarked]]="Q"), 0, IF(Table2[[#This Row],[Embarked]]="C", 1, ""))</f>
        <v>0</v>
      </c>
      <c r="U593" s="3">
        <f>IF(Table2[[#This Row],[Sex]]="male", 1, 0)</f>
        <v>1</v>
      </c>
      <c r="V593" s="3">
        <v>1</v>
      </c>
      <c r="AI593">
        <f>SUMPRODUCT(Table2[[#This Row],[SibSp_1]:[Const]],$X$4:$AG$4)</f>
        <v>6.2360261181533261E-2</v>
      </c>
      <c r="AJ593">
        <f>(AI593-Table2[[#This Row],[Survived]])^2</f>
        <v>3.8888021746290441E-3</v>
      </c>
    </row>
    <row r="594" spans="1:36" x14ac:dyDescent="0.25">
      <c r="A594">
        <v>592</v>
      </c>
      <c r="B594">
        <v>1</v>
      </c>
      <c r="C594">
        <v>1</v>
      </c>
      <c r="D594" t="s">
        <v>846</v>
      </c>
      <c r="E594" t="s">
        <v>17</v>
      </c>
      <c r="F594">
        <v>52</v>
      </c>
      <c r="G594">
        <v>1</v>
      </c>
      <c r="H594">
        <v>0</v>
      </c>
      <c r="I594">
        <v>36947</v>
      </c>
      <c r="J594">
        <v>78.2667</v>
      </c>
      <c r="K594" t="s">
        <v>715</v>
      </c>
      <c r="L594" t="s">
        <v>20</v>
      </c>
      <c r="M594">
        <f>Table2[[#This Row],[SibSp]]</f>
        <v>1</v>
      </c>
      <c r="N594">
        <f>Table2[[#This Row],[Parch]]</f>
        <v>0</v>
      </c>
      <c r="O594" s="5">
        <f>Table2[[#This Row],[Age]]/80</f>
        <v>0.65</v>
      </c>
      <c r="P594" s="5">
        <f>LOG10(Table2[[#This Row],[Fare]]+1)</f>
        <v>1.8990907781931157</v>
      </c>
      <c r="Q594" s="3">
        <f>IF(OR(Table2[[#This Row],[Pclass]]=2, Table2[[#This Row],[Pclass]]=3), 0, IF(Table2[[#This Row],[Pclass]]=1, 1, ""))</f>
        <v>1</v>
      </c>
      <c r="R594" s="3">
        <f>IF(OR(Table2[[#This Row],[Pclass]]=1, Table2[[#This Row],[Pclass]]=3), 0, IF(Table2[[#This Row],[Pclass]]=2, 1, ""))</f>
        <v>0</v>
      </c>
      <c r="S594" s="3">
        <f>IF(OR(Table2[[#This Row],[Embarked]]="C", Table2[[#This Row],[Embarked]]="Q"), 0, IF(Table2[[#This Row],[Embarked]]="S", 1, ""))</f>
        <v>0</v>
      </c>
      <c r="T594" s="3">
        <f>IF(OR(Table2[[#This Row],[Embarked]]="S", Table2[[#This Row],[Embarked]]="Q"), 0, IF(Table2[[#This Row],[Embarked]]="C", 1, ""))</f>
        <v>1</v>
      </c>
      <c r="U594" s="3">
        <f>IF(Table2[[#This Row],[Sex]]="male", 1, 0)</f>
        <v>0</v>
      </c>
      <c r="V594" s="3">
        <v>1</v>
      </c>
      <c r="AI594">
        <f>SUMPRODUCT(Table2[[#This Row],[SibSp_1]:[Const]],$X$4:$AG$4)</f>
        <v>0.84858789417615921</v>
      </c>
      <c r="AJ594">
        <f>(AI594-Table2[[#This Row],[Survived]])^2</f>
        <v>2.2925625790009962E-2</v>
      </c>
    </row>
    <row r="595" spans="1:36" x14ac:dyDescent="0.25">
      <c r="A595">
        <v>593</v>
      </c>
      <c r="B595">
        <v>0</v>
      </c>
      <c r="C595">
        <v>3</v>
      </c>
      <c r="D595" t="s">
        <v>847</v>
      </c>
      <c r="E595" t="s">
        <v>13</v>
      </c>
      <c r="F595">
        <v>47</v>
      </c>
      <c r="G595">
        <v>0</v>
      </c>
      <c r="H595">
        <v>0</v>
      </c>
      <c r="I595" t="s">
        <v>848</v>
      </c>
      <c r="J595">
        <v>7.25</v>
      </c>
      <c r="L595" t="s">
        <v>15</v>
      </c>
      <c r="M595">
        <f>Table2[[#This Row],[SibSp]]</f>
        <v>0</v>
      </c>
      <c r="N595">
        <f>Table2[[#This Row],[Parch]]</f>
        <v>0</v>
      </c>
      <c r="O595" s="5">
        <f>Table2[[#This Row],[Age]]/80</f>
        <v>0.58750000000000002</v>
      </c>
      <c r="P595" s="5">
        <f>LOG10(Table2[[#This Row],[Fare]]+1)</f>
        <v>0.91645394854992512</v>
      </c>
      <c r="Q595" s="3">
        <f>IF(OR(Table2[[#This Row],[Pclass]]=2, Table2[[#This Row],[Pclass]]=3), 0, IF(Table2[[#This Row],[Pclass]]=1, 1, ""))</f>
        <v>0</v>
      </c>
      <c r="R595" s="3">
        <f>IF(OR(Table2[[#This Row],[Pclass]]=1, Table2[[#This Row],[Pclass]]=3), 0, IF(Table2[[#This Row],[Pclass]]=2, 1, ""))</f>
        <v>0</v>
      </c>
      <c r="S595" s="3">
        <f>IF(OR(Table2[[#This Row],[Embarked]]="C", Table2[[#This Row],[Embarked]]="Q"), 0, IF(Table2[[#This Row],[Embarked]]="S", 1, ""))</f>
        <v>1</v>
      </c>
      <c r="T595" s="3">
        <f>IF(OR(Table2[[#This Row],[Embarked]]="S", Table2[[#This Row],[Embarked]]="Q"), 0, IF(Table2[[#This Row],[Embarked]]="C", 1, ""))</f>
        <v>0</v>
      </c>
      <c r="U595" s="3">
        <f>IF(Table2[[#This Row],[Sex]]="male", 1, 0)</f>
        <v>1</v>
      </c>
      <c r="V595" s="3">
        <v>1</v>
      </c>
      <c r="AI595">
        <f>SUMPRODUCT(Table2[[#This Row],[SibSp_1]:[Const]],$X$4:$AG$4)</f>
        <v>-1.4133661002065478E-2</v>
      </c>
      <c r="AJ595">
        <f>(AI595-Table2[[#This Row],[Survived]])^2</f>
        <v>1.9976037332130654E-4</v>
      </c>
    </row>
    <row r="596" spans="1:36" hidden="1" x14ac:dyDescent="0.25">
      <c r="A596">
        <v>594</v>
      </c>
      <c r="B596">
        <v>0</v>
      </c>
      <c r="C596">
        <v>3</v>
      </c>
      <c r="D596" t="s">
        <v>849</v>
      </c>
      <c r="E596" t="s">
        <v>17</v>
      </c>
      <c r="G596">
        <v>0</v>
      </c>
      <c r="H596">
        <v>2</v>
      </c>
      <c r="I596">
        <v>364848</v>
      </c>
      <c r="J596">
        <v>7.75</v>
      </c>
      <c r="L596" t="s">
        <v>27</v>
      </c>
      <c r="M596">
        <f>Table2[[#This Row],[SibSp]]</f>
        <v>0</v>
      </c>
      <c r="N596">
        <f>Table2[[#This Row],[Parch]]</f>
        <v>2</v>
      </c>
      <c r="O596">
        <f>Table2[[#This Row],[Age]]/80</f>
        <v>0</v>
      </c>
      <c r="P596" s="3">
        <f>LOG10(Table2[[#This Row],[Fare]]+1)</f>
        <v>0.94200805302231327</v>
      </c>
      <c r="Q596" s="3">
        <f>IF(OR(Table2[[#This Row],[Pclass]]=2, Table2[[#This Row],[Pclass]]=3), 0, IF(Table2[[#This Row],[Pclass]]=1, 1, ""))</f>
        <v>0</v>
      </c>
      <c r="R596" s="3">
        <f>IF(OR(Table2[[#This Row],[Pclass]]=1, Table2[[#This Row],[Pclass]]=3), 0, IF(Table2[[#This Row],[Pclass]]=2, 1, ""))</f>
        <v>0</v>
      </c>
      <c r="S596" s="3">
        <f>IF(OR(Table2[[#This Row],[Embarked]]="C", Table2[[#This Row],[Embarked]]="Q"), 0, IF(Table2[[#This Row],[Embarked]]="S", 1, ""))</f>
        <v>0</v>
      </c>
      <c r="T596" s="3">
        <f>IF(OR(Table2[[#This Row],[Embarked]]="S", Table2[[#This Row],[Embarked]]="Q"), 0, IF(Table2[[#This Row],[Embarked]]="C", 1, ""))</f>
        <v>0</v>
      </c>
      <c r="U596" s="3">
        <f>IF(Table2[[#This Row],[Sex]]="male", 1, 0)</f>
        <v>0</v>
      </c>
      <c r="V596" s="3"/>
      <c r="AI596">
        <f>SUMPRODUCT(Table2[[#This Row],[SibSp_1]:[Const]],$X$4:$AG$4)</f>
        <v>1.806761233709659E-2</v>
      </c>
      <c r="AJ596">
        <f>(AI596-Table2[[#This Row],[Survived]])^2</f>
        <v>3.2643861556360494E-4</v>
      </c>
    </row>
    <row r="597" spans="1:36" x14ac:dyDescent="0.25">
      <c r="A597">
        <v>595</v>
      </c>
      <c r="B597">
        <v>0</v>
      </c>
      <c r="C597">
        <v>2</v>
      </c>
      <c r="D597" t="s">
        <v>850</v>
      </c>
      <c r="E597" t="s">
        <v>13</v>
      </c>
      <c r="F597">
        <v>37</v>
      </c>
      <c r="G597">
        <v>1</v>
      </c>
      <c r="H597">
        <v>0</v>
      </c>
      <c r="I597" t="s">
        <v>851</v>
      </c>
      <c r="J597">
        <v>26</v>
      </c>
      <c r="L597" t="s">
        <v>15</v>
      </c>
      <c r="M597">
        <f>Table2[[#This Row],[SibSp]]</f>
        <v>1</v>
      </c>
      <c r="N597">
        <f>Table2[[#This Row],[Parch]]</f>
        <v>0</v>
      </c>
      <c r="O597" s="5">
        <f>Table2[[#This Row],[Age]]/80</f>
        <v>0.46250000000000002</v>
      </c>
      <c r="P597" s="5">
        <f>LOG10(Table2[[#This Row],[Fare]]+1)</f>
        <v>1.4313637641589874</v>
      </c>
      <c r="Q597" s="3">
        <f>IF(OR(Table2[[#This Row],[Pclass]]=2, Table2[[#This Row],[Pclass]]=3), 0, IF(Table2[[#This Row],[Pclass]]=1, 1, ""))</f>
        <v>0</v>
      </c>
      <c r="R597" s="3">
        <f>IF(OR(Table2[[#This Row],[Pclass]]=1, Table2[[#This Row],[Pclass]]=3), 0, IF(Table2[[#This Row],[Pclass]]=2, 1, ""))</f>
        <v>1</v>
      </c>
      <c r="S597" s="3">
        <f>IF(OR(Table2[[#This Row],[Embarked]]="C", Table2[[#This Row],[Embarked]]="Q"), 0, IF(Table2[[#This Row],[Embarked]]="S", 1, ""))</f>
        <v>1</v>
      </c>
      <c r="T597" s="3">
        <f>IF(OR(Table2[[#This Row],[Embarked]]="S", Table2[[#This Row],[Embarked]]="Q"), 0, IF(Table2[[#This Row],[Embarked]]="C", 1, ""))</f>
        <v>0</v>
      </c>
      <c r="U597" s="3">
        <f>IF(Table2[[#This Row],[Sex]]="male", 1, 0)</f>
        <v>1</v>
      </c>
      <c r="V597" s="3">
        <v>1</v>
      </c>
      <c r="AI597">
        <f>SUMPRODUCT(Table2[[#This Row],[SibSp_1]:[Const]],$X$4:$AG$4)</f>
        <v>0.20288651325731288</v>
      </c>
      <c r="AJ597">
        <f>(AI597-Table2[[#This Row],[Survived]])^2</f>
        <v>4.1162937261709796E-2</v>
      </c>
    </row>
    <row r="598" spans="1:36" x14ac:dyDescent="0.25">
      <c r="A598">
        <v>596</v>
      </c>
      <c r="B598">
        <v>0</v>
      </c>
      <c r="C598">
        <v>3</v>
      </c>
      <c r="D598" t="s">
        <v>852</v>
      </c>
      <c r="E598" t="s">
        <v>13</v>
      </c>
      <c r="F598">
        <v>36</v>
      </c>
      <c r="G598">
        <v>1</v>
      </c>
      <c r="H598">
        <v>1</v>
      </c>
      <c r="I598">
        <v>345773</v>
      </c>
      <c r="J598">
        <v>24.15</v>
      </c>
      <c r="L598" t="s">
        <v>15</v>
      </c>
      <c r="M598">
        <f>Table2[[#This Row],[SibSp]]</f>
        <v>1</v>
      </c>
      <c r="N598">
        <f>Table2[[#This Row],[Parch]]</f>
        <v>1</v>
      </c>
      <c r="O598" s="5">
        <f>Table2[[#This Row],[Age]]/80</f>
        <v>0.45</v>
      </c>
      <c r="P598" s="5">
        <f>LOG10(Table2[[#This Row],[Fare]]+1)</f>
        <v>1.4005379893919461</v>
      </c>
      <c r="Q598" s="3">
        <f>IF(OR(Table2[[#This Row],[Pclass]]=2, Table2[[#This Row],[Pclass]]=3), 0, IF(Table2[[#This Row],[Pclass]]=1, 1, ""))</f>
        <v>0</v>
      </c>
      <c r="R598" s="3">
        <f>IF(OR(Table2[[#This Row],[Pclass]]=1, Table2[[#This Row],[Pclass]]=3), 0, IF(Table2[[#This Row],[Pclass]]=2, 1, ""))</f>
        <v>0</v>
      </c>
      <c r="S598" s="3">
        <f>IF(OR(Table2[[#This Row],[Embarked]]="C", Table2[[#This Row],[Embarked]]="Q"), 0, IF(Table2[[#This Row],[Embarked]]="S", 1, ""))</f>
        <v>1</v>
      </c>
      <c r="T598" s="3">
        <f>IF(OR(Table2[[#This Row],[Embarked]]="S", Table2[[#This Row],[Embarked]]="Q"), 0, IF(Table2[[#This Row],[Embarked]]="C", 1, ""))</f>
        <v>0</v>
      </c>
      <c r="U598" s="3">
        <f>IF(Table2[[#This Row],[Sex]]="male", 1, 0)</f>
        <v>1</v>
      </c>
      <c r="V598" s="3">
        <v>1</v>
      </c>
      <c r="AI598">
        <f>SUMPRODUCT(Table2[[#This Row],[SibSp_1]:[Const]],$X$4:$AG$4)</f>
        <v>1.1018657813047894E-2</v>
      </c>
      <c r="AJ598">
        <f>(AI598-Table2[[#This Row],[Survived]])^2</f>
        <v>1.214108200010414E-4</v>
      </c>
    </row>
    <row r="599" spans="1:36" hidden="1" x14ac:dyDescent="0.25">
      <c r="A599">
        <v>597</v>
      </c>
      <c r="B599">
        <v>1</v>
      </c>
      <c r="C599">
        <v>2</v>
      </c>
      <c r="D599" t="s">
        <v>853</v>
      </c>
      <c r="E599" t="s">
        <v>17</v>
      </c>
      <c r="G599">
        <v>0</v>
      </c>
      <c r="H599">
        <v>0</v>
      </c>
      <c r="I599">
        <v>248727</v>
      </c>
      <c r="J599">
        <v>33</v>
      </c>
      <c r="L599" t="s">
        <v>15</v>
      </c>
      <c r="M599">
        <f>Table2[[#This Row],[SibSp]]</f>
        <v>0</v>
      </c>
      <c r="N599">
        <f>Table2[[#This Row],[Parch]]</f>
        <v>0</v>
      </c>
      <c r="O599">
        <f>Table2[[#This Row],[Age]]/80</f>
        <v>0</v>
      </c>
      <c r="P599" s="3">
        <f>LOG10(Table2[[#This Row],[Fare]]+1)</f>
        <v>1.5314789170422551</v>
      </c>
      <c r="Q599" s="3">
        <f>IF(OR(Table2[[#This Row],[Pclass]]=2, Table2[[#This Row],[Pclass]]=3), 0, IF(Table2[[#This Row],[Pclass]]=1, 1, ""))</f>
        <v>0</v>
      </c>
      <c r="R599" s="3">
        <f>IF(OR(Table2[[#This Row],[Pclass]]=1, Table2[[#This Row],[Pclass]]=3), 0, IF(Table2[[#This Row],[Pclass]]=2, 1, ""))</f>
        <v>1</v>
      </c>
      <c r="S599" s="3">
        <f>IF(OR(Table2[[#This Row],[Embarked]]="C", Table2[[#This Row],[Embarked]]="Q"), 0, IF(Table2[[#This Row],[Embarked]]="S", 1, ""))</f>
        <v>1</v>
      </c>
      <c r="T599" s="3">
        <f>IF(OR(Table2[[#This Row],[Embarked]]="S", Table2[[#This Row],[Embarked]]="Q"), 0, IF(Table2[[#This Row],[Embarked]]="C", 1, ""))</f>
        <v>0</v>
      </c>
      <c r="U599" s="3">
        <f>IF(Table2[[#This Row],[Sex]]="male", 1, 0)</f>
        <v>0</v>
      </c>
      <c r="V599" s="3"/>
      <c r="AI599">
        <f>SUMPRODUCT(Table2[[#This Row],[SibSp_1]:[Const]],$X$4:$AG$4)</f>
        <v>0.28822132080122626</v>
      </c>
      <c r="AJ599">
        <f>(AI599-Table2[[#This Row],[Survived]])^2</f>
        <v>0.50662888816195084</v>
      </c>
    </row>
    <row r="600" spans="1:36" x14ac:dyDescent="0.25">
      <c r="A600">
        <v>598</v>
      </c>
      <c r="B600">
        <v>0</v>
      </c>
      <c r="C600">
        <v>3</v>
      </c>
      <c r="D600" t="s">
        <v>854</v>
      </c>
      <c r="E600" t="s">
        <v>13</v>
      </c>
      <c r="F600">
        <v>49</v>
      </c>
      <c r="G600">
        <v>0</v>
      </c>
      <c r="H600">
        <v>0</v>
      </c>
      <c r="I600" t="s">
        <v>279</v>
      </c>
      <c r="J600">
        <v>0</v>
      </c>
      <c r="L600" t="s">
        <v>15</v>
      </c>
      <c r="M600">
        <f>Table2[[#This Row],[SibSp]]</f>
        <v>0</v>
      </c>
      <c r="N600">
        <f>Table2[[#This Row],[Parch]]</f>
        <v>0</v>
      </c>
      <c r="O600" s="5">
        <f>Table2[[#This Row],[Age]]/80</f>
        <v>0.61250000000000004</v>
      </c>
      <c r="P600" s="5">
        <f>LOG10(Table2[[#This Row],[Fare]]+1)</f>
        <v>0</v>
      </c>
      <c r="Q600" s="3">
        <f>IF(OR(Table2[[#This Row],[Pclass]]=2, Table2[[#This Row],[Pclass]]=3), 0, IF(Table2[[#This Row],[Pclass]]=1, 1, ""))</f>
        <v>0</v>
      </c>
      <c r="R600" s="3">
        <f>IF(OR(Table2[[#This Row],[Pclass]]=1, Table2[[#This Row],[Pclass]]=3), 0, IF(Table2[[#This Row],[Pclass]]=2, 1, ""))</f>
        <v>0</v>
      </c>
      <c r="S600" s="3">
        <f>IF(OR(Table2[[#This Row],[Embarked]]="C", Table2[[#This Row],[Embarked]]="Q"), 0, IF(Table2[[#This Row],[Embarked]]="S", 1, ""))</f>
        <v>1</v>
      </c>
      <c r="T600" s="3">
        <f>IF(OR(Table2[[#This Row],[Embarked]]="S", Table2[[#This Row],[Embarked]]="Q"), 0, IF(Table2[[#This Row],[Embarked]]="C", 1, ""))</f>
        <v>0</v>
      </c>
      <c r="U600" s="3">
        <f>IF(Table2[[#This Row],[Sex]]="male", 1, 0)</f>
        <v>1</v>
      </c>
      <c r="V600" s="3">
        <v>1</v>
      </c>
      <c r="AI600">
        <f>SUMPRODUCT(Table2[[#This Row],[SibSp_1]:[Const]],$X$4:$AG$4)</f>
        <v>-7.1612400472756854E-2</v>
      </c>
      <c r="AJ600">
        <f>(AI600-Table2[[#This Row],[Survived]])^2</f>
        <v>5.1283359014705062E-3</v>
      </c>
    </row>
    <row r="601" spans="1:36" hidden="1" x14ac:dyDescent="0.25">
      <c r="A601">
        <v>599</v>
      </c>
      <c r="B601">
        <v>0</v>
      </c>
      <c r="C601">
        <v>3</v>
      </c>
      <c r="D601" t="s">
        <v>855</v>
      </c>
      <c r="E601" t="s">
        <v>13</v>
      </c>
      <c r="G601">
        <v>0</v>
      </c>
      <c r="H601">
        <v>0</v>
      </c>
      <c r="I601">
        <v>2664</v>
      </c>
      <c r="J601">
        <v>7.2249999999999996</v>
      </c>
      <c r="L601" t="s">
        <v>20</v>
      </c>
      <c r="M601">
        <f>Table2[[#This Row],[SibSp]]</f>
        <v>0</v>
      </c>
      <c r="N601">
        <f>Table2[[#This Row],[Parch]]</f>
        <v>0</v>
      </c>
      <c r="O601">
        <f>Table2[[#This Row],[Age]]/80</f>
        <v>0</v>
      </c>
      <c r="P601" s="3">
        <f>LOG10(Table2[[#This Row],[Fare]]+1)</f>
        <v>0.91513590662201194</v>
      </c>
      <c r="Q601" s="3">
        <f>IF(OR(Table2[[#This Row],[Pclass]]=2, Table2[[#This Row],[Pclass]]=3), 0, IF(Table2[[#This Row],[Pclass]]=1, 1, ""))</f>
        <v>0</v>
      </c>
      <c r="R601" s="3">
        <f>IF(OR(Table2[[#This Row],[Pclass]]=1, Table2[[#This Row],[Pclass]]=3), 0, IF(Table2[[#This Row],[Pclass]]=2, 1, ""))</f>
        <v>0</v>
      </c>
      <c r="S601" s="3">
        <f>IF(OR(Table2[[#This Row],[Embarked]]="C", Table2[[#This Row],[Embarked]]="Q"), 0, IF(Table2[[#This Row],[Embarked]]="S", 1, ""))</f>
        <v>0</v>
      </c>
      <c r="T601" s="3">
        <f>IF(OR(Table2[[#This Row],[Embarked]]="S", Table2[[#This Row],[Embarked]]="Q"), 0, IF(Table2[[#This Row],[Embarked]]="C", 1, ""))</f>
        <v>1</v>
      </c>
      <c r="U601" s="3">
        <f>IF(Table2[[#This Row],[Sex]]="male", 1, 0)</f>
        <v>1</v>
      </c>
      <c r="V601" s="3"/>
      <c r="AI601">
        <f>SUMPRODUCT(Table2[[#This Row],[SibSp_1]:[Const]],$X$4:$AG$4)</f>
        <v>-0.34163367200056205</v>
      </c>
      <c r="AJ601">
        <f>(AI601-Table2[[#This Row],[Survived]])^2</f>
        <v>0.11671356584458761</v>
      </c>
    </row>
    <row r="602" spans="1:36" x14ac:dyDescent="0.25">
      <c r="A602">
        <v>600</v>
      </c>
      <c r="B602">
        <v>1</v>
      </c>
      <c r="C602">
        <v>1</v>
      </c>
      <c r="D602" t="s">
        <v>856</v>
      </c>
      <c r="E602" t="s">
        <v>13</v>
      </c>
      <c r="F602">
        <v>49</v>
      </c>
      <c r="G602">
        <v>1</v>
      </c>
      <c r="H602">
        <v>0</v>
      </c>
      <c r="I602" t="s">
        <v>466</v>
      </c>
      <c r="J602">
        <v>56.929200000000002</v>
      </c>
      <c r="K602" t="s">
        <v>857</v>
      </c>
      <c r="L602" t="s">
        <v>20</v>
      </c>
      <c r="M602">
        <f>Table2[[#This Row],[SibSp]]</f>
        <v>1</v>
      </c>
      <c r="N602">
        <f>Table2[[#This Row],[Parch]]</f>
        <v>0</v>
      </c>
      <c r="O602" s="5">
        <f>Table2[[#This Row],[Age]]/80</f>
        <v>0.61250000000000004</v>
      </c>
      <c r="P602" s="5">
        <f>LOG10(Table2[[#This Row],[Fare]]+1)</f>
        <v>1.7628975309505581</v>
      </c>
      <c r="Q602" s="3">
        <f>IF(OR(Table2[[#This Row],[Pclass]]=2, Table2[[#This Row],[Pclass]]=3), 0, IF(Table2[[#This Row],[Pclass]]=1, 1, ""))</f>
        <v>1</v>
      </c>
      <c r="R602" s="3">
        <f>IF(OR(Table2[[#This Row],[Pclass]]=1, Table2[[#This Row],[Pclass]]=3), 0, IF(Table2[[#This Row],[Pclass]]=2, 1, ""))</f>
        <v>0</v>
      </c>
      <c r="S602" s="3">
        <f>IF(OR(Table2[[#This Row],[Embarked]]="C", Table2[[#This Row],[Embarked]]="Q"), 0, IF(Table2[[#This Row],[Embarked]]="S", 1, ""))</f>
        <v>0</v>
      </c>
      <c r="T602" s="3">
        <f>IF(OR(Table2[[#This Row],[Embarked]]="S", Table2[[#This Row],[Embarked]]="Q"), 0, IF(Table2[[#This Row],[Embarked]]="C", 1, ""))</f>
        <v>1</v>
      </c>
      <c r="U602" s="3">
        <f>IF(Table2[[#This Row],[Sex]]="male", 1, 0)</f>
        <v>1</v>
      </c>
      <c r="V602" s="3">
        <v>1</v>
      </c>
      <c r="AI602">
        <f>SUMPRODUCT(Table2[[#This Row],[SibSp_1]:[Const]],$X$4:$AG$4)</f>
        <v>0.37808899686480701</v>
      </c>
      <c r="AJ602">
        <f>(AI602-Table2[[#This Row],[Survived]])^2</f>
        <v>0.38677329582062203</v>
      </c>
    </row>
    <row r="603" spans="1:36" x14ac:dyDescent="0.25">
      <c r="A603">
        <v>601</v>
      </c>
      <c r="B603">
        <v>1</v>
      </c>
      <c r="C603">
        <v>2</v>
      </c>
      <c r="D603" t="s">
        <v>858</v>
      </c>
      <c r="E603" t="s">
        <v>17</v>
      </c>
      <c r="F603">
        <v>24</v>
      </c>
      <c r="G603">
        <v>2</v>
      </c>
      <c r="H603">
        <v>1</v>
      </c>
      <c r="I603">
        <v>243847</v>
      </c>
      <c r="J603">
        <v>27</v>
      </c>
      <c r="L603" t="s">
        <v>15</v>
      </c>
      <c r="M603">
        <f>Table2[[#This Row],[SibSp]]</f>
        <v>2</v>
      </c>
      <c r="N603">
        <f>Table2[[#This Row],[Parch]]</f>
        <v>1</v>
      </c>
      <c r="O603" s="5">
        <f>Table2[[#This Row],[Age]]/80</f>
        <v>0.3</v>
      </c>
      <c r="P603" s="5">
        <f>LOG10(Table2[[#This Row],[Fare]]+1)</f>
        <v>1.4471580313422192</v>
      </c>
      <c r="Q603" s="3">
        <f>IF(OR(Table2[[#This Row],[Pclass]]=2, Table2[[#This Row],[Pclass]]=3), 0, IF(Table2[[#This Row],[Pclass]]=1, 1, ""))</f>
        <v>0</v>
      </c>
      <c r="R603" s="3">
        <f>IF(OR(Table2[[#This Row],[Pclass]]=1, Table2[[#This Row],[Pclass]]=3), 0, IF(Table2[[#This Row],[Pclass]]=2, 1, ""))</f>
        <v>1</v>
      </c>
      <c r="S603" s="3">
        <f>IF(OR(Table2[[#This Row],[Embarked]]="C", Table2[[#This Row],[Embarked]]="Q"), 0, IF(Table2[[#This Row],[Embarked]]="S", 1, ""))</f>
        <v>1</v>
      </c>
      <c r="T603" s="3">
        <f>IF(OR(Table2[[#This Row],[Embarked]]="S", Table2[[#This Row],[Embarked]]="Q"), 0, IF(Table2[[#This Row],[Embarked]]="C", 1, ""))</f>
        <v>0</v>
      </c>
      <c r="U603" s="3">
        <f>IF(Table2[[#This Row],[Sex]]="male", 1, 0)</f>
        <v>0</v>
      </c>
      <c r="V603" s="3">
        <v>1</v>
      </c>
      <c r="AI603">
        <f>SUMPRODUCT(Table2[[#This Row],[SibSp_1]:[Const]],$X$4:$AG$4)</f>
        <v>0.70107715371410873</v>
      </c>
      <c r="AJ603">
        <f>(AI603-Table2[[#This Row],[Survived]])^2</f>
        <v>8.9354868031658582E-2</v>
      </c>
    </row>
    <row r="604" spans="1:36" hidden="1" x14ac:dyDescent="0.25">
      <c r="A604">
        <v>602</v>
      </c>
      <c r="B604">
        <v>0</v>
      </c>
      <c r="C604">
        <v>3</v>
      </c>
      <c r="D604" t="s">
        <v>859</v>
      </c>
      <c r="E604" t="s">
        <v>13</v>
      </c>
      <c r="G604">
        <v>0</v>
      </c>
      <c r="H604">
        <v>0</v>
      </c>
      <c r="I604">
        <v>349214</v>
      </c>
      <c r="J604">
        <v>7.8958000000000004</v>
      </c>
      <c r="L604" t="s">
        <v>15</v>
      </c>
      <c r="M604">
        <f>Table2[[#This Row],[SibSp]]</f>
        <v>0</v>
      </c>
      <c r="N604">
        <f>Table2[[#This Row],[Parch]]</f>
        <v>0</v>
      </c>
      <c r="O604">
        <f>Table2[[#This Row],[Age]]/80</f>
        <v>0</v>
      </c>
      <c r="P604" s="3">
        <f>LOG10(Table2[[#This Row],[Fare]]+1)</f>
        <v>0.94918501031343461</v>
      </c>
      <c r="Q604" s="3">
        <f>IF(OR(Table2[[#This Row],[Pclass]]=2, Table2[[#This Row],[Pclass]]=3), 0, IF(Table2[[#This Row],[Pclass]]=1, 1, ""))</f>
        <v>0</v>
      </c>
      <c r="R604" s="3">
        <f>IF(OR(Table2[[#This Row],[Pclass]]=1, Table2[[#This Row],[Pclass]]=3), 0, IF(Table2[[#This Row],[Pclass]]=2, 1, ""))</f>
        <v>0</v>
      </c>
      <c r="S604" s="3">
        <f>IF(OR(Table2[[#This Row],[Embarked]]="C", Table2[[#This Row],[Embarked]]="Q"), 0, IF(Table2[[#This Row],[Embarked]]="S", 1, ""))</f>
        <v>1</v>
      </c>
      <c r="T604" s="3">
        <f>IF(OR(Table2[[#This Row],[Embarked]]="S", Table2[[#This Row],[Embarked]]="Q"), 0, IF(Table2[[#This Row],[Embarked]]="C", 1, ""))</f>
        <v>0</v>
      </c>
      <c r="U604" s="3">
        <f>IF(Table2[[#This Row],[Sex]]="male", 1, 0)</f>
        <v>1</v>
      </c>
      <c r="V604" s="3"/>
      <c r="AI604">
        <f>SUMPRODUCT(Table2[[#This Row],[SibSp_1]:[Const]],$X$4:$AG$4)</f>
        <v>-0.40606823639693312</v>
      </c>
      <c r="AJ604">
        <f>(AI604-Table2[[#This Row],[Survived]])^2</f>
        <v>0.16489141261051557</v>
      </c>
    </row>
    <row r="605" spans="1:36" hidden="1" x14ac:dyDescent="0.25">
      <c r="A605">
        <v>603</v>
      </c>
      <c r="B605">
        <v>0</v>
      </c>
      <c r="C605">
        <v>1</v>
      </c>
      <c r="D605" t="s">
        <v>860</v>
      </c>
      <c r="E605" t="s">
        <v>13</v>
      </c>
      <c r="G605">
        <v>0</v>
      </c>
      <c r="H605">
        <v>0</v>
      </c>
      <c r="I605">
        <v>113796</v>
      </c>
      <c r="J605">
        <v>42.4</v>
      </c>
      <c r="L605" t="s">
        <v>15</v>
      </c>
      <c r="M605">
        <f>Table2[[#This Row],[SibSp]]</f>
        <v>0</v>
      </c>
      <c r="N605">
        <f>Table2[[#This Row],[Parch]]</f>
        <v>0</v>
      </c>
      <c r="O605">
        <f>Table2[[#This Row],[Age]]/80</f>
        <v>0</v>
      </c>
      <c r="P605" s="3">
        <f>LOG10(Table2[[#This Row],[Fare]]+1)</f>
        <v>1.6374897295125106</v>
      </c>
      <c r="Q605" s="3">
        <f>IF(OR(Table2[[#This Row],[Pclass]]=2, Table2[[#This Row],[Pclass]]=3), 0, IF(Table2[[#This Row],[Pclass]]=1, 1, ""))</f>
        <v>1</v>
      </c>
      <c r="R605" s="3">
        <f>IF(OR(Table2[[#This Row],[Pclass]]=1, Table2[[#This Row],[Pclass]]=3), 0, IF(Table2[[#This Row],[Pclass]]=2, 1, ""))</f>
        <v>0</v>
      </c>
      <c r="S605" s="3">
        <f>IF(OR(Table2[[#This Row],[Embarked]]="C", Table2[[#This Row],[Embarked]]="Q"), 0, IF(Table2[[#This Row],[Embarked]]="S", 1, ""))</f>
        <v>1</v>
      </c>
      <c r="T605" s="3">
        <f>IF(OR(Table2[[#This Row],[Embarked]]="S", Table2[[#This Row],[Embarked]]="Q"), 0, IF(Table2[[#This Row],[Embarked]]="C", 1, ""))</f>
        <v>0</v>
      </c>
      <c r="U605" s="3">
        <f>IF(Table2[[#This Row],[Sex]]="male", 1, 0)</f>
        <v>1</v>
      </c>
      <c r="V605" s="3"/>
      <c r="AI605">
        <f>SUMPRODUCT(Table2[[#This Row],[SibSp_1]:[Const]],$X$4:$AG$4)</f>
        <v>-1.9911340710102809E-2</v>
      </c>
      <c r="AJ605">
        <f>(AI605-Table2[[#This Row],[Survived]])^2</f>
        <v>3.9646148887379748E-4</v>
      </c>
    </row>
    <row r="606" spans="1:36" x14ac:dyDescent="0.25">
      <c r="A606">
        <v>604</v>
      </c>
      <c r="B606">
        <v>0</v>
      </c>
      <c r="C606">
        <v>3</v>
      </c>
      <c r="D606" t="s">
        <v>861</v>
      </c>
      <c r="E606" t="s">
        <v>13</v>
      </c>
      <c r="F606">
        <v>44</v>
      </c>
      <c r="G606">
        <v>0</v>
      </c>
      <c r="H606">
        <v>0</v>
      </c>
      <c r="I606">
        <v>364511</v>
      </c>
      <c r="J606">
        <v>8.0500000000000007</v>
      </c>
      <c r="L606" t="s">
        <v>15</v>
      </c>
      <c r="M606">
        <f>Table2[[#This Row],[SibSp]]</f>
        <v>0</v>
      </c>
      <c r="N606">
        <f>Table2[[#This Row],[Parch]]</f>
        <v>0</v>
      </c>
      <c r="O606" s="5">
        <f>Table2[[#This Row],[Age]]/80</f>
        <v>0.55000000000000004</v>
      </c>
      <c r="P606" s="5">
        <f>LOG10(Table2[[#This Row],[Fare]]+1)</f>
        <v>0.9566485792052033</v>
      </c>
      <c r="Q606" s="3">
        <f>IF(OR(Table2[[#This Row],[Pclass]]=2, Table2[[#This Row],[Pclass]]=3), 0, IF(Table2[[#This Row],[Pclass]]=1, 1, ""))</f>
        <v>0</v>
      </c>
      <c r="R606" s="3">
        <f>IF(OR(Table2[[#This Row],[Pclass]]=1, Table2[[#This Row],[Pclass]]=3), 0, IF(Table2[[#This Row],[Pclass]]=2, 1, ""))</f>
        <v>0</v>
      </c>
      <c r="S606" s="3">
        <f>IF(OR(Table2[[#This Row],[Embarked]]="C", Table2[[#This Row],[Embarked]]="Q"), 0, IF(Table2[[#This Row],[Embarked]]="S", 1, ""))</f>
        <v>1</v>
      </c>
      <c r="T606" s="3">
        <f>IF(OR(Table2[[#This Row],[Embarked]]="S", Table2[[#This Row],[Embarked]]="Q"), 0, IF(Table2[[#This Row],[Embarked]]="C", 1, ""))</f>
        <v>0</v>
      </c>
      <c r="U606" s="3">
        <f>IF(Table2[[#This Row],[Sex]]="male", 1, 0)</f>
        <v>1</v>
      </c>
      <c r="V606" s="3">
        <v>1</v>
      </c>
      <c r="AI606">
        <f>SUMPRODUCT(Table2[[#This Row],[SibSp_1]:[Const]],$X$4:$AG$4)</f>
        <v>7.0300609069781084E-3</v>
      </c>
      <c r="AJ606">
        <f>(AI606-Table2[[#This Row],[Survived]])^2</f>
        <v>4.9421756355821866E-5</v>
      </c>
    </row>
    <row r="607" spans="1:36" x14ac:dyDescent="0.25">
      <c r="A607">
        <v>605</v>
      </c>
      <c r="B607">
        <v>1</v>
      </c>
      <c r="C607">
        <v>1</v>
      </c>
      <c r="D607" t="s">
        <v>862</v>
      </c>
      <c r="E607" t="s">
        <v>13</v>
      </c>
      <c r="F607">
        <v>35</v>
      </c>
      <c r="G607">
        <v>0</v>
      </c>
      <c r="H607">
        <v>0</v>
      </c>
      <c r="I607">
        <v>111426</v>
      </c>
      <c r="J607">
        <v>26.55</v>
      </c>
      <c r="L607" t="s">
        <v>20</v>
      </c>
      <c r="M607">
        <f>Table2[[#This Row],[SibSp]]</f>
        <v>0</v>
      </c>
      <c r="N607">
        <f>Table2[[#This Row],[Parch]]</f>
        <v>0</v>
      </c>
      <c r="O607" s="5">
        <f>Table2[[#This Row],[Age]]/80</f>
        <v>0.4375</v>
      </c>
      <c r="P607" s="5">
        <f>LOG10(Table2[[#This Row],[Fare]]+1)</f>
        <v>1.4401216031878039</v>
      </c>
      <c r="Q607" s="3">
        <f>IF(OR(Table2[[#This Row],[Pclass]]=2, Table2[[#This Row],[Pclass]]=3), 0, IF(Table2[[#This Row],[Pclass]]=1, 1, ""))</f>
        <v>1</v>
      </c>
      <c r="R607" s="3">
        <f>IF(OR(Table2[[#This Row],[Pclass]]=1, Table2[[#This Row],[Pclass]]=3), 0, IF(Table2[[#This Row],[Pclass]]=2, 1, ""))</f>
        <v>0</v>
      </c>
      <c r="S607" s="3">
        <f>IF(OR(Table2[[#This Row],[Embarked]]="C", Table2[[#This Row],[Embarked]]="Q"), 0, IF(Table2[[#This Row],[Embarked]]="S", 1, ""))</f>
        <v>0</v>
      </c>
      <c r="T607" s="3">
        <f>IF(OR(Table2[[#This Row],[Embarked]]="S", Table2[[#This Row],[Embarked]]="Q"), 0, IF(Table2[[#This Row],[Embarked]]="C", 1, ""))</f>
        <v>1</v>
      </c>
      <c r="U607" s="3">
        <f>IF(Table2[[#This Row],[Sex]]="male", 1, 0)</f>
        <v>1</v>
      </c>
      <c r="V607" s="3">
        <v>1</v>
      </c>
      <c r="AI607">
        <f>SUMPRODUCT(Table2[[#This Row],[SibSp_1]:[Const]],$X$4:$AG$4)</f>
        <v>0.50690896789786655</v>
      </c>
      <c r="AJ607">
        <f>(AI607-Table2[[#This Row],[Survived]])^2</f>
        <v>0.2431387659395472</v>
      </c>
    </row>
    <row r="608" spans="1:36" x14ac:dyDescent="0.25">
      <c r="A608">
        <v>606</v>
      </c>
      <c r="B608">
        <v>0</v>
      </c>
      <c r="C608">
        <v>3</v>
      </c>
      <c r="D608" t="s">
        <v>863</v>
      </c>
      <c r="E608" t="s">
        <v>13</v>
      </c>
      <c r="F608">
        <v>36</v>
      </c>
      <c r="G608">
        <v>1</v>
      </c>
      <c r="H608">
        <v>0</v>
      </c>
      <c r="I608">
        <v>349910</v>
      </c>
      <c r="J608">
        <v>15.55</v>
      </c>
      <c r="L608" t="s">
        <v>15</v>
      </c>
      <c r="M608">
        <f>Table2[[#This Row],[SibSp]]</f>
        <v>1</v>
      </c>
      <c r="N608">
        <f>Table2[[#This Row],[Parch]]</f>
        <v>0</v>
      </c>
      <c r="O608" s="5">
        <f>Table2[[#This Row],[Age]]/80</f>
        <v>0.45</v>
      </c>
      <c r="P608" s="5">
        <f>LOG10(Table2[[#This Row],[Fare]]+1)</f>
        <v>1.2187979981117376</v>
      </c>
      <c r="Q608" s="3">
        <f>IF(OR(Table2[[#This Row],[Pclass]]=2, Table2[[#This Row],[Pclass]]=3), 0, IF(Table2[[#This Row],[Pclass]]=1, 1, ""))</f>
        <v>0</v>
      </c>
      <c r="R608" s="3">
        <f>IF(OR(Table2[[#This Row],[Pclass]]=1, Table2[[#This Row],[Pclass]]=3), 0, IF(Table2[[#This Row],[Pclass]]=2, 1, ""))</f>
        <v>0</v>
      </c>
      <c r="S608" s="3">
        <f>IF(OR(Table2[[#This Row],[Embarked]]="C", Table2[[#This Row],[Embarked]]="Q"), 0, IF(Table2[[#This Row],[Embarked]]="S", 1, ""))</f>
        <v>1</v>
      </c>
      <c r="T608" s="3">
        <f>IF(OR(Table2[[#This Row],[Embarked]]="S", Table2[[#This Row],[Embarked]]="Q"), 0, IF(Table2[[#This Row],[Embarked]]="C", 1, ""))</f>
        <v>0</v>
      </c>
      <c r="U608" s="3">
        <f>IF(Table2[[#This Row],[Sex]]="male", 1, 0)</f>
        <v>1</v>
      </c>
      <c r="V608" s="3">
        <v>1</v>
      </c>
      <c r="AI608">
        <f>SUMPRODUCT(Table2[[#This Row],[SibSp_1]:[Const]],$X$4:$AG$4)</f>
        <v>1.6086078977761376E-2</v>
      </c>
      <c r="AJ608">
        <f>(AI608-Table2[[#This Row],[Survived]])^2</f>
        <v>2.5876193687877647E-4</v>
      </c>
    </row>
    <row r="609" spans="1:36" x14ac:dyDescent="0.25">
      <c r="A609">
        <v>607</v>
      </c>
      <c r="B609">
        <v>0</v>
      </c>
      <c r="C609">
        <v>3</v>
      </c>
      <c r="D609" t="s">
        <v>864</v>
      </c>
      <c r="E609" t="s">
        <v>13</v>
      </c>
      <c r="F609">
        <v>30</v>
      </c>
      <c r="G609">
        <v>0</v>
      </c>
      <c r="H609">
        <v>0</v>
      </c>
      <c r="I609">
        <v>349246</v>
      </c>
      <c r="J609">
        <v>7.8958000000000004</v>
      </c>
      <c r="L609" t="s">
        <v>15</v>
      </c>
      <c r="M609">
        <f>Table2[[#This Row],[SibSp]]</f>
        <v>0</v>
      </c>
      <c r="N609">
        <f>Table2[[#This Row],[Parch]]</f>
        <v>0</v>
      </c>
      <c r="O609" s="5">
        <f>Table2[[#This Row],[Age]]/80</f>
        <v>0.375</v>
      </c>
      <c r="P609" s="5">
        <f>LOG10(Table2[[#This Row],[Fare]]+1)</f>
        <v>0.94918501031343461</v>
      </c>
      <c r="Q609" s="3">
        <f>IF(OR(Table2[[#This Row],[Pclass]]=2, Table2[[#This Row],[Pclass]]=3), 0, IF(Table2[[#This Row],[Pclass]]=1, 1, ""))</f>
        <v>0</v>
      </c>
      <c r="R609" s="3">
        <f>IF(OR(Table2[[#This Row],[Pclass]]=1, Table2[[#This Row],[Pclass]]=3), 0, IF(Table2[[#This Row],[Pclass]]=2, 1, ""))</f>
        <v>0</v>
      </c>
      <c r="S609" s="3">
        <f>IF(OR(Table2[[#This Row],[Embarked]]="C", Table2[[#This Row],[Embarked]]="Q"), 0, IF(Table2[[#This Row],[Embarked]]="S", 1, ""))</f>
        <v>1</v>
      </c>
      <c r="T609" s="3">
        <f>IF(OR(Table2[[#This Row],[Embarked]]="S", Table2[[#This Row],[Embarked]]="Q"), 0, IF(Table2[[#This Row],[Embarked]]="C", 1, ""))</f>
        <v>0</v>
      </c>
      <c r="U609" s="3">
        <f>IF(Table2[[#This Row],[Sex]]="male", 1, 0)</f>
        <v>1</v>
      </c>
      <c r="V609" s="3">
        <v>1</v>
      </c>
      <c r="AI609">
        <f>SUMPRODUCT(Table2[[#This Row],[SibSp_1]:[Const]],$X$4:$AG$4)</f>
        <v>9.6286234941592719E-2</v>
      </c>
      <c r="AJ609">
        <f>(AI609-Table2[[#This Row],[Survived]])^2</f>
        <v>9.2710390392275899E-3</v>
      </c>
    </row>
    <row r="610" spans="1:36" x14ac:dyDescent="0.25">
      <c r="A610">
        <v>608</v>
      </c>
      <c r="B610">
        <v>1</v>
      </c>
      <c r="C610">
        <v>1</v>
      </c>
      <c r="D610" t="s">
        <v>865</v>
      </c>
      <c r="E610" t="s">
        <v>13</v>
      </c>
      <c r="F610">
        <v>27</v>
      </c>
      <c r="G610">
        <v>0</v>
      </c>
      <c r="H610">
        <v>0</v>
      </c>
      <c r="I610">
        <v>113804</v>
      </c>
      <c r="J610">
        <v>30.5</v>
      </c>
      <c r="L610" t="s">
        <v>15</v>
      </c>
      <c r="M610">
        <f>Table2[[#This Row],[SibSp]]</f>
        <v>0</v>
      </c>
      <c r="N610">
        <f>Table2[[#This Row],[Parch]]</f>
        <v>0</v>
      </c>
      <c r="O610" s="5">
        <f>Table2[[#This Row],[Age]]/80</f>
        <v>0.33750000000000002</v>
      </c>
      <c r="P610" s="5">
        <f>LOG10(Table2[[#This Row],[Fare]]+1)</f>
        <v>1.4983105537896004</v>
      </c>
      <c r="Q610" s="3">
        <f>IF(OR(Table2[[#This Row],[Pclass]]=2, Table2[[#This Row],[Pclass]]=3), 0, IF(Table2[[#This Row],[Pclass]]=1, 1, ""))</f>
        <v>1</v>
      </c>
      <c r="R610" s="3">
        <f>IF(OR(Table2[[#This Row],[Pclass]]=1, Table2[[#This Row],[Pclass]]=3), 0, IF(Table2[[#This Row],[Pclass]]=2, 1, ""))</f>
        <v>0</v>
      </c>
      <c r="S610" s="3">
        <f>IF(OR(Table2[[#This Row],[Embarked]]="C", Table2[[#This Row],[Embarked]]="Q"), 0, IF(Table2[[#This Row],[Embarked]]="S", 1, ""))</f>
        <v>1</v>
      </c>
      <c r="T610" s="3">
        <f>IF(OR(Table2[[#This Row],[Embarked]]="S", Table2[[#This Row],[Embarked]]="Q"), 0, IF(Table2[[#This Row],[Embarked]]="C", 1, ""))</f>
        <v>0</v>
      </c>
      <c r="U610" s="3">
        <f>IF(Table2[[#This Row],[Sex]]="male", 1, 0)</f>
        <v>1</v>
      </c>
      <c r="V610" s="3">
        <v>1</v>
      </c>
      <c r="AI610">
        <f>SUMPRODUCT(Table2[[#This Row],[SibSp_1]:[Const]],$X$4:$AG$4)</f>
        <v>0.49486262403580777</v>
      </c>
      <c r="AJ610">
        <f>(AI610-Table2[[#This Row],[Survived]])^2</f>
        <v>0.2551637685959896</v>
      </c>
    </row>
    <row r="611" spans="1:36" x14ac:dyDescent="0.25">
      <c r="A611">
        <v>609</v>
      </c>
      <c r="B611">
        <v>1</v>
      </c>
      <c r="C611">
        <v>2</v>
      </c>
      <c r="D611" t="s">
        <v>866</v>
      </c>
      <c r="E611" t="s">
        <v>17</v>
      </c>
      <c r="F611">
        <v>22</v>
      </c>
      <c r="G611">
        <v>1</v>
      </c>
      <c r="H611">
        <v>2</v>
      </c>
      <c r="I611" t="s">
        <v>80</v>
      </c>
      <c r="J611">
        <v>41.5792</v>
      </c>
      <c r="L611" t="s">
        <v>20</v>
      </c>
      <c r="M611">
        <f>Table2[[#This Row],[SibSp]]</f>
        <v>1</v>
      </c>
      <c r="N611">
        <f>Table2[[#This Row],[Parch]]</f>
        <v>2</v>
      </c>
      <c r="O611" s="5">
        <f>Table2[[#This Row],[Age]]/80</f>
        <v>0.27500000000000002</v>
      </c>
      <c r="P611" s="5">
        <f>LOG10(Table2[[#This Row],[Fare]]+1)</f>
        <v>1.6291974974299364</v>
      </c>
      <c r="Q611" s="3">
        <f>IF(OR(Table2[[#This Row],[Pclass]]=2, Table2[[#This Row],[Pclass]]=3), 0, IF(Table2[[#This Row],[Pclass]]=1, 1, ""))</f>
        <v>0</v>
      </c>
      <c r="R611" s="3">
        <f>IF(OR(Table2[[#This Row],[Pclass]]=1, Table2[[#This Row],[Pclass]]=3), 0, IF(Table2[[#This Row],[Pclass]]=2, 1, ""))</f>
        <v>1</v>
      </c>
      <c r="S611" s="3">
        <f>IF(OR(Table2[[#This Row],[Embarked]]="C", Table2[[#This Row],[Embarked]]="Q"), 0, IF(Table2[[#This Row],[Embarked]]="S", 1, ""))</f>
        <v>0</v>
      </c>
      <c r="T611" s="3">
        <f>IF(OR(Table2[[#This Row],[Embarked]]="S", Table2[[#This Row],[Embarked]]="Q"), 0, IF(Table2[[#This Row],[Embarked]]="C", 1, ""))</f>
        <v>1</v>
      </c>
      <c r="U611" s="3">
        <f>IF(Table2[[#This Row],[Sex]]="male", 1, 0)</f>
        <v>0</v>
      </c>
      <c r="V611" s="3">
        <v>1</v>
      </c>
      <c r="AI611">
        <f>SUMPRODUCT(Table2[[#This Row],[SibSp_1]:[Const]],$X$4:$AG$4)</f>
        <v>0.82985644688872373</v>
      </c>
      <c r="AJ611">
        <f>(AI611-Table2[[#This Row],[Survived]])^2</f>
        <v>2.894882866532969E-2</v>
      </c>
    </row>
    <row r="612" spans="1:36" x14ac:dyDescent="0.25">
      <c r="A612">
        <v>610</v>
      </c>
      <c r="B612">
        <v>1</v>
      </c>
      <c r="C612">
        <v>1</v>
      </c>
      <c r="D612" t="s">
        <v>867</v>
      </c>
      <c r="E612" t="s">
        <v>17</v>
      </c>
      <c r="F612">
        <v>40</v>
      </c>
      <c r="G612">
        <v>0</v>
      </c>
      <c r="H612">
        <v>0</v>
      </c>
      <c r="I612" t="s">
        <v>405</v>
      </c>
      <c r="J612">
        <v>153.46250000000001</v>
      </c>
      <c r="K612" t="s">
        <v>406</v>
      </c>
      <c r="L612" t="s">
        <v>15</v>
      </c>
      <c r="M612">
        <f>Table2[[#This Row],[SibSp]]</f>
        <v>0</v>
      </c>
      <c r="N612">
        <f>Table2[[#This Row],[Parch]]</f>
        <v>0</v>
      </c>
      <c r="O612" s="5">
        <f>Table2[[#This Row],[Age]]/80</f>
        <v>0.5</v>
      </c>
      <c r="P612" s="5">
        <f>LOG10(Table2[[#This Row],[Fare]]+1)</f>
        <v>2.1888230596841365</v>
      </c>
      <c r="Q612" s="3">
        <f>IF(OR(Table2[[#This Row],[Pclass]]=2, Table2[[#This Row],[Pclass]]=3), 0, IF(Table2[[#This Row],[Pclass]]=1, 1, ""))</f>
        <v>1</v>
      </c>
      <c r="R612" s="3">
        <f>IF(OR(Table2[[#This Row],[Pclass]]=1, Table2[[#This Row],[Pclass]]=3), 0, IF(Table2[[#This Row],[Pclass]]=2, 1, ""))</f>
        <v>0</v>
      </c>
      <c r="S612" s="3">
        <f>IF(OR(Table2[[#This Row],[Embarked]]="C", Table2[[#This Row],[Embarked]]="Q"), 0, IF(Table2[[#This Row],[Embarked]]="S", 1, ""))</f>
        <v>1</v>
      </c>
      <c r="T612" s="3">
        <f>IF(OR(Table2[[#This Row],[Embarked]]="S", Table2[[#This Row],[Embarked]]="Q"), 0, IF(Table2[[#This Row],[Embarked]]="C", 1, ""))</f>
        <v>0</v>
      </c>
      <c r="U612" s="3">
        <f>IF(Table2[[#This Row],[Sex]]="male", 1, 0)</f>
        <v>0</v>
      </c>
      <c r="V612" s="3">
        <v>1</v>
      </c>
      <c r="AI612">
        <f>SUMPRODUCT(Table2[[#This Row],[SibSp_1]:[Const]],$X$4:$AG$4)</f>
        <v>0.92836953455708615</v>
      </c>
      <c r="AJ612">
        <f>(AI612-Table2[[#This Row],[Survived]])^2</f>
        <v>5.1309235795684747E-3</v>
      </c>
    </row>
    <row r="613" spans="1:36" x14ac:dyDescent="0.25">
      <c r="A613">
        <v>611</v>
      </c>
      <c r="B613">
        <v>0</v>
      </c>
      <c r="C613">
        <v>3</v>
      </c>
      <c r="D613" t="s">
        <v>868</v>
      </c>
      <c r="E613" t="s">
        <v>17</v>
      </c>
      <c r="F613">
        <v>39</v>
      </c>
      <c r="G613">
        <v>1</v>
      </c>
      <c r="H613">
        <v>5</v>
      </c>
      <c r="I613">
        <v>347082</v>
      </c>
      <c r="J613">
        <v>31.274999999999999</v>
      </c>
      <c r="L613" t="s">
        <v>15</v>
      </c>
      <c r="M613">
        <f>Table2[[#This Row],[SibSp]]</f>
        <v>1</v>
      </c>
      <c r="N613">
        <f>Table2[[#This Row],[Parch]]</f>
        <v>5</v>
      </c>
      <c r="O613" s="5">
        <f>Table2[[#This Row],[Age]]/80</f>
        <v>0.48749999999999999</v>
      </c>
      <c r="P613" s="5">
        <f>LOG10(Table2[[#This Row],[Fare]]+1)</f>
        <v>1.5088662509384578</v>
      </c>
      <c r="Q613" s="3">
        <f>IF(OR(Table2[[#This Row],[Pclass]]=2, Table2[[#This Row],[Pclass]]=3), 0, IF(Table2[[#This Row],[Pclass]]=1, 1, ""))</f>
        <v>0</v>
      </c>
      <c r="R613" s="3">
        <f>IF(OR(Table2[[#This Row],[Pclass]]=1, Table2[[#This Row],[Pclass]]=3), 0, IF(Table2[[#This Row],[Pclass]]=2, 1, ""))</f>
        <v>0</v>
      </c>
      <c r="S613" s="3">
        <f>IF(OR(Table2[[#This Row],[Embarked]]="C", Table2[[#This Row],[Embarked]]="Q"), 0, IF(Table2[[#This Row],[Embarked]]="S", 1, ""))</f>
        <v>1</v>
      </c>
      <c r="T613" s="3">
        <f>IF(OR(Table2[[#This Row],[Embarked]]="S", Table2[[#This Row],[Embarked]]="Q"), 0, IF(Table2[[#This Row],[Embarked]]="C", 1, ""))</f>
        <v>0</v>
      </c>
      <c r="U613" s="3">
        <f>IF(Table2[[#This Row],[Sex]]="male", 1, 0)</f>
        <v>0</v>
      </c>
      <c r="V613" s="3">
        <v>1</v>
      </c>
      <c r="AI613">
        <f>SUMPRODUCT(Table2[[#This Row],[SibSp_1]:[Const]],$X$4:$AG$4)</f>
        <v>0.42445118324589648</v>
      </c>
      <c r="AJ613">
        <f>(AI613-Table2[[#This Row],[Survived]])^2</f>
        <v>0.18015880695884159</v>
      </c>
    </row>
    <row r="614" spans="1:36" hidden="1" x14ac:dyDescent="0.25">
      <c r="A614">
        <v>612</v>
      </c>
      <c r="B614">
        <v>0</v>
      </c>
      <c r="C614">
        <v>3</v>
      </c>
      <c r="D614" t="s">
        <v>869</v>
      </c>
      <c r="E614" t="s">
        <v>13</v>
      </c>
      <c r="G614">
        <v>0</v>
      </c>
      <c r="H614">
        <v>0</v>
      </c>
      <c r="I614" t="s">
        <v>870</v>
      </c>
      <c r="J614">
        <v>7.05</v>
      </c>
      <c r="L614" t="s">
        <v>15</v>
      </c>
      <c r="M614">
        <f>Table2[[#This Row],[SibSp]]</f>
        <v>0</v>
      </c>
      <c r="N614">
        <f>Table2[[#This Row],[Parch]]</f>
        <v>0</v>
      </c>
      <c r="O614">
        <f>Table2[[#This Row],[Age]]/80</f>
        <v>0</v>
      </c>
      <c r="P614" s="3">
        <f>LOG10(Table2[[#This Row],[Fare]]+1)</f>
        <v>0.90579588036786851</v>
      </c>
      <c r="Q614" s="3">
        <f>IF(OR(Table2[[#This Row],[Pclass]]=2, Table2[[#This Row],[Pclass]]=3), 0, IF(Table2[[#This Row],[Pclass]]=1, 1, ""))</f>
        <v>0</v>
      </c>
      <c r="R614" s="3">
        <f>IF(OR(Table2[[#This Row],[Pclass]]=1, Table2[[#This Row],[Pclass]]=3), 0, IF(Table2[[#This Row],[Pclass]]=2, 1, ""))</f>
        <v>0</v>
      </c>
      <c r="S614" s="3">
        <f>IF(OR(Table2[[#This Row],[Embarked]]="C", Table2[[#This Row],[Embarked]]="Q"), 0, IF(Table2[[#This Row],[Embarked]]="S", 1, ""))</f>
        <v>1</v>
      </c>
      <c r="T614" s="3">
        <f>IF(OR(Table2[[#This Row],[Embarked]]="S", Table2[[#This Row],[Embarked]]="Q"), 0, IF(Table2[[#This Row],[Embarked]]="C", 1, ""))</f>
        <v>0</v>
      </c>
      <c r="U614" s="3">
        <f>IF(Table2[[#This Row],[Sex]]="male", 1, 0)</f>
        <v>1</v>
      </c>
      <c r="V614" s="3"/>
      <c r="AI614">
        <f>SUMPRODUCT(Table2[[#This Row],[SibSp_1]:[Const]],$X$4:$AG$4)</f>
        <v>-0.40818339732479048</v>
      </c>
      <c r="AJ614">
        <f>(AI614-Table2[[#This Row],[Survived]])^2</f>
        <v>0.16661368585160777</v>
      </c>
    </row>
    <row r="615" spans="1:36" hidden="1" x14ac:dyDescent="0.25">
      <c r="A615">
        <v>613</v>
      </c>
      <c r="B615">
        <v>1</v>
      </c>
      <c r="C615">
        <v>3</v>
      </c>
      <c r="D615" t="s">
        <v>871</v>
      </c>
      <c r="E615" t="s">
        <v>17</v>
      </c>
      <c r="G615">
        <v>1</v>
      </c>
      <c r="H615">
        <v>0</v>
      </c>
      <c r="I615">
        <v>367230</v>
      </c>
      <c r="J615">
        <v>15.5</v>
      </c>
      <c r="L615" t="s">
        <v>27</v>
      </c>
      <c r="M615">
        <f>Table2[[#This Row],[SibSp]]</f>
        <v>1</v>
      </c>
      <c r="N615">
        <f>Table2[[#This Row],[Parch]]</f>
        <v>0</v>
      </c>
      <c r="O615">
        <f>Table2[[#This Row],[Age]]/80</f>
        <v>0</v>
      </c>
      <c r="P615" s="3">
        <f>LOG10(Table2[[#This Row],[Fare]]+1)</f>
        <v>1.2174839442139063</v>
      </c>
      <c r="Q615" s="3">
        <f>IF(OR(Table2[[#This Row],[Pclass]]=2, Table2[[#This Row],[Pclass]]=3), 0, IF(Table2[[#This Row],[Pclass]]=1, 1, ""))</f>
        <v>0</v>
      </c>
      <c r="R615" s="3">
        <f>IF(OR(Table2[[#This Row],[Pclass]]=1, Table2[[#This Row],[Pclass]]=3), 0, IF(Table2[[#This Row],[Pclass]]=2, 1, ""))</f>
        <v>0</v>
      </c>
      <c r="S615" s="3">
        <f>IF(OR(Table2[[#This Row],[Embarked]]="C", Table2[[#This Row],[Embarked]]="Q"), 0, IF(Table2[[#This Row],[Embarked]]="S", 1, ""))</f>
        <v>0</v>
      </c>
      <c r="T615" s="3">
        <f>IF(OR(Table2[[#This Row],[Embarked]]="S", Table2[[#This Row],[Embarked]]="Q"), 0, IF(Table2[[#This Row],[Embarked]]="C", 1, ""))</f>
        <v>0</v>
      </c>
      <c r="U615" s="3">
        <f>IF(Table2[[#This Row],[Sex]]="male", 1, 0)</f>
        <v>0</v>
      </c>
      <c r="V615" s="3"/>
      <c r="AI615">
        <f>SUMPRODUCT(Table2[[#This Row],[SibSp_1]:[Const]],$X$4:$AG$4)</f>
        <v>4.415837761101625E-3</v>
      </c>
      <c r="AJ615">
        <f>(AI615-Table2[[#This Row],[Survived]])^2</f>
        <v>0.99118782410092909</v>
      </c>
    </row>
    <row r="616" spans="1:36" hidden="1" x14ac:dyDescent="0.25">
      <c r="A616">
        <v>614</v>
      </c>
      <c r="B616">
        <v>0</v>
      </c>
      <c r="C616">
        <v>3</v>
      </c>
      <c r="D616" t="s">
        <v>872</v>
      </c>
      <c r="E616" t="s">
        <v>13</v>
      </c>
      <c r="G616">
        <v>0</v>
      </c>
      <c r="H616">
        <v>0</v>
      </c>
      <c r="I616">
        <v>370377</v>
      </c>
      <c r="J616">
        <v>7.75</v>
      </c>
      <c r="L616" t="s">
        <v>27</v>
      </c>
      <c r="M616">
        <f>Table2[[#This Row],[SibSp]]</f>
        <v>0</v>
      </c>
      <c r="N616">
        <f>Table2[[#This Row],[Parch]]</f>
        <v>0</v>
      </c>
      <c r="O616">
        <f>Table2[[#This Row],[Age]]/80</f>
        <v>0</v>
      </c>
      <c r="P616" s="3">
        <f>LOG10(Table2[[#This Row],[Fare]]+1)</f>
        <v>0.94200805302231327</v>
      </c>
      <c r="Q616" s="3">
        <f>IF(OR(Table2[[#This Row],[Pclass]]=2, Table2[[#This Row],[Pclass]]=3), 0, IF(Table2[[#This Row],[Pclass]]=1, 1, ""))</f>
        <v>0</v>
      </c>
      <c r="R616" s="3">
        <f>IF(OR(Table2[[#This Row],[Pclass]]=1, Table2[[#This Row],[Pclass]]=3), 0, IF(Table2[[#This Row],[Pclass]]=2, 1, ""))</f>
        <v>0</v>
      </c>
      <c r="S616" s="3">
        <f>IF(OR(Table2[[#This Row],[Embarked]]="C", Table2[[#This Row],[Embarked]]="Q"), 0, IF(Table2[[#This Row],[Embarked]]="S", 1, ""))</f>
        <v>0</v>
      </c>
      <c r="T616" s="3">
        <f>IF(OR(Table2[[#This Row],[Embarked]]="S", Table2[[#This Row],[Embarked]]="Q"), 0, IF(Table2[[#This Row],[Embarked]]="C", 1, ""))</f>
        <v>0</v>
      </c>
      <c r="U616" s="3">
        <f>IF(Table2[[#This Row],[Sex]]="male", 1, 0)</f>
        <v>1</v>
      </c>
      <c r="V616" s="3"/>
      <c r="AI616">
        <f>SUMPRODUCT(Table2[[#This Row],[SibSp_1]:[Const]],$X$4:$AG$4)</f>
        <v>-0.43714234241547401</v>
      </c>
      <c r="AJ616">
        <f>(AI616-Table2[[#This Row],[Survived]])^2</f>
        <v>0.19109342753248754</v>
      </c>
    </row>
    <row r="617" spans="1:36" x14ac:dyDescent="0.25">
      <c r="A617">
        <v>615</v>
      </c>
      <c r="B617">
        <v>0</v>
      </c>
      <c r="C617">
        <v>3</v>
      </c>
      <c r="D617" t="s">
        <v>873</v>
      </c>
      <c r="E617" t="s">
        <v>13</v>
      </c>
      <c r="F617">
        <v>35</v>
      </c>
      <c r="G617">
        <v>0</v>
      </c>
      <c r="H617">
        <v>0</v>
      </c>
      <c r="I617">
        <v>364512</v>
      </c>
      <c r="J617">
        <v>8.0500000000000007</v>
      </c>
      <c r="L617" t="s">
        <v>15</v>
      </c>
      <c r="M617">
        <f>Table2[[#This Row],[SibSp]]</f>
        <v>0</v>
      </c>
      <c r="N617">
        <f>Table2[[#This Row],[Parch]]</f>
        <v>0</v>
      </c>
      <c r="O617" s="5">
        <f>Table2[[#This Row],[Age]]/80</f>
        <v>0.4375</v>
      </c>
      <c r="P617" s="5">
        <f>LOG10(Table2[[#This Row],[Fare]]+1)</f>
        <v>0.9566485792052033</v>
      </c>
      <c r="Q617" s="3">
        <f>IF(OR(Table2[[#This Row],[Pclass]]=2, Table2[[#This Row],[Pclass]]=3), 0, IF(Table2[[#This Row],[Pclass]]=1, 1, ""))</f>
        <v>0</v>
      </c>
      <c r="R617" s="3">
        <f>IF(OR(Table2[[#This Row],[Pclass]]=1, Table2[[#This Row],[Pclass]]=3), 0, IF(Table2[[#This Row],[Pclass]]=2, 1, ""))</f>
        <v>0</v>
      </c>
      <c r="S617" s="3">
        <f>IF(OR(Table2[[#This Row],[Embarked]]="C", Table2[[#This Row],[Embarked]]="Q"), 0, IF(Table2[[#This Row],[Embarked]]="S", 1, ""))</f>
        <v>1</v>
      </c>
      <c r="T617" s="3">
        <f>IF(OR(Table2[[#This Row],[Embarked]]="S", Table2[[#This Row],[Embarked]]="Q"), 0, IF(Table2[[#This Row],[Embarked]]="C", 1, ""))</f>
        <v>0</v>
      </c>
      <c r="U617" s="3">
        <f>IF(Table2[[#This Row],[Sex]]="male", 1, 0)</f>
        <v>1</v>
      </c>
      <c r="V617" s="3">
        <v>1</v>
      </c>
      <c r="AI617">
        <f>SUMPRODUCT(Table2[[#This Row],[SibSp_1]:[Const]],$X$4:$AG$4)</f>
        <v>6.4642926305545356E-2</v>
      </c>
      <c r="AJ617">
        <f>(AI617-Table2[[#This Row],[Survived]])^2</f>
        <v>4.1787079213441679E-3</v>
      </c>
    </row>
    <row r="618" spans="1:36" x14ac:dyDescent="0.25">
      <c r="A618">
        <v>616</v>
      </c>
      <c r="B618">
        <v>1</v>
      </c>
      <c r="C618">
        <v>2</v>
      </c>
      <c r="D618" t="s">
        <v>874</v>
      </c>
      <c r="E618" t="s">
        <v>17</v>
      </c>
      <c r="F618">
        <v>24</v>
      </c>
      <c r="G618">
        <v>1</v>
      </c>
      <c r="H618">
        <v>2</v>
      </c>
      <c r="I618">
        <v>220845</v>
      </c>
      <c r="J618">
        <v>65</v>
      </c>
      <c r="L618" t="s">
        <v>15</v>
      </c>
      <c r="M618">
        <f>Table2[[#This Row],[SibSp]]</f>
        <v>1</v>
      </c>
      <c r="N618">
        <f>Table2[[#This Row],[Parch]]</f>
        <v>2</v>
      </c>
      <c r="O618" s="5">
        <f>Table2[[#This Row],[Age]]/80</f>
        <v>0.3</v>
      </c>
      <c r="P618" s="5">
        <f>LOG10(Table2[[#This Row],[Fare]]+1)</f>
        <v>1.8195439355418688</v>
      </c>
      <c r="Q618" s="3">
        <f>IF(OR(Table2[[#This Row],[Pclass]]=2, Table2[[#This Row],[Pclass]]=3), 0, IF(Table2[[#This Row],[Pclass]]=1, 1, ""))</f>
        <v>0</v>
      </c>
      <c r="R618" s="3">
        <f>IF(OR(Table2[[#This Row],[Pclass]]=1, Table2[[#This Row],[Pclass]]=3), 0, IF(Table2[[#This Row],[Pclass]]=2, 1, ""))</f>
        <v>1</v>
      </c>
      <c r="S618" s="3">
        <f>IF(OR(Table2[[#This Row],[Embarked]]="C", Table2[[#This Row],[Embarked]]="Q"), 0, IF(Table2[[#This Row],[Embarked]]="S", 1, ""))</f>
        <v>1</v>
      </c>
      <c r="T618" s="3">
        <f>IF(OR(Table2[[#This Row],[Embarked]]="S", Table2[[#This Row],[Embarked]]="Q"), 0, IF(Table2[[#This Row],[Embarked]]="C", 1, ""))</f>
        <v>0</v>
      </c>
      <c r="U618" s="3">
        <f>IF(Table2[[#This Row],[Sex]]="male", 1, 0)</f>
        <v>0</v>
      </c>
      <c r="V618" s="3">
        <v>1</v>
      </c>
      <c r="AI618">
        <f>SUMPRODUCT(Table2[[#This Row],[SibSp_1]:[Const]],$X$4:$AG$4)</f>
        <v>0.76023830547120985</v>
      </c>
      <c r="AJ618">
        <f>(AI618-Table2[[#This Row],[Survived]])^2</f>
        <v>5.7485670163316877E-2</v>
      </c>
    </row>
    <row r="619" spans="1:36" x14ac:dyDescent="0.25">
      <c r="A619">
        <v>617</v>
      </c>
      <c r="B619">
        <v>0</v>
      </c>
      <c r="C619">
        <v>3</v>
      </c>
      <c r="D619" t="s">
        <v>875</v>
      </c>
      <c r="E619" t="s">
        <v>13</v>
      </c>
      <c r="F619">
        <v>34</v>
      </c>
      <c r="G619">
        <v>1</v>
      </c>
      <c r="H619">
        <v>1</v>
      </c>
      <c r="I619">
        <v>347080</v>
      </c>
      <c r="J619">
        <v>14.4</v>
      </c>
      <c r="L619" t="s">
        <v>15</v>
      </c>
      <c r="M619">
        <f>Table2[[#This Row],[SibSp]]</f>
        <v>1</v>
      </c>
      <c r="N619">
        <f>Table2[[#This Row],[Parch]]</f>
        <v>1</v>
      </c>
      <c r="O619" s="5">
        <f>Table2[[#This Row],[Age]]/80</f>
        <v>0.42499999999999999</v>
      </c>
      <c r="P619" s="5">
        <f>LOG10(Table2[[#This Row],[Fare]]+1)</f>
        <v>1.1875207208364631</v>
      </c>
      <c r="Q619" s="3">
        <f>IF(OR(Table2[[#This Row],[Pclass]]=2, Table2[[#This Row],[Pclass]]=3), 0, IF(Table2[[#This Row],[Pclass]]=1, 1, ""))</f>
        <v>0</v>
      </c>
      <c r="R619" s="3">
        <f>IF(OR(Table2[[#This Row],[Pclass]]=1, Table2[[#This Row],[Pclass]]=3), 0, IF(Table2[[#This Row],[Pclass]]=2, 1, ""))</f>
        <v>0</v>
      </c>
      <c r="S619" s="3">
        <f>IF(OR(Table2[[#This Row],[Embarked]]="C", Table2[[#This Row],[Embarked]]="Q"), 0, IF(Table2[[#This Row],[Embarked]]="S", 1, ""))</f>
        <v>1</v>
      </c>
      <c r="T619" s="3">
        <f>IF(OR(Table2[[#This Row],[Embarked]]="S", Table2[[#This Row],[Embarked]]="Q"), 0, IF(Table2[[#This Row],[Embarked]]="C", 1, ""))</f>
        <v>0</v>
      </c>
      <c r="U619" s="3">
        <f>IF(Table2[[#This Row],[Sex]]="male", 1, 0)</f>
        <v>1</v>
      </c>
      <c r="V619" s="3">
        <v>1</v>
      </c>
      <c r="AI619">
        <f>SUMPRODUCT(Table2[[#This Row],[SibSp_1]:[Const]],$X$4:$AG$4)</f>
        <v>1.343721537739484E-2</v>
      </c>
      <c r="AJ619">
        <f>(AI619-Table2[[#This Row],[Survived]])^2</f>
        <v>1.8055875709849635E-4</v>
      </c>
    </row>
    <row r="620" spans="1:36" x14ac:dyDescent="0.25">
      <c r="A620">
        <v>618</v>
      </c>
      <c r="B620">
        <v>0</v>
      </c>
      <c r="C620">
        <v>3</v>
      </c>
      <c r="D620" t="s">
        <v>876</v>
      </c>
      <c r="E620" t="s">
        <v>17</v>
      </c>
      <c r="F620">
        <v>26</v>
      </c>
      <c r="G620">
        <v>1</v>
      </c>
      <c r="H620">
        <v>0</v>
      </c>
      <c r="I620" t="s">
        <v>383</v>
      </c>
      <c r="J620">
        <v>16.100000000000001</v>
      </c>
      <c r="L620" t="s">
        <v>15</v>
      </c>
      <c r="M620">
        <f>Table2[[#This Row],[SibSp]]</f>
        <v>1</v>
      </c>
      <c r="N620">
        <f>Table2[[#This Row],[Parch]]</f>
        <v>0</v>
      </c>
      <c r="O620" s="5">
        <f>Table2[[#This Row],[Age]]/80</f>
        <v>0.32500000000000001</v>
      </c>
      <c r="P620" s="5">
        <f>LOG10(Table2[[#This Row],[Fare]]+1)</f>
        <v>1.2329961103921538</v>
      </c>
      <c r="Q620" s="3">
        <f>IF(OR(Table2[[#This Row],[Pclass]]=2, Table2[[#This Row],[Pclass]]=3), 0, IF(Table2[[#This Row],[Pclass]]=1, 1, ""))</f>
        <v>0</v>
      </c>
      <c r="R620" s="3">
        <f>IF(OR(Table2[[#This Row],[Pclass]]=1, Table2[[#This Row],[Pclass]]=3), 0, IF(Table2[[#This Row],[Pclass]]=2, 1, ""))</f>
        <v>0</v>
      </c>
      <c r="S620" s="3">
        <f>IF(OR(Table2[[#This Row],[Embarked]]="C", Table2[[#This Row],[Embarked]]="Q"), 0, IF(Table2[[#This Row],[Embarked]]="S", 1, ""))</f>
        <v>1</v>
      </c>
      <c r="T620" s="3">
        <f>IF(OR(Table2[[#This Row],[Embarked]]="S", Table2[[#This Row],[Embarked]]="Q"), 0, IF(Table2[[#This Row],[Embarked]]="C", 1, ""))</f>
        <v>0</v>
      </c>
      <c r="U620" s="3">
        <f>IF(Table2[[#This Row],[Sex]]="male", 1, 0)</f>
        <v>0</v>
      </c>
      <c r="V620" s="3">
        <v>1</v>
      </c>
      <c r="AI620">
        <f>SUMPRODUCT(Table2[[#This Row],[SibSp_1]:[Const]],$X$4:$AG$4)</f>
        <v>0.56385646314206284</v>
      </c>
      <c r="AJ620">
        <f>(AI620-Table2[[#This Row],[Survived]])^2</f>
        <v>0.31793411102707647</v>
      </c>
    </row>
    <row r="621" spans="1:36" x14ac:dyDescent="0.25">
      <c r="A621">
        <v>619</v>
      </c>
      <c r="B621">
        <v>1</v>
      </c>
      <c r="C621">
        <v>2</v>
      </c>
      <c r="D621" t="s">
        <v>877</v>
      </c>
      <c r="E621" t="s">
        <v>17</v>
      </c>
      <c r="F621">
        <v>4</v>
      </c>
      <c r="G621">
        <v>2</v>
      </c>
      <c r="H621">
        <v>1</v>
      </c>
      <c r="I621">
        <v>230136</v>
      </c>
      <c r="J621">
        <v>39</v>
      </c>
      <c r="K621" t="s">
        <v>285</v>
      </c>
      <c r="L621" t="s">
        <v>15</v>
      </c>
      <c r="M621">
        <f>Table2[[#This Row],[SibSp]]</f>
        <v>2</v>
      </c>
      <c r="N621">
        <f>Table2[[#This Row],[Parch]]</f>
        <v>1</v>
      </c>
      <c r="O621" s="5">
        <f>Table2[[#This Row],[Age]]/80</f>
        <v>0.05</v>
      </c>
      <c r="P621" s="5">
        <f>LOG10(Table2[[#This Row],[Fare]]+1)</f>
        <v>1.6020599913279623</v>
      </c>
      <c r="Q621" s="3">
        <f>IF(OR(Table2[[#This Row],[Pclass]]=2, Table2[[#This Row],[Pclass]]=3), 0, IF(Table2[[#This Row],[Pclass]]=1, 1, ""))</f>
        <v>0</v>
      </c>
      <c r="R621" s="3">
        <f>IF(OR(Table2[[#This Row],[Pclass]]=1, Table2[[#This Row],[Pclass]]=3), 0, IF(Table2[[#This Row],[Pclass]]=2, 1, ""))</f>
        <v>1</v>
      </c>
      <c r="S621" s="3">
        <f>IF(OR(Table2[[#This Row],[Embarked]]="C", Table2[[#This Row],[Embarked]]="Q"), 0, IF(Table2[[#This Row],[Embarked]]="S", 1, ""))</f>
        <v>1</v>
      </c>
      <c r="T621" s="3">
        <f>IF(OR(Table2[[#This Row],[Embarked]]="S", Table2[[#This Row],[Embarked]]="Q"), 0, IF(Table2[[#This Row],[Embarked]]="C", 1, ""))</f>
        <v>0</v>
      </c>
      <c r="U621" s="3">
        <f>IF(Table2[[#This Row],[Sex]]="male", 1, 0)</f>
        <v>0</v>
      </c>
      <c r="V621" s="3">
        <v>1</v>
      </c>
      <c r="AI621">
        <f>SUMPRODUCT(Table2[[#This Row],[SibSp_1]:[Const]],$X$4:$AG$4)</f>
        <v>0.83665700284378564</v>
      </c>
      <c r="AJ621">
        <f>(AI621-Table2[[#This Row],[Survived]])^2</f>
        <v>2.6680934719975055E-2</v>
      </c>
    </row>
    <row r="622" spans="1:36" x14ac:dyDescent="0.25">
      <c r="A622">
        <v>620</v>
      </c>
      <c r="B622">
        <v>0</v>
      </c>
      <c r="C622">
        <v>2</v>
      </c>
      <c r="D622" t="s">
        <v>878</v>
      </c>
      <c r="E622" t="s">
        <v>13</v>
      </c>
      <c r="F622">
        <v>26</v>
      </c>
      <c r="G622">
        <v>0</v>
      </c>
      <c r="H622">
        <v>0</v>
      </c>
      <c r="I622">
        <v>31028</v>
      </c>
      <c r="J622">
        <v>10.5</v>
      </c>
      <c r="L622" t="s">
        <v>15</v>
      </c>
      <c r="M622">
        <f>Table2[[#This Row],[SibSp]]</f>
        <v>0</v>
      </c>
      <c r="N622">
        <f>Table2[[#This Row],[Parch]]</f>
        <v>0</v>
      </c>
      <c r="O622" s="5">
        <f>Table2[[#This Row],[Age]]/80</f>
        <v>0.32500000000000001</v>
      </c>
      <c r="P622" s="5">
        <f>LOG10(Table2[[#This Row],[Fare]]+1)</f>
        <v>1.0606978403536116</v>
      </c>
      <c r="Q622" s="3">
        <f>IF(OR(Table2[[#This Row],[Pclass]]=2, Table2[[#This Row],[Pclass]]=3), 0, IF(Table2[[#This Row],[Pclass]]=1, 1, ""))</f>
        <v>0</v>
      </c>
      <c r="R622" s="3">
        <f>IF(OR(Table2[[#This Row],[Pclass]]=1, Table2[[#This Row],[Pclass]]=3), 0, IF(Table2[[#This Row],[Pclass]]=2, 1, ""))</f>
        <v>1</v>
      </c>
      <c r="S622" s="3">
        <f>IF(OR(Table2[[#This Row],[Embarked]]="C", Table2[[#This Row],[Embarked]]="Q"), 0, IF(Table2[[#This Row],[Embarked]]="S", 1, ""))</f>
        <v>1</v>
      </c>
      <c r="T622" s="3">
        <f>IF(OR(Table2[[#This Row],[Embarked]]="S", Table2[[#This Row],[Embarked]]="Q"), 0, IF(Table2[[#This Row],[Embarked]]="C", 1, ""))</f>
        <v>0</v>
      </c>
      <c r="U622" s="3">
        <f>IF(Table2[[#This Row],[Sex]]="male", 1, 0)</f>
        <v>1</v>
      </c>
      <c r="V622" s="3">
        <v>1</v>
      </c>
      <c r="AI622">
        <f>SUMPRODUCT(Table2[[#This Row],[SibSp_1]:[Const]],$X$4:$AG$4)</f>
        <v>0.31016762381060115</v>
      </c>
      <c r="AJ622">
        <f>(AI622-Table2[[#This Row],[Survived]])^2</f>
        <v>9.6203954860314592E-2</v>
      </c>
    </row>
    <row r="623" spans="1:36" x14ac:dyDescent="0.25">
      <c r="A623">
        <v>621</v>
      </c>
      <c r="B623">
        <v>0</v>
      </c>
      <c r="C623">
        <v>3</v>
      </c>
      <c r="D623" t="s">
        <v>879</v>
      </c>
      <c r="E623" t="s">
        <v>13</v>
      </c>
      <c r="F623">
        <v>27</v>
      </c>
      <c r="G623">
        <v>1</v>
      </c>
      <c r="H623">
        <v>0</v>
      </c>
      <c r="I623">
        <v>2659</v>
      </c>
      <c r="J623">
        <v>14.4542</v>
      </c>
      <c r="L623" t="s">
        <v>20</v>
      </c>
      <c r="M623">
        <f>Table2[[#This Row],[SibSp]]</f>
        <v>1</v>
      </c>
      <c r="N623">
        <f>Table2[[#This Row],[Parch]]</f>
        <v>0</v>
      </c>
      <c r="O623" s="5">
        <f>Table2[[#This Row],[Age]]/80</f>
        <v>0.33750000000000002</v>
      </c>
      <c r="P623" s="5">
        <f>LOG10(Table2[[#This Row],[Fare]]+1)</f>
        <v>1.1890465283525415</v>
      </c>
      <c r="Q623" s="3">
        <f>IF(OR(Table2[[#This Row],[Pclass]]=2, Table2[[#This Row],[Pclass]]=3), 0, IF(Table2[[#This Row],[Pclass]]=1, 1, ""))</f>
        <v>0</v>
      </c>
      <c r="R623" s="3">
        <f>IF(OR(Table2[[#This Row],[Pclass]]=1, Table2[[#This Row],[Pclass]]=3), 0, IF(Table2[[#This Row],[Pclass]]=2, 1, ""))</f>
        <v>0</v>
      </c>
      <c r="S623" s="3">
        <f>IF(OR(Table2[[#This Row],[Embarked]]="C", Table2[[#This Row],[Embarked]]="Q"), 0, IF(Table2[[#This Row],[Embarked]]="S", 1, ""))</f>
        <v>0</v>
      </c>
      <c r="T623" s="3">
        <f>IF(OR(Table2[[#This Row],[Embarked]]="S", Table2[[#This Row],[Embarked]]="Q"), 0, IF(Table2[[#This Row],[Embarked]]="C", 1, ""))</f>
        <v>1</v>
      </c>
      <c r="U623" s="3">
        <f>IF(Table2[[#This Row],[Sex]]="male", 1, 0)</f>
        <v>1</v>
      </c>
      <c r="V623" s="3">
        <v>1</v>
      </c>
      <c r="AI623">
        <f>SUMPRODUCT(Table2[[#This Row],[SibSp_1]:[Const]],$X$4:$AG$4)</f>
        <v>0.13834301256747694</v>
      </c>
      <c r="AJ623">
        <f>(AI623-Table2[[#This Row],[Survived]])^2</f>
        <v>1.9138789126245084E-2</v>
      </c>
    </row>
    <row r="624" spans="1:36" x14ac:dyDescent="0.25">
      <c r="A624">
        <v>622</v>
      </c>
      <c r="B624">
        <v>1</v>
      </c>
      <c r="C624">
        <v>1</v>
      </c>
      <c r="D624" t="s">
        <v>880</v>
      </c>
      <c r="E624" t="s">
        <v>13</v>
      </c>
      <c r="F624">
        <v>42</v>
      </c>
      <c r="G624">
        <v>1</v>
      </c>
      <c r="H624">
        <v>0</v>
      </c>
      <c r="I624">
        <v>11753</v>
      </c>
      <c r="J624">
        <v>52.554200000000002</v>
      </c>
      <c r="K624" t="s">
        <v>881</v>
      </c>
      <c r="L624" t="s">
        <v>15</v>
      </c>
      <c r="M624">
        <f>Table2[[#This Row],[SibSp]]</f>
        <v>1</v>
      </c>
      <c r="N624">
        <f>Table2[[#This Row],[Parch]]</f>
        <v>0</v>
      </c>
      <c r="O624" s="5">
        <f>Table2[[#This Row],[Age]]/80</f>
        <v>0.52500000000000002</v>
      </c>
      <c r="P624" s="5">
        <f>LOG10(Table2[[#This Row],[Fare]]+1)</f>
        <v>1.7287935361444735</v>
      </c>
      <c r="Q624" s="3">
        <f>IF(OR(Table2[[#This Row],[Pclass]]=2, Table2[[#This Row],[Pclass]]=3), 0, IF(Table2[[#This Row],[Pclass]]=1, 1, ""))</f>
        <v>1</v>
      </c>
      <c r="R624" s="3">
        <f>IF(OR(Table2[[#This Row],[Pclass]]=1, Table2[[#This Row],[Pclass]]=3), 0, IF(Table2[[#This Row],[Pclass]]=2, 1, ""))</f>
        <v>0</v>
      </c>
      <c r="S624" s="3">
        <f>IF(OR(Table2[[#This Row],[Embarked]]="C", Table2[[#This Row],[Embarked]]="Q"), 0, IF(Table2[[#This Row],[Embarked]]="S", 1, ""))</f>
        <v>1</v>
      </c>
      <c r="T624" s="3">
        <f>IF(OR(Table2[[#This Row],[Embarked]]="S", Table2[[#This Row],[Embarked]]="Q"), 0, IF(Table2[[#This Row],[Embarked]]="C", 1, ""))</f>
        <v>0</v>
      </c>
      <c r="U624" s="3">
        <f>IF(Table2[[#This Row],[Sex]]="male", 1, 0)</f>
        <v>1</v>
      </c>
      <c r="V624" s="3">
        <v>1</v>
      </c>
      <c r="AI624">
        <f>SUMPRODUCT(Table2[[#This Row],[SibSp_1]:[Const]],$X$4:$AG$4)</f>
        <v>0.35514206825811623</v>
      </c>
      <c r="AJ624">
        <f>(AI624-Table2[[#This Row],[Survived]])^2</f>
        <v>0.41584175213042002</v>
      </c>
    </row>
    <row r="625" spans="1:36" x14ac:dyDescent="0.25">
      <c r="A625">
        <v>623</v>
      </c>
      <c r="B625">
        <v>1</v>
      </c>
      <c r="C625">
        <v>3</v>
      </c>
      <c r="D625" t="s">
        <v>882</v>
      </c>
      <c r="E625" t="s">
        <v>13</v>
      </c>
      <c r="F625">
        <v>20</v>
      </c>
      <c r="G625">
        <v>1</v>
      </c>
      <c r="H625">
        <v>1</v>
      </c>
      <c r="I625">
        <v>2653</v>
      </c>
      <c r="J625">
        <v>15.7417</v>
      </c>
      <c r="L625" t="s">
        <v>20</v>
      </c>
      <c r="M625">
        <f>Table2[[#This Row],[SibSp]]</f>
        <v>1</v>
      </c>
      <c r="N625">
        <f>Table2[[#This Row],[Parch]]</f>
        <v>1</v>
      </c>
      <c r="O625" s="5">
        <f>Table2[[#This Row],[Age]]/80</f>
        <v>0.25</v>
      </c>
      <c r="P625" s="5">
        <f>LOG10(Table2[[#This Row],[Fare]]+1)</f>
        <v>1.2237995553975871</v>
      </c>
      <c r="Q625" s="3">
        <f>IF(OR(Table2[[#This Row],[Pclass]]=2, Table2[[#This Row],[Pclass]]=3), 0, IF(Table2[[#This Row],[Pclass]]=1, 1, ""))</f>
        <v>0</v>
      </c>
      <c r="R625" s="3">
        <f>IF(OR(Table2[[#This Row],[Pclass]]=1, Table2[[#This Row],[Pclass]]=3), 0, IF(Table2[[#This Row],[Pclass]]=2, 1, ""))</f>
        <v>0</v>
      </c>
      <c r="S625" s="3">
        <f>IF(OR(Table2[[#This Row],[Embarked]]="C", Table2[[#This Row],[Embarked]]="Q"), 0, IF(Table2[[#This Row],[Embarked]]="S", 1, ""))</f>
        <v>0</v>
      </c>
      <c r="T625" s="3">
        <f>IF(OR(Table2[[#This Row],[Embarked]]="S", Table2[[#This Row],[Embarked]]="Q"), 0, IF(Table2[[#This Row],[Embarked]]="C", 1, ""))</f>
        <v>1</v>
      </c>
      <c r="U625" s="3">
        <f>IF(Table2[[#This Row],[Sex]]="male", 1, 0)</f>
        <v>1</v>
      </c>
      <c r="V625" s="3">
        <v>1</v>
      </c>
      <c r="AI625">
        <f>SUMPRODUCT(Table2[[#This Row],[SibSp_1]:[Const]],$X$4:$AG$4)</f>
        <v>0.1709201837202784</v>
      </c>
      <c r="AJ625">
        <f>(AI625-Table2[[#This Row],[Survived]])^2</f>
        <v>0.68737334176241693</v>
      </c>
    </row>
    <row r="626" spans="1:36" x14ac:dyDescent="0.25">
      <c r="A626">
        <v>624</v>
      </c>
      <c r="B626">
        <v>0</v>
      </c>
      <c r="C626">
        <v>3</v>
      </c>
      <c r="D626" t="s">
        <v>883</v>
      </c>
      <c r="E626" t="s">
        <v>13</v>
      </c>
      <c r="F626">
        <v>21</v>
      </c>
      <c r="G626">
        <v>0</v>
      </c>
      <c r="H626">
        <v>0</v>
      </c>
      <c r="I626">
        <v>350029</v>
      </c>
      <c r="J626">
        <v>7.8541999999999996</v>
      </c>
      <c r="L626" t="s">
        <v>15</v>
      </c>
      <c r="M626">
        <f>Table2[[#This Row],[SibSp]]</f>
        <v>0</v>
      </c>
      <c r="N626">
        <f>Table2[[#This Row],[Parch]]</f>
        <v>0</v>
      </c>
      <c r="O626" s="5">
        <f>Table2[[#This Row],[Age]]/80</f>
        <v>0.26250000000000001</v>
      </c>
      <c r="P626" s="5">
        <f>LOG10(Table2[[#This Row],[Fare]]+1)</f>
        <v>0.94714932766263737</v>
      </c>
      <c r="Q626" s="3">
        <f>IF(OR(Table2[[#This Row],[Pclass]]=2, Table2[[#This Row],[Pclass]]=3), 0, IF(Table2[[#This Row],[Pclass]]=1, 1, ""))</f>
        <v>0</v>
      </c>
      <c r="R626" s="3">
        <f>IF(OR(Table2[[#This Row],[Pclass]]=1, Table2[[#This Row],[Pclass]]=3), 0, IF(Table2[[#This Row],[Pclass]]=2, 1, ""))</f>
        <v>0</v>
      </c>
      <c r="S626" s="3">
        <f>IF(OR(Table2[[#This Row],[Embarked]]="C", Table2[[#This Row],[Embarked]]="Q"), 0, IF(Table2[[#This Row],[Embarked]]="S", 1, ""))</f>
        <v>1</v>
      </c>
      <c r="T626" s="3">
        <f>IF(OR(Table2[[#This Row],[Embarked]]="S", Table2[[#This Row],[Embarked]]="Q"), 0, IF(Table2[[#This Row],[Embarked]]="C", 1, ""))</f>
        <v>0</v>
      </c>
      <c r="U626" s="3">
        <f>IF(Table2[[#This Row],[Sex]]="male", 1, 0)</f>
        <v>1</v>
      </c>
      <c r="V626" s="3">
        <v>1</v>
      </c>
      <c r="AI626">
        <f>SUMPRODUCT(Table2[[#This Row],[SibSp_1]:[Const]],$X$4:$AG$4)</f>
        <v>0.15379986358639497</v>
      </c>
      <c r="AJ626">
        <f>(AI626-Table2[[#This Row],[Survived]])^2</f>
        <v>2.36543980391937E-2</v>
      </c>
    </row>
    <row r="627" spans="1:36" x14ac:dyDescent="0.25">
      <c r="A627">
        <v>625</v>
      </c>
      <c r="B627">
        <v>0</v>
      </c>
      <c r="C627">
        <v>3</v>
      </c>
      <c r="D627" t="s">
        <v>884</v>
      </c>
      <c r="E627" t="s">
        <v>13</v>
      </c>
      <c r="F627">
        <v>21</v>
      </c>
      <c r="G627">
        <v>0</v>
      </c>
      <c r="H627">
        <v>0</v>
      </c>
      <c r="I627">
        <v>54636</v>
      </c>
      <c r="J627">
        <v>16.100000000000001</v>
      </c>
      <c r="L627" t="s">
        <v>15</v>
      </c>
      <c r="M627">
        <f>Table2[[#This Row],[SibSp]]</f>
        <v>0</v>
      </c>
      <c r="N627">
        <f>Table2[[#This Row],[Parch]]</f>
        <v>0</v>
      </c>
      <c r="O627" s="5">
        <f>Table2[[#This Row],[Age]]/80</f>
        <v>0.26250000000000001</v>
      </c>
      <c r="P627" s="5">
        <f>LOG10(Table2[[#This Row],[Fare]]+1)</f>
        <v>1.2329961103921538</v>
      </c>
      <c r="Q627" s="3">
        <f>IF(OR(Table2[[#This Row],[Pclass]]=2, Table2[[#This Row],[Pclass]]=3), 0, IF(Table2[[#This Row],[Pclass]]=1, 1, ""))</f>
        <v>0</v>
      </c>
      <c r="R627" s="3">
        <f>IF(OR(Table2[[#This Row],[Pclass]]=1, Table2[[#This Row],[Pclass]]=3), 0, IF(Table2[[#This Row],[Pclass]]=2, 1, ""))</f>
        <v>0</v>
      </c>
      <c r="S627" s="3">
        <f>IF(OR(Table2[[#This Row],[Embarked]]="C", Table2[[#This Row],[Embarked]]="Q"), 0, IF(Table2[[#This Row],[Embarked]]="S", 1, ""))</f>
        <v>1</v>
      </c>
      <c r="T627" s="3">
        <f>IF(OR(Table2[[#This Row],[Embarked]]="S", Table2[[#This Row],[Embarked]]="Q"), 0, IF(Table2[[#This Row],[Embarked]]="C", 1, ""))</f>
        <v>0</v>
      </c>
      <c r="U627" s="3">
        <f>IF(Table2[[#This Row],[Sex]]="male", 1, 0)</f>
        <v>1</v>
      </c>
      <c r="V627" s="3">
        <v>1</v>
      </c>
      <c r="AI627">
        <f>SUMPRODUCT(Table2[[#This Row],[SibSp_1]:[Const]],$X$4:$AG$4)</f>
        <v>0.1677345045193136</v>
      </c>
      <c r="AJ627">
        <f>(AI627-Table2[[#This Row],[Survived]])^2</f>
        <v>2.8134864006339633E-2</v>
      </c>
    </row>
    <row r="628" spans="1:36" x14ac:dyDescent="0.25">
      <c r="A628">
        <v>626</v>
      </c>
      <c r="B628">
        <v>0</v>
      </c>
      <c r="C628">
        <v>1</v>
      </c>
      <c r="D628" t="s">
        <v>885</v>
      </c>
      <c r="E628" t="s">
        <v>13</v>
      </c>
      <c r="F628">
        <v>61</v>
      </c>
      <c r="G628">
        <v>0</v>
      </c>
      <c r="H628">
        <v>0</v>
      </c>
      <c r="I628">
        <v>36963</v>
      </c>
      <c r="J628">
        <v>32.320799999999998</v>
      </c>
      <c r="K628" t="s">
        <v>886</v>
      </c>
      <c r="L628" t="s">
        <v>15</v>
      </c>
      <c r="M628">
        <f>Table2[[#This Row],[SibSp]]</f>
        <v>0</v>
      </c>
      <c r="N628">
        <f>Table2[[#This Row],[Parch]]</f>
        <v>0</v>
      </c>
      <c r="O628" s="5">
        <f>Table2[[#This Row],[Age]]/80</f>
        <v>0.76249999999999996</v>
      </c>
      <c r="P628" s="5">
        <f>LOG10(Table2[[#This Row],[Fare]]+1)</f>
        <v>1.5227154198480362</v>
      </c>
      <c r="Q628" s="3">
        <f>IF(OR(Table2[[#This Row],[Pclass]]=2, Table2[[#This Row],[Pclass]]=3), 0, IF(Table2[[#This Row],[Pclass]]=1, 1, ""))</f>
        <v>1</v>
      </c>
      <c r="R628" s="3">
        <f>IF(OR(Table2[[#This Row],[Pclass]]=1, Table2[[#This Row],[Pclass]]=3), 0, IF(Table2[[#This Row],[Pclass]]=2, 1, ""))</f>
        <v>0</v>
      </c>
      <c r="S628" s="3">
        <f>IF(OR(Table2[[#This Row],[Embarked]]="C", Table2[[#This Row],[Embarked]]="Q"), 0, IF(Table2[[#This Row],[Embarked]]="S", 1, ""))</f>
        <v>1</v>
      </c>
      <c r="T628" s="3">
        <f>IF(OR(Table2[[#This Row],[Embarked]]="S", Table2[[#This Row],[Embarked]]="Q"), 0, IF(Table2[[#This Row],[Embarked]]="C", 1, ""))</f>
        <v>0</v>
      </c>
      <c r="U628" s="3">
        <f>IF(Table2[[#This Row],[Sex]]="male", 1, 0)</f>
        <v>1</v>
      </c>
      <c r="V628" s="3">
        <v>1</v>
      </c>
      <c r="AI628">
        <f>SUMPRODUCT(Table2[[#This Row],[SibSp_1]:[Const]],$X$4:$AG$4)</f>
        <v>0.27840372536561259</v>
      </c>
      <c r="AJ628">
        <f>(AI628-Table2[[#This Row],[Survived]])^2</f>
        <v>7.7508634297451431E-2</v>
      </c>
    </row>
    <row r="629" spans="1:36" x14ac:dyDescent="0.25">
      <c r="A629">
        <v>627</v>
      </c>
      <c r="B629">
        <v>0</v>
      </c>
      <c r="C629">
        <v>2</v>
      </c>
      <c r="D629" t="s">
        <v>887</v>
      </c>
      <c r="E629" t="s">
        <v>13</v>
      </c>
      <c r="F629">
        <v>57</v>
      </c>
      <c r="G629">
        <v>0</v>
      </c>
      <c r="H629">
        <v>0</v>
      </c>
      <c r="I629">
        <v>219533</v>
      </c>
      <c r="J629">
        <v>12.35</v>
      </c>
      <c r="L629" t="s">
        <v>27</v>
      </c>
      <c r="M629">
        <f>Table2[[#This Row],[SibSp]]</f>
        <v>0</v>
      </c>
      <c r="N629">
        <f>Table2[[#This Row],[Parch]]</f>
        <v>0</v>
      </c>
      <c r="O629" s="5">
        <f>Table2[[#This Row],[Age]]/80</f>
        <v>0.71250000000000002</v>
      </c>
      <c r="P629" s="5">
        <f>LOG10(Table2[[#This Row],[Fare]]+1)</f>
        <v>1.1254812657005939</v>
      </c>
      <c r="Q629" s="3">
        <f>IF(OR(Table2[[#This Row],[Pclass]]=2, Table2[[#This Row],[Pclass]]=3), 0, IF(Table2[[#This Row],[Pclass]]=1, 1, ""))</f>
        <v>0</v>
      </c>
      <c r="R629" s="3">
        <f>IF(OR(Table2[[#This Row],[Pclass]]=1, Table2[[#This Row],[Pclass]]=3), 0, IF(Table2[[#This Row],[Pclass]]=2, 1, ""))</f>
        <v>1</v>
      </c>
      <c r="S629" s="3">
        <f>IF(OR(Table2[[#This Row],[Embarked]]="C", Table2[[#This Row],[Embarked]]="Q"), 0, IF(Table2[[#This Row],[Embarked]]="S", 1, ""))</f>
        <v>0</v>
      </c>
      <c r="T629" s="3">
        <f>IF(OR(Table2[[#This Row],[Embarked]]="S", Table2[[#This Row],[Embarked]]="Q"), 0, IF(Table2[[#This Row],[Embarked]]="C", 1, ""))</f>
        <v>0</v>
      </c>
      <c r="U629" s="3">
        <f>IF(Table2[[#This Row],[Sex]]="male", 1, 0)</f>
        <v>1</v>
      </c>
      <c r="V629" s="3">
        <v>1</v>
      </c>
      <c r="AI629">
        <f>SUMPRODUCT(Table2[[#This Row],[SibSp_1]:[Const]],$X$4:$AG$4)</f>
        <v>8.4157174183848493E-2</v>
      </c>
      <c r="AJ629">
        <f>(AI629-Table2[[#This Row],[Survived]])^2</f>
        <v>7.0824299666106157E-3</v>
      </c>
    </row>
    <row r="630" spans="1:36" x14ac:dyDescent="0.25">
      <c r="A630">
        <v>628</v>
      </c>
      <c r="B630">
        <v>1</v>
      </c>
      <c r="C630">
        <v>1</v>
      </c>
      <c r="D630" t="s">
        <v>888</v>
      </c>
      <c r="E630" t="s">
        <v>17</v>
      </c>
      <c r="F630">
        <v>21</v>
      </c>
      <c r="G630">
        <v>0</v>
      </c>
      <c r="H630">
        <v>0</v>
      </c>
      <c r="I630">
        <v>13502</v>
      </c>
      <c r="J630">
        <v>77.958299999999994</v>
      </c>
      <c r="K630" t="s">
        <v>889</v>
      </c>
      <c r="L630" t="s">
        <v>15</v>
      </c>
      <c r="M630">
        <f>Table2[[#This Row],[SibSp]]</f>
        <v>0</v>
      </c>
      <c r="N630">
        <f>Table2[[#This Row],[Parch]]</f>
        <v>0</v>
      </c>
      <c r="O630" s="5">
        <f>Table2[[#This Row],[Age]]/80</f>
        <v>0.26250000000000001</v>
      </c>
      <c r="P630" s="5">
        <f>LOG10(Table2[[#This Row],[Fare]]+1)</f>
        <v>1.8973977892491294</v>
      </c>
      <c r="Q630" s="3">
        <f>IF(OR(Table2[[#This Row],[Pclass]]=2, Table2[[#This Row],[Pclass]]=3), 0, IF(Table2[[#This Row],[Pclass]]=1, 1, ""))</f>
        <v>1</v>
      </c>
      <c r="R630" s="3">
        <f>IF(OR(Table2[[#This Row],[Pclass]]=1, Table2[[#This Row],[Pclass]]=3), 0, IF(Table2[[#This Row],[Pclass]]=2, 1, ""))</f>
        <v>0</v>
      </c>
      <c r="S630" s="3">
        <f>IF(OR(Table2[[#This Row],[Embarked]]="C", Table2[[#This Row],[Embarked]]="Q"), 0, IF(Table2[[#This Row],[Embarked]]="S", 1, ""))</f>
        <v>1</v>
      </c>
      <c r="T630" s="3">
        <f>IF(OR(Table2[[#This Row],[Embarked]]="S", Table2[[#This Row],[Embarked]]="Q"), 0, IF(Table2[[#This Row],[Embarked]]="C", 1, ""))</f>
        <v>0</v>
      </c>
      <c r="U630" s="3">
        <f>IF(Table2[[#This Row],[Sex]]="male", 1, 0)</f>
        <v>0</v>
      </c>
      <c r="V630" s="3">
        <v>1</v>
      </c>
      <c r="AI630">
        <f>SUMPRODUCT(Table2[[#This Row],[SibSp_1]:[Const]],$X$4:$AG$4)</f>
        <v>1.0357901102401312</v>
      </c>
      <c r="AJ630">
        <f>(AI630-Table2[[#This Row],[Survived]])^2</f>
        <v>1.2809319910007467E-3</v>
      </c>
    </row>
    <row r="631" spans="1:36" x14ac:dyDescent="0.25">
      <c r="A631">
        <v>629</v>
      </c>
      <c r="B631">
        <v>0</v>
      </c>
      <c r="C631">
        <v>3</v>
      </c>
      <c r="D631" t="s">
        <v>890</v>
      </c>
      <c r="E631" t="s">
        <v>13</v>
      </c>
      <c r="F631">
        <v>26</v>
      </c>
      <c r="G631">
        <v>0</v>
      </c>
      <c r="H631">
        <v>0</v>
      </c>
      <c r="I631">
        <v>349224</v>
      </c>
      <c r="J631">
        <v>7.8958000000000004</v>
      </c>
      <c r="L631" t="s">
        <v>15</v>
      </c>
      <c r="M631">
        <f>Table2[[#This Row],[SibSp]]</f>
        <v>0</v>
      </c>
      <c r="N631">
        <f>Table2[[#This Row],[Parch]]</f>
        <v>0</v>
      </c>
      <c r="O631" s="5">
        <f>Table2[[#This Row],[Age]]/80</f>
        <v>0.32500000000000001</v>
      </c>
      <c r="P631" s="5">
        <f>LOG10(Table2[[#This Row],[Fare]]+1)</f>
        <v>0.94918501031343461</v>
      </c>
      <c r="Q631" s="3">
        <f>IF(OR(Table2[[#This Row],[Pclass]]=2, Table2[[#This Row],[Pclass]]=3), 0, IF(Table2[[#This Row],[Pclass]]=1, 1, ""))</f>
        <v>0</v>
      </c>
      <c r="R631" s="3">
        <f>IF(OR(Table2[[#This Row],[Pclass]]=1, Table2[[#This Row],[Pclass]]=3), 0, IF(Table2[[#This Row],[Pclass]]=2, 1, ""))</f>
        <v>0</v>
      </c>
      <c r="S631" s="3">
        <f>IF(OR(Table2[[#This Row],[Embarked]]="C", Table2[[#This Row],[Embarked]]="Q"), 0, IF(Table2[[#This Row],[Embarked]]="S", 1, ""))</f>
        <v>1</v>
      </c>
      <c r="T631" s="3">
        <f>IF(OR(Table2[[#This Row],[Embarked]]="S", Table2[[#This Row],[Embarked]]="Q"), 0, IF(Table2[[#This Row],[Embarked]]="C", 1, ""))</f>
        <v>0</v>
      </c>
      <c r="U631" s="3">
        <f>IF(Table2[[#This Row],[Sex]]="male", 1, 0)</f>
        <v>1</v>
      </c>
      <c r="V631" s="3">
        <v>1</v>
      </c>
      <c r="AI631">
        <f>SUMPRODUCT(Table2[[#This Row],[SibSp_1]:[Const]],$X$4:$AG$4)</f>
        <v>0.12189195289651145</v>
      </c>
      <c r="AJ631">
        <f>(AI631-Table2[[#This Row],[Survived]])^2</f>
        <v>1.4857648180925364E-2</v>
      </c>
    </row>
    <row r="632" spans="1:36" hidden="1" x14ac:dyDescent="0.25">
      <c r="A632">
        <v>630</v>
      </c>
      <c r="B632">
        <v>0</v>
      </c>
      <c r="C632">
        <v>3</v>
      </c>
      <c r="D632" t="s">
        <v>891</v>
      </c>
      <c r="E632" t="s">
        <v>13</v>
      </c>
      <c r="G632">
        <v>0</v>
      </c>
      <c r="H632">
        <v>0</v>
      </c>
      <c r="I632">
        <v>334912</v>
      </c>
      <c r="J632">
        <v>7.7332999999999998</v>
      </c>
      <c r="L632" t="s">
        <v>27</v>
      </c>
      <c r="M632">
        <f>Table2[[#This Row],[SibSp]]</f>
        <v>0</v>
      </c>
      <c r="N632">
        <f>Table2[[#This Row],[Parch]]</f>
        <v>0</v>
      </c>
      <c r="O632">
        <f>Table2[[#This Row],[Age]]/80</f>
        <v>0</v>
      </c>
      <c r="P632" s="3">
        <f>LOG10(Table2[[#This Row],[Fare]]+1)</f>
        <v>0.94117837898439327</v>
      </c>
      <c r="Q632" s="3">
        <f>IF(OR(Table2[[#This Row],[Pclass]]=2, Table2[[#This Row],[Pclass]]=3), 0, IF(Table2[[#This Row],[Pclass]]=1, 1, ""))</f>
        <v>0</v>
      </c>
      <c r="R632" s="3">
        <f>IF(OR(Table2[[#This Row],[Pclass]]=1, Table2[[#This Row],[Pclass]]=3), 0, IF(Table2[[#This Row],[Pclass]]=2, 1, ""))</f>
        <v>0</v>
      </c>
      <c r="S632" s="3">
        <f>IF(OR(Table2[[#This Row],[Embarked]]="C", Table2[[#This Row],[Embarked]]="Q"), 0, IF(Table2[[#This Row],[Embarked]]="S", 1, ""))</f>
        <v>0</v>
      </c>
      <c r="T632" s="3">
        <f>IF(OR(Table2[[#This Row],[Embarked]]="S", Table2[[#This Row],[Embarked]]="Q"), 0, IF(Table2[[#This Row],[Embarked]]="C", 1, ""))</f>
        <v>0</v>
      </c>
      <c r="U632" s="3">
        <f>IF(Table2[[#This Row],[Sex]]="male", 1, 0)</f>
        <v>1</v>
      </c>
      <c r="V632" s="3"/>
      <c r="AI632">
        <f>SUMPRODUCT(Table2[[#This Row],[SibSp_1]:[Const]],$X$4:$AG$4)</f>
        <v>-0.43718278789364023</v>
      </c>
      <c r="AJ632">
        <f>(AI632-Table2[[#This Row],[Survived]])^2</f>
        <v>0.19112879003045563</v>
      </c>
    </row>
    <row r="633" spans="1:36" x14ac:dyDescent="0.25">
      <c r="A633">
        <v>631</v>
      </c>
      <c r="B633">
        <v>1</v>
      </c>
      <c r="C633">
        <v>1</v>
      </c>
      <c r="D633" t="s">
        <v>892</v>
      </c>
      <c r="E633" t="s">
        <v>13</v>
      </c>
      <c r="F633">
        <v>80</v>
      </c>
      <c r="G633">
        <v>0</v>
      </c>
      <c r="H633">
        <v>0</v>
      </c>
      <c r="I633">
        <v>27042</v>
      </c>
      <c r="J633">
        <v>30</v>
      </c>
      <c r="K633" t="s">
        <v>893</v>
      </c>
      <c r="L633" t="s">
        <v>15</v>
      </c>
      <c r="M633">
        <f>Table2[[#This Row],[SibSp]]</f>
        <v>0</v>
      </c>
      <c r="N633">
        <f>Table2[[#This Row],[Parch]]</f>
        <v>0</v>
      </c>
      <c r="O633" s="5">
        <f>Table2[[#This Row],[Age]]/80</f>
        <v>1</v>
      </c>
      <c r="P633" s="5">
        <f>LOG10(Table2[[#This Row],[Fare]]+1)</f>
        <v>1.4913616938342726</v>
      </c>
      <c r="Q633" s="3">
        <f>IF(OR(Table2[[#This Row],[Pclass]]=2, Table2[[#This Row],[Pclass]]=3), 0, IF(Table2[[#This Row],[Pclass]]=1, 1, ""))</f>
        <v>1</v>
      </c>
      <c r="R633" s="3">
        <f>IF(OR(Table2[[#This Row],[Pclass]]=1, Table2[[#This Row],[Pclass]]=3), 0, IF(Table2[[#This Row],[Pclass]]=2, 1, ""))</f>
        <v>0</v>
      </c>
      <c r="S633" s="3">
        <f>IF(OR(Table2[[#This Row],[Embarked]]="C", Table2[[#This Row],[Embarked]]="Q"), 0, IF(Table2[[#This Row],[Embarked]]="S", 1, ""))</f>
        <v>1</v>
      </c>
      <c r="T633" s="3">
        <f>IF(OR(Table2[[#This Row],[Embarked]]="S", Table2[[#This Row],[Embarked]]="Q"), 0, IF(Table2[[#This Row],[Embarked]]="C", 1, ""))</f>
        <v>0</v>
      </c>
      <c r="U633" s="3">
        <f>IF(Table2[[#This Row],[Sex]]="male", 1, 0)</f>
        <v>1</v>
      </c>
      <c r="V633" s="3">
        <v>1</v>
      </c>
      <c r="AI633">
        <f>SUMPRODUCT(Table2[[#This Row],[SibSp_1]:[Const]],$X$4:$AG$4)</f>
        <v>0.15524811368442759</v>
      </c>
      <c r="AJ633">
        <f>(AI633-Table2[[#This Row],[Survived]])^2</f>
        <v>0.7136057494337178</v>
      </c>
    </row>
    <row r="634" spans="1:36" x14ac:dyDescent="0.25">
      <c r="A634">
        <v>632</v>
      </c>
      <c r="B634">
        <v>0</v>
      </c>
      <c r="C634">
        <v>3</v>
      </c>
      <c r="D634" t="s">
        <v>894</v>
      </c>
      <c r="E634" t="s">
        <v>13</v>
      </c>
      <c r="F634">
        <v>51</v>
      </c>
      <c r="G634">
        <v>0</v>
      </c>
      <c r="H634">
        <v>0</v>
      </c>
      <c r="I634">
        <v>347743</v>
      </c>
      <c r="J634">
        <v>7.0541999999999998</v>
      </c>
      <c r="L634" t="s">
        <v>15</v>
      </c>
      <c r="M634">
        <f>Table2[[#This Row],[SibSp]]</f>
        <v>0</v>
      </c>
      <c r="N634">
        <f>Table2[[#This Row],[Parch]]</f>
        <v>0</v>
      </c>
      <c r="O634" s="5">
        <f>Table2[[#This Row],[Age]]/80</f>
        <v>0.63749999999999996</v>
      </c>
      <c r="P634" s="5">
        <f>LOG10(Table2[[#This Row],[Fare]]+1)</f>
        <v>0.90602240970373726</v>
      </c>
      <c r="Q634" s="3">
        <f>IF(OR(Table2[[#This Row],[Pclass]]=2, Table2[[#This Row],[Pclass]]=3), 0, IF(Table2[[#This Row],[Pclass]]=1, 1, ""))</f>
        <v>0</v>
      </c>
      <c r="R634" s="3">
        <f>IF(OR(Table2[[#This Row],[Pclass]]=1, Table2[[#This Row],[Pclass]]=3), 0, IF(Table2[[#This Row],[Pclass]]=2, 1, ""))</f>
        <v>0</v>
      </c>
      <c r="S634" s="3">
        <f>IF(OR(Table2[[#This Row],[Embarked]]="C", Table2[[#This Row],[Embarked]]="Q"), 0, IF(Table2[[#This Row],[Embarked]]="S", 1, ""))</f>
        <v>1</v>
      </c>
      <c r="T634" s="3">
        <f>IF(OR(Table2[[#This Row],[Embarked]]="S", Table2[[#This Row],[Embarked]]="Q"), 0, IF(Table2[[#This Row],[Embarked]]="C", 1, ""))</f>
        <v>0</v>
      </c>
      <c r="U634" s="3">
        <f>IF(Table2[[#This Row],[Sex]]="male", 1, 0)</f>
        <v>1</v>
      </c>
      <c r="V634" s="3">
        <v>1</v>
      </c>
      <c r="AI634">
        <f>SUMPRODUCT(Table2[[#This Row],[SibSp_1]:[Const]],$X$4:$AG$4)</f>
        <v>-4.024790225331587E-2</v>
      </c>
      <c r="AJ634">
        <f>(AI634-Table2[[#This Row],[Survived]])^2</f>
        <v>1.6198936357924687E-3</v>
      </c>
    </row>
    <row r="635" spans="1:36" x14ac:dyDescent="0.25">
      <c r="A635">
        <v>633</v>
      </c>
      <c r="B635">
        <v>1</v>
      </c>
      <c r="C635">
        <v>1</v>
      </c>
      <c r="D635" t="s">
        <v>895</v>
      </c>
      <c r="E635" t="s">
        <v>13</v>
      </c>
      <c r="F635">
        <v>32</v>
      </c>
      <c r="G635">
        <v>0</v>
      </c>
      <c r="H635">
        <v>0</v>
      </c>
      <c r="I635">
        <v>13214</v>
      </c>
      <c r="J635">
        <v>30.5</v>
      </c>
      <c r="K635" t="s">
        <v>896</v>
      </c>
      <c r="L635" t="s">
        <v>20</v>
      </c>
      <c r="M635">
        <f>Table2[[#This Row],[SibSp]]</f>
        <v>0</v>
      </c>
      <c r="N635">
        <f>Table2[[#This Row],[Parch]]</f>
        <v>0</v>
      </c>
      <c r="O635" s="5">
        <f>Table2[[#This Row],[Age]]/80</f>
        <v>0.4</v>
      </c>
      <c r="P635" s="5">
        <f>LOG10(Table2[[#This Row],[Fare]]+1)</f>
        <v>1.4983105537896004</v>
      </c>
      <c r="Q635" s="3">
        <f>IF(OR(Table2[[#This Row],[Pclass]]=2, Table2[[#This Row],[Pclass]]=3), 0, IF(Table2[[#This Row],[Pclass]]=1, 1, ""))</f>
        <v>1</v>
      </c>
      <c r="R635" s="3">
        <f>IF(OR(Table2[[#This Row],[Pclass]]=1, Table2[[#This Row],[Pclass]]=3), 0, IF(Table2[[#This Row],[Pclass]]=2, 1, ""))</f>
        <v>0</v>
      </c>
      <c r="S635" s="3">
        <f>IF(OR(Table2[[#This Row],[Embarked]]="C", Table2[[#This Row],[Embarked]]="Q"), 0, IF(Table2[[#This Row],[Embarked]]="S", 1, ""))</f>
        <v>0</v>
      </c>
      <c r="T635" s="3">
        <f>IF(OR(Table2[[#This Row],[Embarked]]="S", Table2[[#This Row],[Embarked]]="Q"), 0, IF(Table2[[#This Row],[Embarked]]="C", 1, ""))</f>
        <v>1</v>
      </c>
      <c r="U635" s="3">
        <f>IF(Table2[[#This Row],[Sex]]="male", 1, 0)</f>
        <v>1</v>
      </c>
      <c r="V635" s="3">
        <v>1</v>
      </c>
      <c r="AI635">
        <f>SUMPRODUCT(Table2[[#This Row],[SibSp_1]:[Const]],$X$4:$AG$4)</f>
        <v>0.52894988837074375</v>
      </c>
      <c r="AJ635">
        <f>(AI635-Table2[[#This Row],[Survived]])^2</f>
        <v>0.22188820766593478</v>
      </c>
    </row>
    <row r="636" spans="1:36" hidden="1" x14ac:dyDescent="0.25">
      <c r="A636">
        <v>634</v>
      </c>
      <c r="B636">
        <v>0</v>
      </c>
      <c r="C636">
        <v>1</v>
      </c>
      <c r="D636" t="s">
        <v>897</v>
      </c>
      <c r="E636" t="s">
        <v>13</v>
      </c>
      <c r="G636">
        <v>0</v>
      </c>
      <c r="H636">
        <v>0</v>
      </c>
      <c r="I636">
        <v>112052</v>
      </c>
      <c r="J636">
        <v>0</v>
      </c>
      <c r="L636" t="s">
        <v>15</v>
      </c>
      <c r="M636">
        <f>Table2[[#This Row],[SibSp]]</f>
        <v>0</v>
      </c>
      <c r="N636">
        <f>Table2[[#This Row],[Parch]]</f>
        <v>0</v>
      </c>
      <c r="O636">
        <f>Table2[[#This Row],[Age]]/80</f>
        <v>0</v>
      </c>
      <c r="P636" s="3">
        <f>LOG10(Table2[[#This Row],[Fare]]+1)</f>
        <v>0</v>
      </c>
      <c r="Q636" s="3">
        <f>IF(OR(Table2[[#This Row],[Pclass]]=2, Table2[[#This Row],[Pclass]]=3), 0, IF(Table2[[#This Row],[Pclass]]=1, 1, ""))</f>
        <v>1</v>
      </c>
      <c r="R636" s="3">
        <f>IF(OR(Table2[[#This Row],[Pclass]]=1, Table2[[#This Row],[Pclass]]=3), 0, IF(Table2[[#This Row],[Pclass]]=2, 1, ""))</f>
        <v>0</v>
      </c>
      <c r="S636" s="3">
        <f>IF(OR(Table2[[#This Row],[Embarked]]="C", Table2[[#This Row],[Embarked]]="Q"), 0, IF(Table2[[#This Row],[Embarked]]="S", 1, ""))</f>
        <v>1</v>
      </c>
      <c r="T636" s="3">
        <f>IF(OR(Table2[[#This Row],[Embarked]]="S", Table2[[#This Row],[Embarked]]="Q"), 0, IF(Table2[[#This Row],[Embarked]]="C", 1, ""))</f>
        <v>0</v>
      </c>
      <c r="U636" s="3">
        <f>IF(Table2[[#This Row],[Sex]]="male", 1, 0)</f>
        <v>1</v>
      </c>
      <c r="V636" s="3"/>
      <c r="AI636">
        <f>SUMPRODUCT(Table2[[#This Row],[SibSp_1]:[Const]],$X$4:$AG$4)</f>
        <v>-9.9736732460935951E-2</v>
      </c>
      <c r="AJ636">
        <f>(AI636-Table2[[#This Row],[Survived]])^2</f>
        <v>9.9474158019843151E-3</v>
      </c>
    </row>
    <row r="637" spans="1:36" x14ac:dyDescent="0.25">
      <c r="A637">
        <v>635</v>
      </c>
      <c r="B637">
        <v>0</v>
      </c>
      <c r="C637">
        <v>3</v>
      </c>
      <c r="D637" t="s">
        <v>898</v>
      </c>
      <c r="E637" t="s">
        <v>17</v>
      </c>
      <c r="F637">
        <v>9</v>
      </c>
      <c r="G637">
        <v>3</v>
      </c>
      <c r="H637">
        <v>2</v>
      </c>
      <c r="I637">
        <v>347088</v>
      </c>
      <c r="J637">
        <v>27.9</v>
      </c>
      <c r="L637" t="s">
        <v>15</v>
      </c>
      <c r="M637">
        <f>Table2[[#This Row],[SibSp]]</f>
        <v>3</v>
      </c>
      <c r="N637">
        <f>Table2[[#This Row],[Parch]]</f>
        <v>2</v>
      </c>
      <c r="O637" s="5">
        <f>Table2[[#This Row],[Age]]/80</f>
        <v>0.1125</v>
      </c>
      <c r="P637" s="5">
        <f>LOG10(Table2[[#This Row],[Fare]]+1)</f>
        <v>1.4608978427565478</v>
      </c>
      <c r="Q637" s="3">
        <f>IF(OR(Table2[[#This Row],[Pclass]]=2, Table2[[#This Row],[Pclass]]=3), 0, IF(Table2[[#This Row],[Pclass]]=1, 1, ""))</f>
        <v>0</v>
      </c>
      <c r="R637" s="3">
        <f>IF(OR(Table2[[#This Row],[Pclass]]=1, Table2[[#This Row],[Pclass]]=3), 0, IF(Table2[[#This Row],[Pclass]]=2, 1, ""))</f>
        <v>0</v>
      </c>
      <c r="S637" s="3">
        <f>IF(OR(Table2[[#This Row],[Embarked]]="C", Table2[[#This Row],[Embarked]]="Q"), 0, IF(Table2[[#This Row],[Embarked]]="S", 1, ""))</f>
        <v>1</v>
      </c>
      <c r="T637" s="3">
        <f>IF(OR(Table2[[#This Row],[Embarked]]="S", Table2[[#This Row],[Embarked]]="Q"), 0, IF(Table2[[#This Row],[Embarked]]="C", 1, ""))</f>
        <v>0</v>
      </c>
      <c r="U637" s="3">
        <f>IF(Table2[[#This Row],[Sex]]="male", 1, 0)</f>
        <v>0</v>
      </c>
      <c r="V637" s="3">
        <v>1</v>
      </c>
      <c r="AI637">
        <f>SUMPRODUCT(Table2[[#This Row],[SibSp_1]:[Const]],$X$4:$AG$4)</f>
        <v>0.54606697808270055</v>
      </c>
      <c r="AJ637">
        <f>(AI637-Table2[[#This Row],[Survived]])^2</f>
        <v>0.29818914455237255</v>
      </c>
    </row>
    <row r="638" spans="1:36" x14ac:dyDescent="0.25">
      <c r="A638">
        <v>636</v>
      </c>
      <c r="B638">
        <v>1</v>
      </c>
      <c r="C638">
        <v>2</v>
      </c>
      <c r="D638" t="s">
        <v>899</v>
      </c>
      <c r="E638" t="s">
        <v>17</v>
      </c>
      <c r="F638">
        <v>28</v>
      </c>
      <c r="G638">
        <v>0</v>
      </c>
      <c r="H638">
        <v>0</v>
      </c>
      <c r="I638">
        <v>237668</v>
      </c>
      <c r="J638">
        <v>13</v>
      </c>
      <c r="L638" t="s">
        <v>15</v>
      </c>
      <c r="M638">
        <f>Table2[[#This Row],[SibSp]]</f>
        <v>0</v>
      </c>
      <c r="N638">
        <f>Table2[[#This Row],[Parch]]</f>
        <v>0</v>
      </c>
      <c r="O638" s="5">
        <f>Table2[[#This Row],[Age]]/80</f>
        <v>0.35</v>
      </c>
      <c r="P638" s="5">
        <f>LOG10(Table2[[#This Row],[Fare]]+1)</f>
        <v>1.146128035678238</v>
      </c>
      <c r="Q638" s="3">
        <f>IF(OR(Table2[[#This Row],[Pclass]]=2, Table2[[#This Row],[Pclass]]=3), 0, IF(Table2[[#This Row],[Pclass]]=1, 1, ""))</f>
        <v>0</v>
      </c>
      <c r="R638" s="3">
        <f>IF(OR(Table2[[#This Row],[Pclass]]=1, Table2[[#This Row],[Pclass]]=3), 0, IF(Table2[[#This Row],[Pclass]]=2, 1, ""))</f>
        <v>1</v>
      </c>
      <c r="S638" s="3">
        <f>IF(OR(Table2[[#This Row],[Embarked]]="C", Table2[[#This Row],[Embarked]]="Q"), 0, IF(Table2[[#This Row],[Embarked]]="S", 1, ""))</f>
        <v>1</v>
      </c>
      <c r="T638" s="3">
        <f>IF(OR(Table2[[#This Row],[Embarked]]="S", Table2[[#This Row],[Embarked]]="Q"), 0, IF(Table2[[#This Row],[Embarked]]="C", 1, ""))</f>
        <v>0</v>
      </c>
      <c r="U638" s="3">
        <f>IF(Table2[[#This Row],[Sex]]="male", 1, 0)</f>
        <v>0</v>
      </c>
      <c r="V638" s="3">
        <v>1</v>
      </c>
      <c r="AI638">
        <f>SUMPRODUCT(Table2[[#This Row],[SibSp_1]:[Const]],$X$4:$AG$4)</f>
        <v>0.78459332104032042</v>
      </c>
      <c r="AJ638">
        <f>(AI638-Table2[[#This Row],[Survived]])^2</f>
        <v>4.6400037340438467E-2</v>
      </c>
    </row>
    <row r="639" spans="1:36" x14ac:dyDescent="0.25">
      <c r="A639">
        <v>637</v>
      </c>
      <c r="B639">
        <v>0</v>
      </c>
      <c r="C639">
        <v>3</v>
      </c>
      <c r="D639" t="s">
        <v>900</v>
      </c>
      <c r="E639" t="s">
        <v>13</v>
      </c>
      <c r="F639">
        <v>32</v>
      </c>
      <c r="G639">
        <v>0</v>
      </c>
      <c r="H639">
        <v>0</v>
      </c>
      <c r="I639" t="s">
        <v>901</v>
      </c>
      <c r="J639">
        <v>7.9249999999999998</v>
      </c>
      <c r="L639" t="s">
        <v>15</v>
      </c>
      <c r="M639">
        <f>Table2[[#This Row],[SibSp]]</f>
        <v>0</v>
      </c>
      <c r="N639">
        <f>Table2[[#This Row],[Parch]]</f>
        <v>0</v>
      </c>
      <c r="O639" s="5">
        <f>Table2[[#This Row],[Age]]/80</f>
        <v>0.4</v>
      </c>
      <c r="P639" s="5">
        <f>LOG10(Table2[[#This Row],[Fare]]+1)</f>
        <v>0.95060822478423079</v>
      </c>
      <c r="Q639" s="3">
        <f>IF(OR(Table2[[#This Row],[Pclass]]=2, Table2[[#This Row],[Pclass]]=3), 0, IF(Table2[[#This Row],[Pclass]]=1, 1, ""))</f>
        <v>0</v>
      </c>
      <c r="R639" s="3">
        <f>IF(OR(Table2[[#This Row],[Pclass]]=1, Table2[[#This Row],[Pclass]]=3), 0, IF(Table2[[#This Row],[Pclass]]=2, 1, ""))</f>
        <v>0</v>
      </c>
      <c r="S639" s="3">
        <f>IF(OR(Table2[[#This Row],[Embarked]]="C", Table2[[#This Row],[Embarked]]="Q"), 0, IF(Table2[[#This Row],[Embarked]]="S", 1, ""))</f>
        <v>1</v>
      </c>
      <c r="T639" s="3">
        <f>IF(OR(Table2[[#This Row],[Embarked]]="S", Table2[[#This Row],[Embarked]]="Q"), 0, IF(Table2[[#This Row],[Embarked]]="C", 1, ""))</f>
        <v>0</v>
      </c>
      <c r="U639" s="3">
        <f>IF(Table2[[#This Row],[Sex]]="male", 1, 0)</f>
        <v>1</v>
      </c>
      <c r="V639" s="3">
        <v>1</v>
      </c>
      <c r="AI639">
        <f>SUMPRODUCT(Table2[[#This Row],[SibSp_1]:[Const]],$X$4:$AG$4)</f>
        <v>8.3552755729165873E-2</v>
      </c>
      <c r="AJ639">
        <f>(AI639-Table2[[#This Row],[Survived]])^2</f>
        <v>6.9810629899376602E-3</v>
      </c>
    </row>
    <row r="640" spans="1:36" x14ac:dyDescent="0.25">
      <c r="A640">
        <v>638</v>
      </c>
      <c r="B640">
        <v>0</v>
      </c>
      <c r="C640">
        <v>2</v>
      </c>
      <c r="D640" t="s">
        <v>902</v>
      </c>
      <c r="E640" t="s">
        <v>13</v>
      </c>
      <c r="F640">
        <v>31</v>
      </c>
      <c r="G640">
        <v>1</v>
      </c>
      <c r="H640">
        <v>1</v>
      </c>
      <c r="I640" t="s">
        <v>360</v>
      </c>
      <c r="J640">
        <v>26.25</v>
      </c>
      <c r="L640" t="s">
        <v>15</v>
      </c>
      <c r="M640">
        <f>Table2[[#This Row],[SibSp]]</f>
        <v>1</v>
      </c>
      <c r="N640">
        <f>Table2[[#This Row],[Parch]]</f>
        <v>1</v>
      </c>
      <c r="O640" s="5">
        <f>Table2[[#This Row],[Age]]/80</f>
        <v>0.38750000000000001</v>
      </c>
      <c r="P640" s="5">
        <f>LOG10(Table2[[#This Row],[Fare]]+1)</f>
        <v>1.4353665066126613</v>
      </c>
      <c r="Q640" s="3">
        <f>IF(OR(Table2[[#This Row],[Pclass]]=2, Table2[[#This Row],[Pclass]]=3), 0, IF(Table2[[#This Row],[Pclass]]=1, 1, ""))</f>
        <v>0</v>
      </c>
      <c r="R640" s="3">
        <f>IF(OR(Table2[[#This Row],[Pclass]]=1, Table2[[#This Row],[Pclass]]=3), 0, IF(Table2[[#This Row],[Pclass]]=2, 1, ""))</f>
        <v>1</v>
      </c>
      <c r="S640" s="3">
        <f>IF(OR(Table2[[#This Row],[Embarked]]="C", Table2[[#This Row],[Embarked]]="Q"), 0, IF(Table2[[#This Row],[Embarked]]="S", 1, ""))</f>
        <v>1</v>
      </c>
      <c r="T640" s="3">
        <f>IF(OR(Table2[[#This Row],[Embarked]]="S", Table2[[#This Row],[Embarked]]="Q"), 0, IF(Table2[[#This Row],[Embarked]]="C", 1, ""))</f>
        <v>0</v>
      </c>
      <c r="U640" s="3">
        <f>IF(Table2[[#This Row],[Sex]]="male", 1, 0)</f>
        <v>1</v>
      </c>
      <c r="V640" s="3">
        <v>1</v>
      </c>
      <c r="AI640">
        <f>SUMPRODUCT(Table2[[#This Row],[SibSp_1]:[Const]],$X$4:$AG$4)</f>
        <v>0.22756322047266986</v>
      </c>
      <c r="AJ640">
        <f>(AI640-Table2[[#This Row],[Survived]])^2</f>
        <v>5.1785019311892951E-2</v>
      </c>
    </row>
    <row r="641" spans="1:36" x14ac:dyDescent="0.25">
      <c r="A641">
        <v>639</v>
      </c>
      <c r="B641">
        <v>0</v>
      </c>
      <c r="C641">
        <v>3</v>
      </c>
      <c r="D641" t="s">
        <v>903</v>
      </c>
      <c r="E641" t="s">
        <v>17</v>
      </c>
      <c r="F641">
        <v>41</v>
      </c>
      <c r="G641">
        <v>0</v>
      </c>
      <c r="H641">
        <v>5</v>
      </c>
      <c r="I641">
        <v>3101295</v>
      </c>
      <c r="J641">
        <v>39.6875</v>
      </c>
      <c r="L641" t="s">
        <v>15</v>
      </c>
      <c r="M641">
        <f>Table2[[#This Row],[SibSp]]</f>
        <v>0</v>
      </c>
      <c r="N641">
        <f>Table2[[#This Row],[Parch]]</f>
        <v>5</v>
      </c>
      <c r="O641" s="5">
        <f>Table2[[#This Row],[Age]]/80</f>
        <v>0.51249999999999996</v>
      </c>
      <c r="P641" s="5">
        <f>LOG10(Table2[[#This Row],[Fare]]+1)</f>
        <v>1.6094610059122672</v>
      </c>
      <c r="Q641" s="3">
        <f>IF(OR(Table2[[#This Row],[Pclass]]=2, Table2[[#This Row],[Pclass]]=3), 0, IF(Table2[[#This Row],[Pclass]]=1, 1, ""))</f>
        <v>0</v>
      </c>
      <c r="R641" s="3">
        <f>IF(OR(Table2[[#This Row],[Pclass]]=1, Table2[[#This Row],[Pclass]]=3), 0, IF(Table2[[#This Row],[Pclass]]=2, 1, ""))</f>
        <v>0</v>
      </c>
      <c r="S641" s="3">
        <f>IF(OR(Table2[[#This Row],[Embarked]]="C", Table2[[#This Row],[Embarked]]="Q"), 0, IF(Table2[[#This Row],[Embarked]]="S", 1, ""))</f>
        <v>1</v>
      </c>
      <c r="T641" s="3">
        <f>IF(OR(Table2[[#This Row],[Embarked]]="S", Table2[[#This Row],[Embarked]]="Q"), 0, IF(Table2[[#This Row],[Embarked]]="C", 1, ""))</f>
        <v>0</v>
      </c>
      <c r="U641" s="3">
        <f>IF(Table2[[#This Row],[Sex]]="male", 1, 0)</f>
        <v>0</v>
      </c>
      <c r="V641" s="3">
        <v>1</v>
      </c>
      <c r="AI641">
        <f>SUMPRODUCT(Table2[[#This Row],[SibSp_1]:[Const]],$X$4:$AG$4)</f>
        <v>0.47148702601666809</v>
      </c>
      <c r="AJ641">
        <f>(AI641-Table2[[#This Row],[Survived]])^2</f>
        <v>0.22230001570204225</v>
      </c>
    </row>
    <row r="642" spans="1:36" hidden="1" x14ac:dyDescent="0.25">
      <c r="A642">
        <v>640</v>
      </c>
      <c r="B642">
        <v>0</v>
      </c>
      <c r="C642">
        <v>3</v>
      </c>
      <c r="D642" t="s">
        <v>904</v>
      </c>
      <c r="E642" t="s">
        <v>13</v>
      </c>
      <c r="G642">
        <v>1</v>
      </c>
      <c r="H642">
        <v>0</v>
      </c>
      <c r="I642">
        <v>376564</v>
      </c>
      <c r="J642">
        <v>16.100000000000001</v>
      </c>
      <c r="L642" t="s">
        <v>15</v>
      </c>
      <c r="M642">
        <f>Table2[[#This Row],[SibSp]]</f>
        <v>1</v>
      </c>
      <c r="N642">
        <f>Table2[[#This Row],[Parch]]</f>
        <v>0</v>
      </c>
      <c r="O642">
        <f>Table2[[#This Row],[Age]]/80</f>
        <v>0</v>
      </c>
      <c r="P642" s="3">
        <f>LOG10(Table2[[#This Row],[Fare]]+1)</f>
        <v>1.2329961103921538</v>
      </c>
      <c r="Q642" s="3">
        <f>IF(OR(Table2[[#This Row],[Pclass]]=2, Table2[[#This Row],[Pclass]]=3), 0, IF(Table2[[#This Row],[Pclass]]=1, 1, ""))</f>
        <v>0</v>
      </c>
      <c r="R642" s="3">
        <f>IF(OR(Table2[[#This Row],[Pclass]]=1, Table2[[#This Row],[Pclass]]=3), 0, IF(Table2[[#This Row],[Pclass]]=2, 1, ""))</f>
        <v>0</v>
      </c>
      <c r="S642" s="3">
        <f>IF(OR(Table2[[#This Row],[Embarked]]="C", Table2[[#This Row],[Embarked]]="Q"), 0, IF(Table2[[#This Row],[Embarked]]="S", 1, ""))</f>
        <v>1</v>
      </c>
      <c r="T642" s="3">
        <f>IF(OR(Table2[[#This Row],[Embarked]]="S", Table2[[#This Row],[Embarked]]="Q"), 0, IF(Table2[[#This Row],[Embarked]]="C", 1, ""))</f>
        <v>0</v>
      </c>
      <c r="U642" s="3">
        <f>IF(Table2[[#This Row],[Sex]]="male", 1, 0)</f>
        <v>1</v>
      </c>
      <c r="V642" s="3"/>
      <c r="AI642">
        <f>SUMPRODUCT(Table2[[#This Row],[SibSp_1]:[Const]],$X$4:$AG$4)</f>
        <v>-0.44716767681250386</v>
      </c>
      <c r="AJ642">
        <f>(AI642-Table2[[#This Row],[Survived]])^2</f>
        <v>0.19995893118589189</v>
      </c>
    </row>
    <row r="643" spans="1:36" x14ac:dyDescent="0.25">
      <c r="A643">
        <v>641</v>
      </c>
      <c r="B643">
        <v>0</v>
      </c>
      <c r="C643">
        <v>3</v>
      </c>
      <c r="D643" t="s">
        <v>905</v>
      </c>
      <c r="E643" t="s">
        <v>13</v>
      </c>
      <c r="F643">
        <v>20</v>
      </c>
      <c r="G643">
        <v>0</v>
      </c>
      <c r="H643">
        <v>0</v>
      </c>
      <c r="I643">
        <v>350050</v>
      </c>
      <c r="J643">
        <v>7.8541999999999996</v>
      </c>
      <c r="L643" t="s">
        <v>15</v>
      </c>
      <c r="M643">
        <f>Table2[[#This Row],[SibSp]]</f>
        <v>0</v>
      </c>
      <c r="N643">
        <f>Table2[[#This Row],[Parch]]</f>
        <v>0</v>
      </c>
      <c r="O643" s="5">
        <f>Table2[[#This Row],[Age]]/80</f>
        <v>0.25</v>
      </c>
      <c r="P643" s="5">
        <f>LOG10(Table2[[#This Row],[Fare]]+1)</f>
        <v>0.94714932766263737</v>
      </c>
      <c r="Q643" s="3">
        <f>IF(OR(Table2[[#This Row],[Pclass]]=2, Table2[[#This Row],[Pclass]]=3), 0, IF(Table2[[#This Row],[Pclass]]=1, 1, ""))</f>
        <v>0</v>
      </c>
      <c r="R643" s="3">
        <f>IF(OR(Table2[[#This Row],[Pclass]]=1, Table2[[#This Row],[Pclass]]=3), 0, IF(Table2[[#This Row],[Pclass]]=2, 1, ""))</f>
        <v>0</v>
      </c>
      <c r="S643" s="3">
        <f>IF(OR(Table2[[#This Row],[Embarked]]="C", Table2[[#This Row],[Embarked]]="Q"), 0, IF(Table2[[#This Row],[Embarked]]="S", 1, ""))</f>
        <v>1</v>
      </c>
      <c r="T643" s="3">
        <f>IF(OR(Table2[[#This Row],[Embarked]]="S", Table2[[#This Row],[Embarked]]="Q"), 0, IF(Table2[[#This Row],[Embarked]]="C", 1, ""))</f>
        <v>0</v>
      </c>
      <c r="U643" s="3">
        <f>IF(Table2[[#This Row],[Sex]]="male", 1, 0)</f>
        <v>1</v>
      </c>
      <c r="V643" s="3">
        <v>1</v>
      </c>
      <c r="AI643">
        <f>SUMPRODUCT(Table2[[#This Row],[SibSp_1]:[Const]],$X$4:$AG$4)</f>
        <v>0.16020129307512465</v>
      </c>
      <c r="AJ643">
        <f>(AI643-Table2[[#This Row],[Survived]])^2</f>
        <v>2.566445430294198E-2</v>
      </c>
    </row>
    <row r="644" spans="1:36" x14ac:dyDescent="0.25">
      <c r="A644">
        <v>642</v>
      </c>
      <c r="B644">
        <v>1</v>
      </c>
      <c r="C644">
        <v>1</v>
      </c>
      <c r="D644" t="s">
        <v>906</v>
      </c>
      <c r="E644" t="s">
        <v>17</v>
      </c>
      <c r="F644">
        <v>24</v>
      </c>
      <c r="G644">
        <v>0</v>
      </c>
      <c r="H644">
        <v>0</v>
      </c>
      <c r="I644" t="s">
        <v>548</v>
      </c>
      <c r="J644">
        <v>69.3</v>
      </c>
      <c r="K644" t="s">
        <v>549</v>
      </c>
      <c r="L644" t="s">
        <v>20</v>
      </c>
      <c r="M644">
        <f>Table2[[#This Row],[SibSp]]</f>
        <v>0</v>
      </c>
      <c r="N644">
        <f>Table2[[#This Row],[Parch]]</f>
        <v>0</v>
      </c>
      <c r="O644" s="5">
        <f>Table2[[#This Row],[Age]]/80</f>
        <v>0.3</v>
      </c>
      <c r="P644" s="5">
        <f>LOG10(Table2[[#This Row],[Fare]]+1)</f>
        <v>1.8469553250198238</v>
      </c>
      <c r="Q644" s="3">
        <f>IF(OR(Table2[[#This Row],[Pclass]]=2, Table2[[#This Row],[Pclass]]=3), 0, IF(Table2[[#This Row],[Pclass]]=1, 1, ""))</f>
        <v>1</v>
      </c>
      <c r="R644" s="3">
        <f>IF(OR(Table2[[#This Row],[Pclass]]=1, Table2[[#This Row],[Pclass]]=3), 0, IF(Table2[[#This Row],[Pclass]]=2, 1, ""))</f>
        <v>0</v>
      </c>
      <c r="S644" s="3">
        <f>IF(OR(Table2[[#This Row],[Embarked]]="C", Table2[[#This Row],[Embarked]]="Q"), 0, IF(Table2[[#This Row],[Embarked]]="S", 1, ""))</f>
        <v>0</v>
      </c>
      <c r="T644" s="3">
        <f>IF(OR(Table2[[#This Row],[Embarked]]="S", Table2[[#This Row],[Embarked]]="Q"), 0, IF(Table2[[#This Row],[Embarked]]="C", 1, ""))</f>
        <v>1</v>
      </c>
      <c r="U644" s="3">
        <f>IF(Table2[[#This Row],[Sex]]="male", 1, 0)</f>
        <v>0</v>
      </c>
      <c r="V644" s="3">
        <v>1</v>
      </c>
      <c r="AI644">
        <f>SUMPRODUCT(Table2[[#This Row],[SibSp_1]:[Const]],$X$4:$AG$4)</f>
        <v>1.0802212321948932</v>
      </c>
      <c r="AJ644">
        <f>(AI644-Table2[[#This Row],[Survived]])^2</f>
        <v>6.4354460948669676E-3</v>
      </c>
    </row>
    <row r="645" spans="1:36" x14ac:dyDescent="0.25">
      <c r="A645">
        <v>643</v>
      </c>
      <c r="B645">
        <v>0</v>
      </c>
      <c r="C645">
        <v>3</v>
      </c>
      <c r="D645" t="s">
        <v>907</v>
      </c>
      <c r="E645" t="s">
        <v>17</v>
      </c>
      <c r="F645">
        <v>2</v>
      </c>
      <c r="G645">
        <v>3</v>
      </c>
      <c r="H645">
        <v>2</v>
      </c>
      <c r="I645">
        <v>347088</v>
      </c>
      <c r="J645">
        <v>27.9</v>
      </c>
      <c r="L645" t="s">
        <v>15</v>
      </c>
      <c r="M645">
        <f>Table2[[#This Row],[SibSp]]</f>
        <v>3</v>
      </c>
      <c r="N645">
        <f>Table2[[#This Row],[Parch]]</f>
        <v>2</v>
      </c>
      <c r="O645" s="5">
        <f>Table2[[#This Row],[Age]]/80</f>
        <v>2.5000000000000001E-2</v>
      </c>
      <c r="P645" s="5">
        <f>LOG10(Table2[[#This Row],[Fare]]+1)</f>
        <v>1.4608978427565478</v>
      </c>
      <c r="Q645" s="3">
        <f>IF(OR(Table2[[#This Row],[Pclass]]=2, Table2[[#This Row],[Pclass]]=3), 0, IF(Table2[[#This Row],[Pclass]]=1, 1, ""))</f>
        <v>0</v>
      </c>
      <c r="R645" s="3">
        <f>IF(OR(Table2[[#This Row],[Pclass]]=1, Table2[[#This Row],[Pclass]]=3), 0, IF(Table2[[#This Row],[Pclass]]=2, 1, ""))</f>
        <v>0</v>
      </c>
      <c r="S645" s="3">
        <f>IF(OR(Table2[[#This Row],[Embarked]]="C", Table2[[#This Row],[Embarked]]="Q"), 0, IF(Table2[[#This Row],[Embarked]]="S", 1, ""))</f>
        <v>1</v>
      </c>
      <c r="T645" s="3">
        <f>IF(OR(Table2[[#This Row],[Embarked]]="S", Table2[[#This Row],[Embarked]]="Q"), 0, IF(Table2[[#This Row],[Embarked]]="C", 1, ""))</f>
        <v>0</v>
      </c>
      <c r="U645" s="3">
        <f>IF(Table2[[#This Row],[Sex]]="male", 1, 0)</f>
        <v>0</v>
      </c>
      <c r="V645" s="3">
        <v>1</v>
      </c>
      <c r="AI645">
        <f>SUMPRODUCT(Table2[[#This Row],[SibSp_1]:[Const]],$X$4:$AG$4)</f>
        <v>0.59087698450380843</v>
      </c>
      <c r="AJ645">
        <f>(AI645-Table2[[#This Row],[Survived]])^2</f>
        <v>0.34913561081631389</v>
      </c>
    </row>
    <row r="646" spans="1:36" hidden="1" x14ac:dyDescent="0.25">
      <c r="A646">
        <v>644</v>
      </c>
      <c r="B646">
        <v>1</v>
      </c>
      <c r="C646">
        <v>3</v>
      </c>
      <c r="D646" t="s">
        <v>908</v>
      </c>
      <c r="E646" t="s">
        <v>13</v>
      </c>
      <c r="G646">
        <v>0</v>
      </c>
      <c r="H646">
        <v>0</v>
      </c>
      <c r="I646">
        <v>1601</v>
      </c>
      <c r="J646">
        <v>56.495800000000003</v>
      </c>
      <c r="L646" t="s">
        <v>15</v>
      </c>
      <c r="M646">
        <f>Table2[[#This Row],[SibSp]]</f>
        <v>0</v>
      </c>
      <c r="N646">
        <f>Table2[[#This Row],[Parch]]</f>
        <v>0</v>
      </c>
      <c r="O646">
        <f>Table2[[#This Row],[Age]]/80</f>
        <v>0</v>
      </c>
      <c r="P646" s="3">
        <f>LOG10(Table2[[#This Row],[Fare]]+1)</f>
        <v>1.7596361211514699</v>
      </c>
      <c r="Q646" s="3">
        <f>IF(OR(Table2[[#This Row],[Pclass]]=2, Table2[[#This Row],[Pclass]]=3), 0, IF(Table2[[#This Row],[Pclass]]=1, 1, ""))</f>
        <v>0</v>
      </c>
      <c r="R646" s="3">
        <f>IF(OR(Table2[[#This Row],[Pclass]]=1, Table2[[#This Row],[Pclass]]=3), 0, IF(Table2[[#This Row],[Pclass]]=2, 1, ""))</f>
        <v>0</v>
      </c>
      <c r="S646" s="3">
        <f>IF(OR(Table2[[#This Row],[Embarked]]="C", Table2[[#This Row],[Embarked]]="Q"), 0, IF(Table2[[#This Row],[Embarked]]="S", 1, ""))</f>
        <v>1</v>
      </c>
      <c r="T646" s="3">
        <f>IF(OR(Table2[[#This Row],[Embarked]]="S", Table2[[#This Row],[Embarked]]="Q"), 0, IF(Table2[[#This Row],[Embarked]]="C", 1, ""))</f>
        <v>0</v>
      </c>
      <c r="U646" s="3">
        <f>IF(Table2[[#This Row],[Sex]]="male", 1, 0)</f>
        <v>1</v>
      </c>
      <c r="V646" s="3"/>
      <c r="AI646">
        <f>SUMPRODUCT(Table2[[#This Row],[SibSp_1]:[Const]],$X$4:$AG$4)</f>
        <v>-0.36655984971727806</v>
      </c>
      <c r="AJ646">
        <f>(AI646-Table2[[#This Row],[Survived]])^2</f>
        <v>1.8674858228593092</v>
      </c>
    </row>
    <row r="647" spans="1:36" x14ac:dyDescent="0.25">
      <c r="A647">
        <v>645</v>
      </c>
      <c r="B647">
        <v>1</v>
      </c>
      <c r="C647">
        <v>3</v>
      </c>
      <c r="D647" t="s">
        <v>909</v>
      </c>
      <c r="E647" t="s">
        <v>17</v>
      </c>
      <c r="F647">
        <v>0.75</v>
      </c>
      <c r="G647">
        <v>2</v>
      </c>
      <c r="H647">
        <v>1</v>
      </c>
      <c r="I647">
        <v>2666</v>
      </c>
      <c r="J647">
        <v>19.258299999999998</v>
      </c>
      <c r="L647" t="s">
        <v>20</v>
      </c>
      <c r="M647">
        <f>Table2[[#This Row],[SibSp]]</f>
        <v>2</v>
      </c>
      <c r="N647">
        <f>Table2[[#This Row],[Parch]]</f>
        <v>1</v>
      </c>
      <c r="O647" s="5">
        <f>Table2[[#This Row],[Age]]/80</f>
        <v>9.3749999999999997E-3</v>
      </c>
      <c r="P647" s="5">
        <f>LOG10(Table2[[#This Row],[Fare]]+1)</f>
        <v>1.3066029982011584</v>
      </c>
      <c r="Q647" s="3">
        <f>IF(OR(Table2[[#This Row],[Pclass]]=2, Table2[[#This Row],[Pclass]]=3), 0, IF(Table2[[#This Row],[Pclass]]=1, 1, ""))</f>
        <v>0</v>
      </c>
      <c r="R647" s="3">
        <f>IF(OR(Table2[[#This Row],[Pclass]]=1, Table2[[#This Row],[Pclass]]=3), 0, IF(Table2[[#This Row],[Pclass]]=2, 1, ""))</f>
        <v>0</v>
      </c>
      <c r="S647" s="3">
        <f>IF(OR(Table2[[#This Row],[Embarked]]="C", Table2[[#This Row],[Embarked]]="Q"), 0, IF(Table2[[#This Row],[Embarked]]="S", 1, ""))</f>
        <v>0</v>
      </c>
      <c r="T647" s="3">
        <f>IF(OR(Table2[[#This Row],[Embarked]]="S", Table2[[#This Row],[Embarked]]="Q"), 0, IF(Table2[[#This Row],[Embarked]]="C", 1, ""))</f>
        <v>1</v>
      </c>
      <c r="U647" s="3">
        <f>IF(Table2[[#This Row],[Sex]]="male", 1, 0)</f>
        <v>0</v>
      </c>
      <c r="V647" s="3">
        <v>1</v>
      </c>
      <c r="AI647">
        <f>SUMPRODUCT(Table2[[#This Row],[SibSp_1]:[Const]],$X$4:$AG$4)</f>
        <v>0.72631336238670707</v>
      </c>
      <c r="AJ647">
        <f>(AI647-Table2[[#This Row],[Survived]])^2</f>
        <v>7.4904375608069923E-2</v>
      </c>
    </row>
    <row r="648" spans="1:36" x14ac:dyDescent="0.25">
      <c r="A648">
        <v>646</v>
      </c>
      <c r="B648">
        <v>1</v>
      </c>
      <c r="C648">
        <v>1</v>
      </c>
      <c r="D648" t="s">
        <v>910</v>
      </c>
      <c r="E648" t="s">
        <v>13</v>
      </c>
      <c r="F648">
        <v>48</v>
      </c>
      <c r="G648">
        <v>1</v>
      </c>
      <c r="H648">
        <v>0</v>
      </c>
      <c r="I648" t="s">
        <v>92</v>
      </c>
      <c r="J648">
        <v>76.729200000000006</v>
      </c>
      <c r="K648" t="s">
        <v>93</v>
      </c>
      <c r="L648" t="s">
        <v>20</v>
      </c>
      <c r="M648">
        <f>Table2[[#This Row],[SibSp]]</f>
        <v>1</v>
      </c>
      <c r="N648">
        <f>Table2[[#This Row],[Parch]]</f>
        <v>0</v>
      </c>
      <c r="O648" s="5">
        <f>Table2[[#This Row],[Age]]/80</f>
        <v>0.6</v>
      </c>
      <c r="P648" s="5">
        <f>LOG10(Table2[[#This Row],[Fare]]+1)</f>
        <v>1.8905841979078102</v>
      </c>
      <c r="Q648" s="3">
        <f>IF(OR(Table2[[#This Row],[Pclass]]=2, Table2[[#This Row],[Pclass]]=3), 0, IF(Table2[[#This Row],[Pclass]]=1, 1, ""))</f>
        <v>1</v>
      </c>
      <c r="R648" s="3">
        <f>IF(OR(Table2[[#This Row],[Pclass]]=1, Table2[[#This Row],[Pclass]]=3), 0, IF(Table2[[#This Row],[Pclass]]=2, 1, ""))</f>
        <v>0</v>
      </c>
      <c r="S648" s="3">
        <f>IF(OR(Table2[[#This Row],[Embarked]]="C", Table2[[#This Row],[Embarked]]="Q"), 0, IF(Table2[[#This Row],[Embarked]]="S", 1, ""))</f>
        <v>0</v>
      </c>
      <c r="T648" s="3">
        <f>IF(OR(Table2[[#This Row],[Embarked]]="S", Table2[[#This Row],[Embarked]]="Q"), 0, IF(Table2[[#This Row],[Embarked]]="C", 1, ""))</f>
        <v>1</v>
      </c>
      <c r="U648" s="3">
        <f>IF(Table2[[#This Row],[Sex]]="male", 1, 0)</f>
        <v>1</v>
      </c>
      <c r="V648" s="3">
        <v>1</v>
      </c>
      <c r="AI648">
        <f>SUMPRODUCT(Table2[[#This Row],[SibSp_1]:[Const]],$X$4:$AG$4)</f>
        <v>0.39071497727896776</v>
      </c>
      <c r="AJ648">
        <f>(AI648-Table2[[#This Row],[Survived]])^2</f>
        <v>0.37122823891216877</v>
      </c>
    </row>
    <row r="649" spans="1:36" x14ac:dyDescent="0.25">
      <c r="A649">
        <v>647</v>
      </c>
      <c r="B649">
        <v>0</v>
      </c>
      <c r="C649">
        <v>3</v>
      </c>
      <c r="D649" t="s">
        <v>911</v>
      </c>
      <c r="E649" t="s">
        <v>13</v>
      </c>
      <c r="F649">
        <v>19</v>
      </c>
      <c r="G649">
        <v>0</v>
      </c>
      <c r="H649">
        <v>0</v>
      </c>
      <c r="I649">
        <v>349231</v>
      </c>
      <c r="J649">
        <v>7.8958000000000004</v>
      </c>
      <c r="L649" t="s">
        <v>15</v>
      </c>
      <c r="M649">
        <f>Table2[[#This Row],[SibSp]]</f>
        <v>0</v>
      </c>
      <c r="N649">
        <f>Table2[[#This Row],[Parch]]</f>
        <v>0</v>
      </c>
      <c r="O649" s="5">
        <f>Table2[[#This Row],[Age]]/80</f>
        <v>0.23749999999999999</v>
      </c>
      <c r="P649" s="5">
        <f>LOG10(Table2[[#This Row],[Fare]]+1)</f>
        <v>0.94918501031343461</v>
      </c>
      <c r="Q649" s="3">
        <f>IF(OR(Table2[[#This Row],[Pclass]]=2, Table2[[#This Row],[Pclass]]=3), 0, IF(Table2[[#This Row],[Pclass]]=1, 1, ""))</f>
        <v>0</v>
      </c>
      <c r="R649" s="3">
        <f>IF(OR(Table2[[#This Row],[Pclass]]=1, Table2[[#This Row],[Pclass]]=3), 0, IF(Table2[[#This Row],[Pclass]]=2, 1, ""))</f>
        <v>0</v>
      </c>
      <c r="S649" s="3">
        <f>IF(OR(Table2[[#This Row],[Embarked]]="C", Table2[[#This Row],[Embarked]]="Q"), 0, IF(Table2[[#This Row],[Embarked]]="S", 1, ""))</f>
        <v>1</v>
      </c>
      <c r="T649" s="3">
        <f>IF(OR(Table2[[#This Row],[Embarked]]="S", Table2[[#This Row],[Embarked]]="Q"), 0, IF(Table2[[#This Row],[Embarked]]="C", 1, ""))</f>
        <v>0</v>
      </c>
      <c r="U649" s="3">
        <f>IF(Table2[[#This Row],[Sex]]="male", 1, 0)</f>
        <v>1</v>
      </c>
      <c r="V649" s="3">
        <v>1</v>
      </c>
      <c r="AI649">
        <f>SUMPRODUCT(Table2[[#This Row],[SibSp_1]:[Const]],$X$4:$AG$4)</f>
        <v>0.16670195931761933</v>
      </c>
      <c r="AJ649">
        <f>(AI649-Table2[[#This Row],[Survived]])^2</f>
        <v>2.7789543240333212E-2</v>
      </c>
    </row>
    <row r="650" spans="1:36" x14ac:dyDescent="0.25">
      <c r="A650">
        <v>648</v>
      </c>
      <c r="B650">
        <v>1</v>
      </c>
      <c r="C650">
        <v>1</v>
      </c>
      <c r="D650" t="s">
        <v>912</v>
      </c>
      <c r="E650" t="s">
        <v>13</v>
      </c>
      <c r="F650">
        <v>56</v>
      </c>
      <c r="G650">
        <v>0</v>
      </c>
      <c r="H650">
        <v>0</v>
      </c>
      <c r="I650">
        <v>13213</v>
      </c>
      <c r="J650">
        <v>35.5</v>
      </c>
      <c r="K650" t="s">
        <v>913</v>
      </c>
      <c r="L650" t="s">
        <v>20</v>
      </c>
      <c r="M650">
        <f>Table2[[#This Row],[SibSp]]</f>
        <v>0</v>
      </c>
      <c r="N650">
        <f>Table2[[#This Row],[Parch]]</f>
        <v>0</v>
      </c>
      <c r="O650" s="5">
        <f>Table2[[#This Row],[Age]]/80</f>
        <v>0.7</v>
      </c>
      <c r="P650" s="5">
        <f>LOG10(Table2[[#This Row],[Fare]]+1)</f>
        <v>1.5622928644564746</v>
      </c>
      <c r="Q650" s="3">
        <f>IF(OR(Table2[[#This Row],[Pclass]]=2, Table2[[#This Row],[Pclass]]=3), 0, IF(Table2[[#This Row],[Pclass]]=1, 1, ""))</f>
        <v>1</v>
      </c>
      <c r="R650" s="3">
        <f>IF(OR(Table2[[#This Row],[Pclass]]=1, Table2[[#This Row],[Pclass]]=3), 0, IF(Table2[[#This Row],[Pclass]]=2, 1, ""))</f>
        <v>0</v>
      </c>
      <c r="S650" s="3">
        <f>IF(OR(Table2[[#This Row],[Embarked]]="C", Table2[[#This Row],[Embarked]]="Q"), 0, IF(Table2[[#This Row],[Embarked]]="S", 1, ""))</f>
        <v>0</v>
      </c>
      <c r="T650" s="3">
        <f>IF(OR(Table2[[#This Row],[Embarked]]="S", Table2[[#This Row],[Embarked]]="Q"), 0, IF(Table2[[#This Row],[Embarked]]="C", 1, ""))</f>
        <v>1</v>
      </c>
      <c r="U650" s="3">
        <f>IF(Table2[[#This Row],[Sex]]="male", 1, 0)</f>
        <v>1</v>
      </c>
      <c r="V650" s="3">
        <v>1</v>
      </c>
      <c r="AI650">
        <f>SUMPRODUCT(Table2[[#This Row],[SibSp_1]:[Const]],$X$4:$AG$4)</f>
        <v>0.3784346310523915</v>
      </c>
      <c r="AJ650">
        <f>(AI650-Table2[[#This Row],[Survived]])^2</f>
        <v>0.38634350787497668</v>
      </c>
    </row>
    <row r="651" spans="1:36" hidden="1" x14ac:dyDescent="0.25">
      <c r="A651">
        <v>649</v>
      </c>
      <c r="B651">
        <v>0</v>
      </c>
      <c r="C651">
        <v>3</v>
      </c>
      <c r="D651" t="s">
        <v>914</v>
      </c>
      <c r="E651" t="s">
        <v>13</v>
      </c>
      <c r="G651">
        <v>0</v>
      </c>
      <c r="H651">
        <v>0</v>
      </c>
      <c r="I651" t="s">
        <v>915</v>
      </c>
      <c r="J651">
        <v>7.55</v>
      </c>
      <c r="L651" t="s">
        <v>15</v>
      </c>
      <c r="M651">
        <f>Table2[[#This Row],[SibSp]]</f>
        <v>0</v>
      </c>
      <c r="N651">
        <f>Table2[[#This Row],[Parch]]</f>
        <v>0</v>
      </c>
      <c r="O651">
        <f>Table2[[#This Row],[Age]]/80</f>
        <v>0</v>
      </c>
      <c r="P651" s="3">
        <f>LOG10(Table2[[#This Row],[Fare]]+1)</f>
        <v>0.9319661147281727</v>
      </c>
      <c r="Q651" s="3">
        <f>IF(OR(Table2[[#This Row],[Pclass]]=2, Table2[[#This Row],[Pclass]]=3), 0, IF(Table2[[#This Row],[Pclass]]=1, 1, ""))</f>
        <v>0</v>
      </c>
      <c r="R651" s="3">
        <f>IF(OR(Table2[[#This Row],[Pclass]]=1, Table2[[#This Row],[Pclass]]=3), 0, IF(Table2[[#This Row],[Pclass]]=2, 1, ""))</f>
        <v>0</v>
      </c>
      <c r="S651" s="3">
        <f>IF(OR(Table2[[#This Row],[Embarked]]="C", Table2[[#This Row],[Embarked]]="Q"), 0, IF(Table2[[#This Row],[Embarked]]="S", 1, ""))</f>
        <v>1</v>
      </c>
      <c r="T651" s="3">
        <f>IF(OR(Table2[[#This Row],[Embarked]]="S", Table2[[#This Row],[Embarked]]="Q"), 0, IF(Table2[[#This Row],[Embarked]]="C", 1, ""))</f>
        <v>0</v>
      </c>
      <c r="U651" s="3">
        <f>IF(Table2[[#This Row],[Sex]]="male", 1, 0)</f>
        <v>1</v>
      </c>
      <c r="V651" s="3"/>
      <c r="AI651">
        <f>SUMPRODUCT(Table2[[#This Row],[SibSp_1]:[Const]],$X$4:$AG$4)</f>
        <v>-0.4069076340803735</v>
      </c>
      <c r="AJ651">
        <f>(AI651-Table2[[#This Row],[Survived]])^2</f>
        <v>0.16557382267288714</v>
      </c>
    </row>
    <row r="652" spans="1:36" x14ac:dyDescent="0.25">
      <c r="A652">
        <v>650</v>
      </c>
      <c r="B652">
        <v>1</v>
      </c>
      <c r="C652">
        <v>3</v>
      </c>
      <c r="D652" t="s">
        <v>916</v>
      </c>
      <c r="E652" t="s">
        <v>17</v>
      </c>
      <c r="F652">
        <v>23</v>
      </c>
      <c r="G652">
        <v>0</v>
      </c>
      <c r="H652">
        <v>0</v>
      </c>
      <c r="I652" t="s">
        <v>917</v>
      </c>
      <c r="J652">
        <v>7.55</v>
      </c>
      <c r="L652" t="s">
        <v>15</v>
      </c>
      <c r="M652">
        <f>Table2[[#This Row],[SibSp]]</f>
        <v>0</v>
      </c>
      <c r="N652">
        <f>Table2[[#This Row],[Parch]]</f>
        <v>0</v>
      </c>
      <c r="O652" s="5">
        <f>Table2[[#This Row],[Age]]/80</f>
        <v>0.28749999999999998</v>
      </c>
      <c r="P652" s="5">
        <f>LOG10(Table2[[#This Row],[Fare]]+1)</f>
        <v>0.9319661147281727</v>
      </c>
      <c r="Q652" s="3">
        <f>IF(OR(Table2[[#This Row],[Pclass]]=2, Table2[[#This Row],[Pclass]]=3), 0, IF(Table2[[#This Row],[Pclass]]=1, 1, ""))</f>
        <v>0</v>
      </c>
      <c r="R652" s="3">
        <f>IF(OR(Table2[[#This Row],[Pclass]]=1, Table2[[#This Row],[Pclass]]=3), 0, IF(Table2[[#This Row],[Pclass]]=2, 1, ""))</f>
        <v>0</v>
      </c>
      <c r="S652" s="3">
        <f>IF(OR(Table2[[#This Row],[Embarked]]="C", Table2[[#This Row],[Embarked]]="Q"), 0, IF(Table2[[#This Row],[Embarked]]="S", 1, ""))</f>
        <v>1</v>
      </c>
      <c r="T652" s="3">
        <f>IF(OR(Table2[[#This Row],[Embarked]]="S", Table2[[#This Row],[Embarked]]="Q"), 0, IF(Table2[[#This Row],[Embarked]]="C", 1, ""))</f>
        <v>0</v>
      </c>
      <c r="U652" s="3">
        <f>IF(Table2[[#This Row],[Sex]]="male", 1, 0)</f>
        <v>0</v>
      </c>
      <c r="V652" s="3">
        <v>1</v>
      </c>
      <c r="AI652">
        <f>SUMPRODUCT(Table2[[#This Row],[SibSp_1]:[Const]],$X$4:$AG$4)</f>
        <v>0.62332079434038223</v>
      </c>
      <c r="AJ652">
        <f>(AI652-Table2[[#This Row],[Survived]])^2</f>
        <v>0.14188722397636061</v>
      </c>
    </row>
    <row r="653" spans="1:36" hidden="1" x14ac:dyDescent="0.25">
      <c r="A653">
        <v>651</v>
      </c>
      <c r="B653">
        <v>0</v>
      </c>
      <c r="C653">
        <v>3</v>
      </c>
      <c r="D653" t="s">
        <v>918</v>
      </c>
      <c r="E653" t="s">
        <v>13</v>
      </c>
      <c r="G653">
        <v>0</v>
      </c>
      <c r="H653">
        <v>0</v>
      </c>
      <c r="I653">
        <v>349221</v>
      </c>
      <c r="J653">
        <v>7.8958000000000004</v>
      </c>
      <c r="L653" t="s">
        <v>15</v>
      </c>
      <c r="M653">
        <f>Table2[[#This Row],[SibSp]]</f>
        <v>0</v>
      </c>
      <c r="N653">
        <f>Table2[[#This Row],[Parch]]</f>
        <v>0</v>
      </c>
      <c r="O653">
        <f>Table2[[#This Row],[Age]]/80</f>
        <v>0</v>
      </c>
      <c r="P653" s="3">
        <f>LOG10(Table2[[#This Row],[Fare]]+1)</f>
        <v>0.94918501031343461</v>
      </c>
      <c r="Q653" s="3">
        <f>IF(OR(Table2[[#This Row],[Pclass]]=2, Table2[[#This Row],[Pclass]]=3), 0, IF(Table2[[#This Row],[Pclass]]=1, 1, ""))</f>
        <v>0</v>
      </c>
      <c r="R653" s="3">
        <f>IF(OR(Table2[[#This Row],[Pclass]]=1, Table2[[#This Row],[Pclass]]=3), 0, IF(Table2[[#This Row],[Pclass]]=2, 1, ""))</f>
        <v>0</v>
      </c>
      <c r="S653" s="3">
        <f>IF(OR(Table2[[#This Row],[Embarked]]="C", Table2[[#This Row],[Embarked]]="Q"), 0, IF(Table2[[#This Row],[Embarked]]="S", 1, ""))</f>
        <v>1</v>
      </c>
      <c r="T653" s="3">
        <f>IF(OR(Table2[[#This Row],[Embarked]]="S", Table2[[#This Row],[Embarked]]="Q"), 0, IF(Table2[[#This Row],[Embarked]]="C", 1, ""))</f>
        <v>0</v>
      </c>
      <c r="U653" s="3">
        <f>IF(Table2[[#This Row],[Sex]]="male", 1, 0)</f>
        <v>1</v>
      </c>
      <c r="V653" s="3"/>
      <c r="AI653">
        <f>SUMPRODUCT(Table2[[#This Row],[SibSp_1]:[Const]],$X$4:$AG$4)</f>
        <v>-0.40606823639693312</v>
      </c>
      <c r="AJ653">
        <f>(AI653-Table2[[#This Row],[Survived]])^2</f>
        <v>0.16489141261051557</v>
      </c>
    </row>
    <row r="654" spans="1:36" x14ac:dyDescent="0.25">
      <c r="A654">
        <v>652</v>
      </c>
      <c r="B654">
        <v>1</v>
      </c>
      <c r="C654">
        <v>2</v>
      </c>
      <c r="D654" t="s">
        <v>919</v>
      </c>
      <c r="E654" t="s">
        <v>17</v>
      </c>
      <c r="F654">
        <v>18</v>
      </c>
      <c r="G654">
        <v>0</v>
      </c>
      <c r="H654">
        <v>1</v>
      </c>
      <c r="I654">
        <v>231919</v>
      </c>
      <c r="J654">
        <v>23</v>
      </c>
      <c r="L654" t="s">
        <v>15</v>
      </c>
      <c r="M654">
        <f>Table2[[#This Row],[SibSp]]</f>
        <v>0</v>
      </c>
      <c r="N654">
        <f>Table2[[#This Row],[Parch]]</f>
        <v>1</v>
      </c>
      <c r="O654" s="5">
        <f>Table2[[#This Row],[Age]]/80</f>
        <v>0.22500000000000001</v>
      </c>
      <c r="P654" s="5">
        <f>LOG10(Table2[[#This Row],[Fare]]+1)</f>
        <v>1.3802112417116059</v>
      </c>
      <c r="Q654" s="3">
        <f>IF(OR(Table2[[#This Row],[Pclass]]=2, Table2[[#This Row],[Pclass]]=3), 0, IF(Table2[[#This Row],[Pclass]]=1, 1, ""))</f>
        <v>0</v>
      </c>
      <c r="R654" s="3">
        <f>IF(OR(Table2[[#This Row],[Pclass]]=1, Table2[[#This Row],[Pclass]]=3), 0, IF(Table2[[#This Row],[Pclass]]=2, 1, ""))</f>
        <v>1</v>
      </c>
      <c r="S654" s="3">
        <f>IF(OR(Table2[[#This Row],[Embarked]]="C", Table2[[#This Row],[Embarked]]="Q"), 0, IF(Table2[[#This Row],[Embarked]]="S", 1, ""))</f>
        <v>1</v>
      </c>
      <c r="T654" s="3">
        <f>IF(OR(Table2[[#This Row],[Embarked]]="S", Table2[[#This Row],[Embarked]]="Q"), 0, IF(Table2[[#This Row],[Embarked]]="C", 1, ""))</f>
        <v>0</v>
      </c>
      <c r="U654" s="3">
        <f>IF(Table2[[#This Row],[Sex]]="male", 1, 0)</f>
        <v>0</v>
      </c>
      <c r="V654" s="3">
        <v>1</v>
      </c>
      <c r="AI654">
        <f>SUMPRODUCT(Table2[[#This Row],[SibSp_1]:[Const]],$X$4:$AG$4)</f>
        <v>0.84609185511708074</v>
      </c>
      <c r="AJ654">
        <f>(AI654-Table2[[#This Row],[Survived]])^2</f>
        <v>2.3687717061301666E-2</v>
      </c>
    </row>
    <row r="655" spans="1:36" x14ac:dyDescent="0.25">
      <c r="A655">
        <v>653</v>
      </c>
      <c r="B655">
        <v>0</v>
      </c>
      <c r="C655">
        <v>3</v>
      </c>
      <c r="D655" t="s">
        <v>920</v>
      </c>
      <c r="E655" t="s">
        <v>13</v>
      </c>
      <c r="F655">
        <v>21</v>
      </c>
      <c r="G655">
        <v>0</v>
      </c>
      <c r="H655">
        <v>0</v>
      </c>
      <c r="I655">
        <v>8475</v>
      </c>
      <c r="J655">
        <v>8.4332999999999991</v>
      </c>
      <c r="L655" t="s">
        <v>15</v>
      </c>
      <c r="M655">
        <f>Table2[[#This Row],[SibSp]]</f>
        <v>0</v>
      </c>
      <c r="N655">
        <f>Table2[[#This Row],[Parch]]</f>
        <v>0</v>
      </c>
      <c r="O655" s="5">
        <f>Table2[[#This Row],[Age]]/80</f>
        <v>0.26250000000000001</v>
      </c>
      <c r="P655" s="5">
        <f>LOG10(Table2[[#This Row],[Fare]]+1)</f>
        <v>0.97466364619243973</v>
      </c>
      <c r="Q655" s="3">
        <f>IF(OR(Table2[[#This Row],[Pclass]]=2, Table2[[#This Row],[Pclass]]=3), 0, IF(Table2[[#This Row],[Pclass]]=1, 1, ""))</f>
        <v>0</v>
      </c>
      <c r="R655" s="3">
        <f>IF(OR(Table2[[#This Row],[Pclass]]=1, Table2[[#This Row],[Pclass]]=3), 0, IF(Table2[[#This Row],[Pclass]]=2, 1, ""))</f>
        <v>0</v>
      </c>
      <c r="S655" s="3">
        <f>IF(OR(Table2[[#This Row],[Embarked]]="C", Table2[[#This Row],[Embarked]]="Q"), 0, IF(Table2[[#This Row],[Embarked]]="S", 1, ""))</f>
        <v>1</v>
      </c>
      <c r="T655" s="3">
        <f>IF(OR(Table2[[#This Row],[Embarked]]="S", Table2[[#This Row],[Embarked]]="Q"), 0, IF(Table2[[#This Row],[Embarked]]="C", 1, ""))</f>
        <v>0</v>
      </c>
      <c r="U655" s="3">
        <f>IF(Table2[[#This Row],[Sex]]="male", 1, 0)</f>
        <v>1</v>
      </c>
      <c r="V655" s="3">
        <v>1</v>
      </c>
      <c r="AI655">
        <f>SUMPRODUCT(Table2[[#This Row],[SibSp_1]:[Const]],$X$4:$AG$4)</f>
        <v>0.15514114910154297</v>
      </c>
      <c r="AJ655">
        <f>(AI655-Table2[[#This Row],[Survived]])^2</f>
        <v>2.4068776144547187E-2</v>
      </c>
    </row>
    <row r="656" spans="1:36" hidden="1" x14ac:dyDescent="0.25">
      <c r="A656">
        <v>654</v>
      </c>
      <c r="B656">
        <v>1</v>
      </c>
      <c r="C656">
        <v>3</v>
      </c>
      <c r="D656" t="s">
        <v>921</v>
      </c>
      <c r="E656" t="s">
        <v>17</v>
      </c>
      <c r="G656">
        <v>0</v>
      </c>
      <c r="H656">
        <v>0</v>
      </c>
      <c r="I656">
        <v>330919</v>
      </c>
      <c r="J656">
        <v>7.8292000000000002</v>
      </c>
      <c r="L656" t="s">
        <v>27</v>
      </c>
      <c r="M656">
        <f>Table2[[#This Row],[SibSp]]</f>
        <v>0</v>
      </c>
      <c r="N656">
        <f>Table2[[#This Row],[Parch]]</f>
        <v>0</v>
      </c>
      <c r="O656">
        <f>Table2[[#This Row],[Age]]/80</f>
        <v>0</v>
      </c>
      <c r="P656" s="3">
        <f>LOG10(Table2[[#This Row],[Fare]]+1)</f>
        <v>0.94592135461660087</v>
      </c>
      <c r="Q656" s="3">
        <f>IF(OR(Table2[[#This Row],[Pclass]]=2, Table2[[#This Row],[Pclass]]=3), 0, IF(Table2[[#This Row],[Pclass]]=1, 1, ""))</f>
        <v>0</v>
      </c>
      <c r="R656" s="3">
        <f>IF(OR(Table2[[#This Row],[Pclass]]=1, Table2[[#This Row],[Pclass]]=3), 0, IF(Table2[[#This Row],[Pclass]]=2, 1, ""))</f>
        <v>0</v>
      </c>
      <c r="S656" s="3">
        <f>IF(OR(Table2[[#This Row],[Embarked]]="C", Table2[[#This Row],[Embarked]]="Q"), 0, IF(Table2[[#This Row],[Embarked]]="S", 1, ""))</f>
        <v>0</v>
      </c>
      <c r="T656" s="3">
        <f>IF(OR(Table2[[#This Row],[Embarked]]="S", Table2[[#This Row],[Embarked]]="Q"), 0, IF(Table2[[#This Row],[Embarked]]="C", 1, ""))</f>
        <v>0</v>
      </c>
      <c r="U656" s="3">
        <f>IF(Table2[[#This Row],[Sex]]="male", 1, 0)</f>
        <v>0</v>
      </c>
      <c r="V656" s="3"/>
      <c r="AI656">
        <f>SUMPRODUCT(Table2[[#This Row],[SibSp_1]:[Const]],$X$4:$AG$4)</f>
        <v>4.6112376362951735E-2</v>
      </c>
      <c r="AJ656">
        <f>(AI656-Table2[[#This Row],[Survived]])^2</f>
        <v>0.90990159852793506</v>
      </c>
    </row>
    <row r="657" spans="1:36" x14ac:dyDescent="0.25">
      <c r="A657">
        <v>655</v>
      </c>
      <c r="B657">
        <v>0</v>
      </c>
      <c r="C657">
        <v>3</v>
      </c>
      <c r="D657" t="s">
        <v>922</v>
      </c>
      <c r="E657" t="s">
        <v>17</v>
      </c>
      <c r="F657">
        <v>18</v>
      </c>
      <c r="G657">
        <v>0</v>
      </c>
      <c r="H657">
        <v>0</v>
      </c>
      <c r="I657">
        <v>365226</v>
      </c>
      <c r="J657">
        <v>6.75</v>
      </c>
      <c r="L657" t="s">
        <v>27</v>
      </c>
      <c r="M657">
        <f>Table2[[#This Row],[SibSp]]</f>
        <v>0</v>
      </c>
      <c r="N657">
        <f>Table2[[#This Row],[Parch]]</f>
        <v>0</v>
      </c>
      <c r="O657" s="5">
        <f>Table2[[#This Row],[Age]]/80</f>
        <v>0.22500000000000001</v>
      </c>
      <c r="P657" s="5">
        <f>LOG10(Table2[[#This Row],[Fare]]+1)</f>
        <v>0.88930170250631024</v>
      </c>
      <c r="Q657" s="3">
        <f>IF(OR(Table2[[#This Row],[Pclass]]=2, Table2[[#This Row],[Pclass]]=3), 0, IF(Table2[[#This Row],[Pclass]]=1, 1, ""))</f>
        <v>0</v>
      </c>
      <c r="R657" s="3">
        <f>IF(OR(Table2[[#This Row],[Pclass]]=1, Table2[[#This Row],[Pclass]]=3), 0, IF(Table2[[#This Row],[Pclass]]=2, 1, ""))</f>
        <v>0</v>
      </c>
      <c r="S657" s="3">
        <f>IF(OR(Table2[[#This Row],[Embarked]]="C", Table2[[#This Row],[Embarked]]="Q"), 0, IF(Table2[[#This Row],[Embarked]]="S", 1, ""))</f>
        <v>0</v>
      </c>
      <c r="T657" s="3">
        <f>IF(OR(Table2[[#This Row],[Embarked]]="S", Table2[[#This Row],[Embarked]]="Q"), 0, IF(Table2[[#This Row],[Embarked]]="C", 1, ""))</f>
        <v>0</v>
      </c>
      <c r="U657" s="3">
        <f>IF(Table2[[#This Row],[Sex]]="male", 1, 0)</f>
        <v>0</v>
      </c>
      <c r="V657" s="3">
        <v>1</v>
      </c>
      <c r="AI657">
        <f>SUMPRODUCT(Table2[[#This Row],[SibSp_1]:[Const]],$X$4:$AG$4)</f>
        <v>0.62252387072141602</v>
      </c>
      <c r="AJ657">
        <f>(AI657-Table2[[#This Row],[Survived]])^2</f>
        <v>0.38753596961797426</v>
      </c>
    </row>
    <row r="658" spans="1:36" x14ac:dyDescent="0.25">
      <c r="A658">
        <v>656</v>
      </c>
      <c r="B658">
        <v>0</v>
      </c>
      <c r="C658">
        <v>2</v>
      </c>
      <c r="D658" t="s">
        <v>923</v>
      </c>
      <c r="E658" t="s">
        <v>13</v>
      </c>
      <c r="F658">
        <v>24</v>
      </c>
      <c r="G658">
        <v>2</v>
      </c>
      <c r="H658">
        <v>0</v>
      </c>
      <c r="I658" t="s">
        <v>125</v>
      </c>
      <c r="J658">
        <v>73.5</v>
      </c>
      <c r="L658" t="s">
        <v>15</v>
      </c>
      <c r="M658">
        <f>Table2[[#This Row],[SibSp]]</f>
        <v>2</v>
      </c>
      <c r="N658">
        <f>Table2[[#This Row],[Parch]]</f>
        <v>0</v>
      </c>
      <c r="O658" s="5">
        <f>Table2[[#This Row],[Age]]/80</f>
        <v>0.3</v>
      </c>
      <c r="P658" s="5">
        <f>LOG10(Table2[[#This Row],[Fare]]+1)</f>
        <v>1.8721562727482928</v>
      </c>
      <c r="Q658" s="3">
        <f>IF(OR(Table2[[#This Row],[Pclass]]=2, Table2[[#This Row],[Pclass]]=3), 0, IF(Table2[[#This Row],[Pclass]]=1, 1, ""))</f>
        <v>0</v>
      </c>
      <c r="R658" s="3">
        <f>IF(OR(Table2[[#This Row],[Pclass]]=1, Table2[[#This Row],[Pclass]]=3), 0, IF(Table2[[#This Row],[Pclass]]=2, 1, ""))</f>
        <v>1</v>
      </c>
      <c r="S658" s="3">
        <f>IF(OR(Table2[[#This Row],[Embarked]]="C", Table2[[#This Row],[Embarked]]="Q"), 0, IF(Table2[[#This Row],[Embarked]]="S", 1, ""))</f>
        <v>1</v>
      </c>
      <c r="T658" s="3">
        <f>IF(OR(Table2[[#This Row],[Embarked]]="S", Table2[[#This Row],[Embarked]]="Q"), 0, IF(Table2[[#This Row],[Embarked]]="C", 1, ""))</f>
        <v>0</v>
      </c>
      <c r="U658" s="3">
        <f>IF(Table2[[#This Row],[Sex]]="male", 1, 0)</f>
        <v>1</v>
      </c>
      <c r="V658" s="3">
        <v>1</v>
      </c>
      <c r="AI658">
        <f>SUMPRODUCT(Table2[[#This Row],[SibSp_1]:[Const]],$X$4:$AG$4)</f>
        <v>0.25265828583076522</v>
      </c>
      <c r="AJ658">
        <f>(AI658-Table2[[#This Row],[Survived]])^2</f>
        <v>6.3836209398940649E-2</v>
      </c>
    </row>
    <row r="659" spans="1:36" hidden="1" x14ac:dyDescent="0.25">
      <c r="A659">
        <v>657</v>
      </c>
      <c r="B659">
        <v>0</v>
      </c>
      <c r="C659">
        <v>3</v>
      </c>
      <c r="D659" t="s">
        <v>924</v>
      </c>
      <c r="E659" t="s">
        <v>13</v>
      </c>
      <c r="G659">
        <v>0</v>
      </c>
      <c r="H659">
        <v>0</v>
      </c>
      <c r="I659">
        <v>349223</v>
      </c>
      <c r="J659">
        <v>7.8958000000000004</v>
      </c>
      <c r="L659" t="s">
        <v>15</v>
      </c>
      <c r="M659">
        <f>Table2[[#This Row],[SibSp]]</f>
        <v>0</v>
      </c>
      <c r="N659">
        <f>Table2[[#This Row],[Parch]]</f>
        <v>0</v>
      </c>
      <c r="O659">
        <f>Table2[[#This Row],[Age]]/80</f>
        <v>0</v>
      </c>
      <c r="P659" s="3">
        <f>LOG10(Table2[[#This Row],[Fare]]+1)</f>
        <v>0.94918501031343461</v>
      </c>
      <c r="Q659" s="3">
        <f>IF(OR(Table2[[#This Row],[Pclass]]=2, Table2[[#This Row],[Pclass]]=3), 0, IF(Table2[[#This Row],[Pclass]]=1, 1, ""))</f>
        <v>0</v>
      </c>
      <c r="R659" s="3">
        <f>IF(OR(Table2[[#This Row],[Pclass]]=1, Table2[[#This Row],[Pclass]]=3), 0, IF(Table2[[#This Row],[Pclass]]=2, 1, ""))</f>
        <v>0</v>
      </c>
      <c r="S659" s="3">
        <f>IF(OR(Table2[[#This Row],[Embarked]]="C", Table2[[#This Row],[Embarked]]="Q"), 0, IF(Table2[[#This Row],[Embarked]]="S", 1, ""))</f>
        <v>1</v>
      </c>
      <c r="T659" s="3">
        <f>IF(OR(Table2[[#This Row],[Embarked]]="S", Table2[[#This Row],[Embarked]]="Q"), 0, IF(Table2[[#This Row],[Embarked]]="C", 1, ""))</f>
        <v>0</v>
      </c>
      <c r="U659" s="3">
        <f>IF(Table2[[#This Row],[Sex]]="male", 1, 0)</f>
        <v>1</v>
      </c>
      <c r="V659" s="3"/>
      <c r="AI659">
        <f>SUMPRODUCT(Table2[[#This Row],[SibSp_1]:[Const]],$X$4:$AG$4)</f>
        <v>-0.40606823639693312</v>
      </c>
      <c r="AJ659">
        <f>(AI659-Table2[[#This Row],[Survived]])^2</f>
        <v>0.16489141261051557</v>
      </c>
    </row>
    <row r="660" spans="1:36" x14ac:dyDescent="0.25">
      <c r="A660">
        <v>658</v>
      </c>
      <c r="B660">
        <v>0</v>
      </c>
      <c r="C660">
        <v>3</v>
      </c>
      <c r="D660" t="s">
        <v>925</v>
      </c>
      <c r="E660" t="s">
        <v>17</v>
      </c>
      <c r="F660">
        <v>32</v>
      </c>
      <c r="G660">
        <v>1</v>
      </c>
      <c r="H660">
        <v>1</v>
      </c>
      <c r="I660">
        <v>364849</v>
      </c>
      <c r="J660">
        <v>15.5</v>
      </c>
      <c r="L660" t="s">
        <v>27</v>
      </c>
      <c r="M660">
        <f>Table2[[#This Row],[SibSp]]</f>
        <v>1</v>
      </c>
      <c r="N660">
        <f>Table2[[#This Row],[Parch]]</f>
        <v>1</v>
      </c>
      <c r="O660" s="5">
        <f>Table2[[#This Row],[Age]]/80</f>
        <v>0.4</v>
      </c>
      <c r="P660" s="5">
        <f>LOG10(Table2[[#This Row],[Fare]]+1)</f>
        <v>1.2174839442139063</v>
      </c>
      <c r="Q660" s="3">
        <f>IF(OR(Table2[[#This Row],[Pclass]]=2, Table2[[#This Row],[Pclass]]=3), 0, IF(Table2[[#This Row],[Pclass]]=1, 1, ""))</f>
        <v>0</v>
      </c>
      <c r="R660" s="3">
        <f>IF(OR(Table2[[#This Row],[Pclass]]=1, Table2[[#This Row],[Pclass]]=3), 0, IF(Table2[[#This Row],[Pclass]]=2, 1, ""))</f>
        <v>0</v>
      </c>
      <c r="S660" s="3">
        <f>IF(OR(Table2[[#This Row],[Embarked]]="C", Table2[[#This Row],[Embarked]]="Q"), 0, IF(Table2[[#This Row],[Embarked]]="S", 1, ""))</f>
        <v>0</v>
      </c>
      <c r="T660" s="3">
        <f>IF(OR(Table2[[#This Row],[Embarked]]="S", Table2[[#This Row],[Embarked]]="Q"), 0, IF(Table2[[#This Row],[Embarked]]="C", 1, ""))</f>
        <v>0</v>
      </c>
      <c r="U660" s="3">
        <f>IF(Table2[[#This Row],[Sex]]="male", 1, 0)</f>
        <v>0</v>
      </c>
      <c r="V660" s="3">
        <v>1</v>
      </c>
      <c r="AI660">
        <f>SUMPRODUCT(Table2[[#This Row],[SibSp_1]:[Const]],$X$4:$AG$4)</f>
        <v>0.48004045216789237</v>
      </c>
      <c r="AJ660">
        <f>(AI660-Table2[[#This Row],[Survived]])^2</f>
        <v>0.23043883571755455</v>
      </c>
    </row>
    <row r="661" spans="1:36" x14ac:dyDescent="0.25">
      <c r="A661">
        <v>659</v>
      </c>
      <c r="B661">
        <v>0</v>
      </c>
      <c r="C661">
        <v>2</v>
      </c>
      <c r="D661" t="s">
        <v>926</v>
      </c>
      <c r="E661" t="s">
        <v>13</v>
      </c>
      <c r="F661">
        <v>23</v>
      </c>
      <c r="G661">
        <v>0</v>
      </c>
      <c r="H661">
        <v>0</v>
      </c>
      <c r="I661">
        <v>29751</v>
      </c>
      <c r="J661">
        <v>13</v>
      </c>
      <c r="L661" t="s">
        <v>15</v>
      </c>
      <c r="M661">
        <f>Table2[[#This Row],[SibSp]]</f>
        <v>0</v>
      </c>
      <c r="N661">
        <f>Table2[[#This Row],[Parch]]</f>
        <v>0</v>
      </c>
      <c r="O661" s="5">
        <f>Table2[[#This Row],[Age]]/80</f>
        <v>0.28749999999999998</v>
      </c>
      <c r="P661" s="5">
        <f>LOG10(Table2[[#This Row],[Fare]]+1)</f>
        <v>1.146128035678238</v>
      </c>
      <c r="Q661" s="3">
        <f>IF(OR(Table2[[#This Row],[Pclass]]=2, Table2[[#This Row],[Pclass]]=3), 0, IF(Table2[[#This Row],[Pclass]]=1, 1, ""))</f>
        <v>0</v>
      </c>
      <c r="R661" s="3">
        <f>IF(OR(Table2[[#This Row],[Pclass]]=1, Table2[[#This Row],[Pclass]]=3), 0, IF(Table2[[#This Row],[Pclass]]=2, 1, ""))</f>
        <v>1</v>
      </c>
      <c r="S661" s="3">
        <f>IF(OR(Table2[[#This Row],[Embarked]]="C", Table2[[#This Row],[Embarked]]="Q"), 0, IF(Table2[[#This Row],[Embarked]]="S", 1, ""))</f>
        <v>1</v>
      </c>
      <c r="T661" s="3">
        <f>IF(OR(Table2[[#This Row],[Embarked]]="S", Table2[[#This Row],[Embarked]]="Q"), 0, IF(Table2[[#This Row],[Embarked]]="C", 1, ""))</f>
        <v>0</v>
      </c>
      <c r="U661" s="3">
        <f>IF(Table2[[#This Row],[Sex]]="male", 1, 0)</f>
        <v>1</v>
      </c>
      <c r="V661" s="3">
        <v>1</v>
      </c>
      <c r="AI661">
        <f>SUMPRODUCT(Table2[[#This Row],[SibSp_1]:[Const]],$X$4:$AG$4)</f>
        <v>0.33353651782284682</v>
      </c>
      <c r="AJ661">
        <f>(AI661-Table2[[#This Row],[Survived]])^2</f>
        <v>0.11124660872139022</v>
      </c>
    </row>
    <row r="662" spans="1:36" x14ac:dyDescent="0.25">
      <c r="A662">
        <v>660</v>
      </c>
      <c r="B662">
        <v>0</v>
      </c>
      <c r="C662">
        <v>1</v>
      </c>
      <c r="D662" t="s">
        <v>927</v>
      </c>
      <c r="E662" t="s">
        <v>13</v>
      </c>
      <c r="F662">
        <v>58</v>
      </c>
      <c r="G662">
        <v>0</v>
      </c>
      <c r="H662">
        <v>2</v>
      </c>
      <c r="I662">
        <v>35273</v>
      </c>
      <c r="J662">
        <v>113.27500000000001</v>
      </c>
      <c r="K662" t="s">
        <v>928</v>
      </c>
      <c r="L662" t="s">
        <v>20</v>
      </c>
      <c r="M662">
        <f>Table2[[#This Row],[SibSp]]</f>
        <v>0</v>
      </c>
      <c r="N662">
        <f>Table2[[#This Row],[Parch]]</f>
        <v>2</v>
      </c>
      <c r="O662" s="5">
        <f>Table2[[#This Row],[Age]]/80</f>
        <v>0.72499999999999998</v>
      </c>
      <c r="P662" s="5">
        <f>LOG10(Table2[[#This Row],[Fare]]+1)</f>
        <v>2.0579512299613683</v>
      </c>
      <c r="Q662" s="3">
        <f>IF(OR(Table2[[#This Row],[Pclass]]=2, Table2[[#This Row],[Pclass]]=3), 0, IF(Table2[[#This Row],[Pclass]]=1, 1, ""))</f>
        <v>1</v>
      </c>
      <c r="R662" s="3">
        <f>IF(OR(Table2[[#This Row],[Pclass]]=1, Table2[[#This Row],[Pclass]]=3), 0, IF(Table2[[#This Row],[Pclass]]=2, 1, ""))</f>
        <v>0</v>
      </c>
      <c r="S662" s="3">
        <f>IF(OR(Table2[[#This Row],[Embarked]]="C", Table2[[#This Row],[Embarked]]="Q"), 0, IF(Table2[[#This Row],[Embarked]]="S", 1, ""))</f>
        <v>0</v>
      </c>
      <c r="T662" s="3">
        <f>IF(OR(Table2[[#This Row],[Embarked]]="S", Table2[[#This Row],[Embarked]]="Q"), 0, IF(Table2[[#This Row],[Embarked]]="C", 1, ""))</f>
        <v>1</v>
      </c>
      <c r="U662" s="3">
        <f>IF(Table2[[#This Row],[Sex]]="male", 1, 0)</f>
        <v>1</v>
      </c>
      <c r="V662" s="3">
        <v>1</v>
      </c>
      <c r="AI662">
        <f>SUMPRODUCT(Table2[[#This Row],[SibSp_1]:[Const]],$X$4:$AG$4)</f>
        <v>0.36194044570128203</v>
      </c>
      <c r="AJ662">
        <f>(AI662-Table2[[#This Row],[Survived]])^2</f>
        <v>0.1310008862344427</v>
      </c>
    </row>
    <row r="663" spans="1:36" x14ac:dyDescent="0.25">
      <c r="A663">
        <v>661</v>
      </c>
      <c r="B663">
        <v>1</v>
      </c>
      <c r="C663">
        <v>1</v>
      </c>
      <c r="D663" t="s">
        <v>929</v>
      </c>
      <c r="E663" t="s">
        <v>13</v>
      </c>
      <c r="F663">
        <v>50</v>
      </c>
      <c r="G663">
        <v>2</v>
      </c>
      <c r="H663">
        <v>0</v>
      </c>
      <c r="I663" t="s">
        <v>504</v>
      </c>
      <c r="J663">
        <v>133.65</v>
      </c>
      <c r="L663" t="s">
        <v>15</v>
      </c>
      <c r="M663">
        <f>Table2[[#This Row],[SibSp]]</f>
        <v>2</v>
      </c>
      <c r="N663">
        <f>Table2[[#This Row],[Parch]]</f>
        <v>0</v>
      </c>
      <c r="O663" s="5">
        <f>Table2[[#This Row],[Age]]/80</f>
        <v>0.625</v>
      </c>
      <c r="P663" s="5">
        <f>LOG10(Table2[[#This Row],[Fare]]+1)</f>
        <v>2.1292063577475293</v>
      </c>
      <c r="Q663" s="3">
        <f>IF(OR(Table2[[#This Row],[Pclass]]=2, Table2[[#This Row],[Pclass]]=3), 0, IF(Table2[[#This Row],[Pclass]]=1, 1, ""))</f>
        <v>1</v>
      </c>
      <c r="R663" s="3">
        <f>IF(OR(Table2[[#This Row],[Pclass]]=1, Table2[[#This Row],[Pclass]]=3), 0, IF(Table2[[#This Row],[Pclass]]=2, 1, ""))</f>
        <v>0</v>
      </c>
      <c r="S663" s="3">
        <f>IF(OR(Table2[[#This Row],[Embarked]]="C", Table2[[#This Row],[Embarked]]="Q"), 0, IF(Table2[[#This Row],[Embarked]]="S", 1, ""))</f>
        <v>1</v>
      </c>
      <c r="T663" s="3">
        <f>IF(OR(Table2[[#This Row],[Embarked]]="S", Table2[[#This Row],[Embarked]]="Q"), 0, IF(Table2[[#This Row],[Embarked]]="C", 1, ""))</f>
        <v>0</v>
      </c>
      <c r="U663" s="3">
        <f>IF(Table2[[#This Row],[Sex]]="male", 1, 0)</f>
        <v>1</v>
      </c>
      <c r="V663" s="3">
        <v>1</v>
      </c>
      <c r="AI663">
        <f>SUMPRODUCT(Table2[[#This Row],[SibSp_1]:[Const]],$X$4:$AG$4)</f>
        <v>0.26851536688156263</v>
      </c>
      <c r="AJ663">
        <f>(AI663-Table2[[#This Row],[Survived]])^2</f>
        <v>0.53506976848841492</v>
      </c>
    </row>
    <row r="664" spans="1:36" x14ac:dyDescent="0.25">
      <c r="A664">
        <v>662</v>
      </c>
      <c r="B664">
        <v>0</v>
      </c>
      <c r="C664">
        <v>3</v>
      </c>
      <c r="D664" t="s">
        <v>930</v>
      </c>
      <c r="E664" t="s">
        <v>13</v>
      </c>
      <c r="F664">
        <v>40</v>
      </c>
      <c r="G664">
        <v>0</v>
      </c>
      <c r="H664">
        <v>0</v>
      </c>
      <c r="I664">
        <v>2623</v>
      </c>
      <c r="J664">
        <v>7.2249999999999996</v>
      </c>
      <c r="L664" t="s">
        <v>20</v>
      </c>
      <c r="M664">
        <f>Table2[[#This Row],[SibSp]]</f>
        <v>0</v>
      </c>
      <c r="N664">
        <f>Table2[[#This Row],[Parch]]</f>
        <v>0</v>
      </c>
      <c r="O664" s="5">
        <f>Table2[[#This Row],[Age]]/80</f>
        <v>0.5</v>
      </c>
      <c r="P664" s="5">
        <f>LOG10(Table2[[#This Row],[Fare]]+1)</f>
        <v>0.91513590662201194</v>
      </c>
      <c r="Q664" s="3">
        <f>IF(OR(Table2[[#This Row],[Pclass]]=2, Table2[[#This Row],[Pclass]]=3), 0, IF(Table2[[#This Row],[Pclass]]=1, 1, ""))</f>
        <v>0</v>
      </c>
      <c r="R664" s="3">
        <f>IF(OR(Table2[[#This Row],[Pclass]]=1, Table2[[#This Row],[Pclass]]=3), 0, IF(Table2[[#This Row],[Pclass]]=2, 1, ""))</f>
        <v>0</v>
      </c>
      <c r="S664" s="3">
        <f>IF(OR(Table2[[#This Row],[Embarked]]="C", Table2[[#This Row],[Embarked]]="Q"), 0, IF(Table2[[#This Row],[Embarked]]="S", 1, ""))</f>
        <v>0</v>
      </c>
      <c r="T664" s="3">
        <f>IF(OR(Table2[[#This Row],[Embarked]]="S", Table2[[#This Row],[Embarked]]="Q"), 0, IF(Table2[[#This Row],[Embarked]]="C", 1, ""))</f>
        <v>1</v>
      </c>
      <c r="U664" s="3">
        <f>IF(Table2[[#This Row],[Sex]]="male", 1, 0)</f>
        <v>1</v>
      </c>
      <c r="V664" s="3">
        <v>1</v>
      </c>
      <c r="AI664">
        <f>SUMPRODUCT(Table2[[#This Row],[SibSp_1]:[Const]],$X$4:$AG$4)</f>
        <v>9.6706504450666975E-2</v>
      </c>
      <c r="AJ664">
        <f>(AI664-Table2[[#This Row],[Survived]])^2</f>
        <v>9.3521480030668708E-3</v>
      </c>
    </row>
    <row r="665" spans="1:36" x14ac:dyDescent="0.25">
      <c r="A665">
        <v>663</v>
      </c>
      <c r="B665">
        <v>0</v>
      </c>
      <c r="C665">
        <v>1</v>
      </c>
      <c r="D665" t="s">
        <v>931</v>
      </c>
      <c r="E665" t="s">
        <v>13</v>
      </c>
      <c r="F665">
        <v>47</v>
      </c>
      <c r="G665">
        <v>0</v>
      </c>
      <c r="H665">
        <v>0</v>
      </c>
      <c r="I665">
        <v>5727</v>
      </c>
      <c r="J665">
        <v>25.587499999999999</v>
      </c>
      <c r="K665" t="s">
        <v>932</v>
      </c>
      <c r="L665" t="s">
        <v>15</v>
      </c>
      <c r="M665">
        <f>Table2[[#This Row],[SibSp]]</f>
        <v>0</v>
      </c>
      <c r="N665">
        <f>Table2[[#This Row],[Parch]]</f>
        <v>0</v>
      </c>
      <c r="O665" s="5">
        <f>Table2[[#This Row],[Age]]/80</f>
        <v>0.58750000000000002</v>
      </c>
      <c r="P665" s="5">
        <f>LOG10(Table2[[#This Row],[Fare]]+1)</f>
        <v>1.4246775029107854</v>
      </c>
      <c r="Q665" s="3">
        <f>IF(OR(Table2[[#This Row],[Pclass]]=2, Table2[[#This Row],[Pclass]]=3), 0, IF(Table2[[#This Row],[Pclass]]=1, 1, ""))</f>
        <v>1</v>
      </c>
      <c r="R665" s="3">
        <f>IF(OR(Table2[[#This Row],[Pclass]]=1, Table2[[#This Row],[Pclass]]=3), 0, IF(Table2[[#This Row],[Pclass]]=2, 1, ""))</f>
        <v>0</v>
      </c>
      <c r="S665" s="3">
        <f>IF(OR(Table2[[#This Row],[Embarked]]="C", Table2[[#This Row],[Embarked]]="Q"), 0, IF(Table2[[#This Row],[Embarked]]="S", 1, ""))</f>
        <v>1</v>
      </c>
      <c r="T665" s="3">
        <f>IF(OR(Table2[[#This Row],[Embarked]]="S", Table2[[#This Row],[Embarked]]="Q"), 0, IF(Table2[[#This Row],[Embarked]]="C", 1, ""))</f>
        <v>0</v>
      </c>
      <c r="U665" s="3">
        <f>IF(Table2[[#This Row],[Sex]]="male", 1, 0)</f>
        <v>1</v>
      </c>
      <c r="V665" s="3">
        <v>1</v>
      </c>
      <c r="AI665">
        <f>SUMPRODUCT(Table2[[#This Row],[SibSp_1]:[Const]],$X$4:$AG$4)</f>
        <v>0.36324452342259622</v>
      </c>
      <c r="AJ665">
        <f>(AI665-Table2[[#This Row],[Survived]])^2</f>
        <v>0.13194658379650906</v>
      </c>
    </row>
    <row r="666" spans="1:36" x14ac:dyDescent="0.25">
      <c r="A666">
        <v>664</v>
      </c>
      <c r="B666">
        <v>0</v>
      </c>
      <c r="C666">
        <v>3</v>
      </c>
      <c r="D666" t="s">
        <v>933</v>
      </c>
      <c r="E666" t="s">
        <v>13</v>
      </c>
      <c r="F666">
        <v>36</v>
      </c>
      <c r="G666">
        <v>0</v>
      </c>
      <c r="H666">
        <v>0</v>
      </c>
      <c r="I666">
        <v>349210</v>
      </c>
      <c r="J666">
        <v>7.4958</v>
      </c>
      <c r="L666" t="s">
        <v>15</v>
      </c>
      <c r="M666">
        <f>Table2[[#This Row],[SibSp]]</f>
        <v>0</v>
      </c>
      <c r="N666">
        <f>Table2[[#This Row],[Parch]]</f>
        <v>0</v>
      </c>
      <c r="O666" s="5">
        <f>Table2[[#This Row],[Age]]/80</f>
        <v>0.45</v>
      </c>
      <c r="P666" s="5">
        <f>LOG10(Table2[[#This Row],[Fare]]+1)</f>
        <v>0.92920428011230582</v>
      </c>
      <c r="Q666" s="3">
        <f>IF(OR(Table2[[#This Row],[Pclass]]=2, Table2[[#This Row],[Pclass]]=3), 0, IF(Table2[[#This Row],[Pclass]]=1, 1, ""))</f>
        <v>0</v>
      </c>
      <c r="R666" s="3">
        <f>IF(OR(Table2[[#This Row],[Pclass]]=1, Table2[[#This Row],[Pclass]]=3), 0, IF(Table2[[#This Row],[Pclass]]=2, 1, ""))</f>
        <v>0</v>
      </c>
      <c r="S666" s="3">
        <f>IF(OR(Table2[[#This Row],[Embarked]]="C", Table2[[#This Row],[Embarked]]="Q"), 0, IF(Table2[[#This Row],[Embarked]]="S", 1, ""))</f>
        <v>1</v>
      </c>
      <c r="T666" s="3">
        <f>IF(OR(Table2[[#This Row],[Embarked]]="S", Table2[[#This Row],[Embarked]]="Q"), 0, IF(Table2[[#This Row],[Embarked]]="C", 1, ""))</f>
        <v>0</v>
      </c>
      <c r="U666" s="3">
        <f>IF(Table2[[#This Row],[Sex]]="male", 1, 0)</f>
        <v>1</v>
      </c>
      <c r="V666" s="3">
        <v>1</v>
      </c>
      <c r="AI666">
        <f>SUMPRODUCT(Table2[[#This Row],[SibSp_1]:[Const]],$X$4:$AG$4)</f>
        <v>5.6903624653751872E-2</v>
      </c>
      <c r="AJ666">
        <f>(AI666-Table2[[#This Row],[Survived]])^2</f>
        <v>3.2380224987350777E-3</v>
      </c>
    </row>
    <row r="667" spans="1:36" x14ac:dyDescent="0.25">
      <c r="A667">
        <v>665</v>
      </c>
      <c r="B667">
        <v>1</v>
      </c>
      <c r="C667">
        <v>3</v>
      </c>
      <c r="D667" t="s">
        <v>934</v>
      </c>
      <c r="E667" t="s">
        <v>13</v>
      </c>
      <c r="F667">
        <v>20</v>
      </c>
      <c r="G667">
        <v>1</v>
      </c>
      <c r="H667">
        <v>0</v>
      </c>
      <c r="I667" t="s">
        <v>935</v>
      </c>
      <c r="J667">
        <v>7.9249999999999998</v>
      </c>
      <c r="L667" t="s">
        <v>15</v>
      </c>
      <c r="M667">
        <f>Table2[[#This Row],[SibSp]]</f>
        <v>1</v>
      </c>
      <c r="N667">
        <f>Table2[[#This Row],[Parch]]</f>
        <v>0</v>
      </c>
      <c r="O667" s="5">
        <f>Table2[[#This Row],[Age]]/80</f>
        <v>0.25</v>
      </c>
      <c r="P667" s="5">
        <f>LOG10(Table2[[#This Row],[Fare]]+1)</f>
        <v>0.95060822478423079</v>
      </c>
      <c r="Q667" s="3">
        <f>IF(OR(Table2[[#This Row],[Pclass]]=2, Table2[[#This Row],[Pclass]]=3), 0, IF(Table2[[#This Row],[Pclass]]=1, 1, ""))</f>
        <v>0</v>
      </c>
      <c r="R667" s="3">
        <f>IF(OR(Table2[[#This Row],[Pclass]]=1, Table2[[#This Row],[Pclass]]=3), 0, IF(Table2[[#This Row],[Pclass]]=2, 1, ""))</f>
        <v>0</v>
      </c>
      <c r="S667" s="3">
        <f>IF(OR(Table2[[#This Row],[Embarked]]="C", Table2[[#This Row],[Embarked]]="Q"), 0, IF(Table2[[#This Row],[Embarked]]="S", 1, ""))</f>
        <v>1</v>
      </c>
      <c r="T667" s="3">
        <f>IF(OR(Table2[[#This Row],[Embarked]]="S", Table2[[#This Row],[Embarked]]="Q"), 0, IF(Table2[[#This Row],[Embarked]]="C", 1, ""))</f>
        <v>0</v>
      </c>
      <c r="U667" s="3">
        <f>IF(Table2[[#This Row],[Sex]]="male", 1, 0)</f>
        <v>1</v>
      </c>
      <c r="V667" s="3">
        <v>1</v>
      </c>
      <c r="AI667">
        <f>SUMPRODUCT(Table2[[#This Row],[SibSp_1]:[Const]],$X$4:$AG$4)</f>
        <v>0.10543506499919775</v>
      </c>
      <c r="AJ667">
        <f>(AI667-Table2[[#This Row],[Survived]])^2</f>
        <v>0.80024642293298953</v>
      </c>
    </row>
    <row r="668" spans="1:36" x14ac:dyDescent="0.25">
      <c r="A668">
        <v>666</v>
      </c>
      <c r="B668">
        <v>0</v>
      </c>
      <c r="C668">
        <v>2</v>
      </c>
      <c r="D668" t="s">
        <v>936</v>
      </c>
      <c r="E668" t="s">
        <v>13</v>
      </c>
      <c r="F668">
        <v>32</v>
      </c>
      <c r="G668">
        <v>2</v>
      </c>
      <c r="H668">
        <v>0</v>
      </c>
      <c r="I668" t="s">
        <v>125</v>
      </c>
      <c r="J668">
        <v>73.5</v>
      </c>
      <c r="L668" t="s">
        <v>15</v>
      </c>
      <c r="M668">
        <f>Table2[[#This Row],[SibSp]]</f>
        <v>2</v>
      </c>
      <c r="N668">
        <f>Table2[[#This Row],[Parch]]</f>
        <v>0</v>
      </c>
      <c r="O668" s="5">
        <f>Table2[[#This Row],[Age]]/80</f>
        <v>0.4</v>
      </c>
      <c r="P668" s="5">
        <f>LOG10(Table2[[#This Row],[Fare]]+1)</f>
        <v>1.8721562727482928</v>
      </c>
      <c r="Q668" s="3">
        <f>IF(OR(Table2[[#This Row],[Pclass]]=2, Table2[[#This Row],[Pclass]]=3), 0, IF(Table2[[#This Row],[Pclass]]=1, 1, ""))</f>
        <v>0</v>
      </c>
      <c r="R668" s="3">
        <f>IF(OR(Table2[[#This Row],[Pclass]]=1, Table2[[#This Row],[Pclass]]=3), 0, IF(Table2[[#This Row],[Pclass]]=2, 1, ""))</f>
        <v>1</v>
      </c>
      <c r="S668" s="3">
        <f>IF(OR(Table2[[#This Row],[Embarked]]="C", Table2[[#This Row],[Embarked]]="Q"), 0, IF(Table2[[#This Row],[Embarked]]="S", 1, ""))</f>
        <v>1</v>
      </c>
      <c r="T668" s="3">
        <f>IF(OR(Table2[[#This Row],[Embarked]]="S", Table2[[#This Row],[Embarked]]="Q"), 0, IF(Table2[[#This Row],[Embarked]]="C", 1, ""))</f>
        <v>0</v>
      </c>
      <c r="U668" s="3">
        <f>IF(Table2[[#This Row],[Sex]]="male", 1, 0)</f>
        <v>1</v>
      </c>
      <c r="V668" s="3">
        <v>1</v>
      </c>
      <c r="AI668">
        <f>SUMPRODUCT(Table2[[#This Row],[SibSp_1]:[Const]],$X$4:$AG$4)</f>
        <v>0.20144684992092776</v>
      </c>
      <c r="AJ668">
        <f>(AI668-Table2[[#This Row],[Survived]])^2</f>
        <v>4.0580833343064796E-2</v>
      </c>
    </row>
    <row r="669" spans="1:36" x14ac:dyDescent="0.25">
      <c r="A669">
        <v>667</v>
      </c>
      <c r="B669">
        <v>0</v>
      </c>
      <c r="C669">
        <v>2</v>
      </c>
      <c r="D669" t="s">
        <v>937</v>
      </c>
      <c r="E669" t="s">
        <v>13</v>
      </c>
      <c r="F669">
        <v>25</v>
      </c>
      <c r="G669">
        <v>0</v>
      </c>
      <c r="H669">
        <v>0</v>
      </c>
      <c r="I669">
        <v>234686</v>
      </c>
      <c r="J669">
        <v>13</v>
      </c>
      <c r="L669" t="s">
        <v>15</v>
      </c>
      <c r="M669">
        <f>Table2[[#This Row],[SibSp]]</f>
        <v>0</v>
      </c>
      <c r="N669">
        <f>Table2[[#This Row],[Parch]]</f>
        <v>0</v>
      </c>
      <c r="O669" s="5">
        <f>Table2[[#This Row],[Age]]/80</f>
        <v>0.3125</v>
      </c>
      <c r="P669" s="5">
        <f>LOG10(Table2[[#This Row],[Fare]]+1)</f>
        <v>1.146128035678238</v>
      </c>
      <c r="Q669" s="3">
        <f>IF(OR(Table2[[#This Row],[Pclass]]=2, Table2[[#This Row],[Pclass]]=3), 0, IF(Table2[[#This Row],[Pclass]]=1, 1, ""))</f>
        <v>0</v>
      </c>
      <c r="R669" s="3">
        <f>IF(OR(Table2[[#This Row],[Pclass]]=1, Table2[[#This Row],[Pclass]]=3), 0, IF(Table2[[#This Row],[Pclass]]=2, 1, ""))</f>
        <v>1</v>
      </c>
      <c r="S669" s="3">
        <f>IF(OR(Table2[[#This Row],[Embarked]]="C", Table2[[#This Row],[Embarked]]="Q"), 0, IF(Table2[[#This Row],[Embarked]]="S", 1, ""))</f>
        <v>1</v>
      </c>
      <c r="T669" s="3">
        <f>IF(OR(Table2[[#This Row],[Embarked]]="S", Table2[[#This Row],[Embarked]]="Q"), 0, IF(Table2[[#This Row],[Embarked]]="C", 1, ""))</f>
        <v>0</v>
      </c>
      <c r="U669" s="3">
        <f>IF(Table2[[#This Row],[Sex]]="male", 1, 0)</f>
        <v>1</v>
      </c>
      <c r="V669" s="3">
        <v>1</v>
      </c>
      <c r="AI669">
        <f>SUMPRODUCT(Table2[[#This Row],[SibSp_1]:[Const]],$X$4:$AG$4)</f>
        <v>0.32073365884538746</v>
      </c>
      <c r="AJ669">
        <f>(AI669-Table2[[#This Row],[Survived]])^2</f>
        <v>0.10287007991634939</v>
      </c>
    </row>
    <row r="670" spans="1:36" hidden="1" x14ac:dyDescent="0.25">
      <c r="A670">
        <v>668</v>
      </c>
      <c r="B670">
        <v>0</v>
      </c>
      <c r="C670">
        <v>3</v>
      </c>
      <c r="D670" t="s">
        <v>938</v>
      </c>
      <c r="E670" t="s">
        <v>13</v>
      </c>
      <c r="G670">
        <v>0</v>
      </c>
      <c r="H670">
        <v>0</v>
      </c>
      <c r="I670">
        <v>312993</v>
      </c>
      <c r="J670">
        <v>7.7750000000000004</v>
      </c>
      <c r="L670" t="s">
        <v>15</v>
      </c>
      <c r="M670">
        <f>Table2[[#This Row],[SibSp]]</f>
        <v>0</v>
      </c>
      <c r="N670">
        <f>Table2[[#This Row],[Parch]]</f>
        <v>0</v>
      </c>
      <c r="O670">
        <f>Table2[[#This Row],[Age]]/80</f>
        <v>0</v>
      </c>
      <c r="P670" s="3">
        <f>LOG10(Table2[[#This Row],[Fare]]+1)</f>
        <v>0.94324712513786169</v>
      </c>
      <c r="Q670" s="3">
        <f>IF(OR(Table2[[#This Row],[Pclass]]=2, Table2[[#This Row],[Pclass]]=3), 0, IF(Table2[[#This Row],[Pclass]]=1, 1, ""))</f>
        <v>0</v>
      </c>
      <c r="R670" s="3">
        <f>IF(OR(Table2[[#This Row],[Pclass]]=1, Table2[[#This Row],[Pclass]]=3), 0, IF(Table2[[#This Row],[Pclass]]=2, 1, ""))</f>
        <v>0</v>
      </c>
      <c r="S670" s="3">
        <f>IF(OR(Table2[[#This Row],[Embarked]]="C", Table2[[#This Row],[Embarked]]="Q"), 0, IF(Table2[[#This Row],[Embarked]]="S", 1, ""))</f>
        <v>1</v>
      </c>
      <c r="T670" s="3">
        <f>IF(OR(Table2[[#This Row],[Embarked]]="S", Table2[[#This Row],[Embarked]]="Q"), 0, IF(Table2[[#This Row],[Embarked]]="C", 1, ""))</f>
        <v>0</v>
      </c>
      <c r="U670" s="3">
        <f>IF(Table2[[#This Row],[Sex]]="male", 1, 0)</f>
        <v>1</v>
      </c>
      <c r="V670" s="3"/>
      <c r="AI670">
        <f>SUMPRODUCT(Table2[[#This Row],[SibSp_1]:[Const]],$X$4:$AG$4)</f>
        <v>-0.40635770020349554</v>
      </c>
      <c r="AJ670">
        <f>(AI670-Table2[[#This Row],[Survived]])^2</f>
        <v>0.16512658051467397</v>
      </c>
    </row>
    <row r="671" spans="1:36" x14ac:dyDescent="0.25">
      <c r="A671">
        <v>669</v>
      </c>
      <c r="B671">
        <v>0</v>
      </c>
      <c r="C671">
        <v>3</v>
      </c>
      <c r="D671" t="s">
        <v>939</v>
      </c>
      <c r="E671" t="s">
        <v>13</v>
      </c>
      <c r="F671">
        <v>43</v>
      </c>
      <c r="G671">
        <v>0</v>
      </c>
      <c r="H671">
        <v>0</v>
      </c>
      <c r="I671" t="s">
        <v>940</v>
      </c>
      <c r="J671">
        <v>8.0500000000000007</v>
      </c>
      <c r="L671" t="s">
        <v>15</v>
      </c>
      <c r="M671">
        <f>Table2[[#This Row],[SibSp]]</f>
        <v>0</v>
      </c>
      <c r="N671">
        <f>Table2[[#This Row],[Parch]]</f>
        <v>0</v>
      </c>
      <c r="O671" s="5">
        <f>Table2[[#This Row],[Age]]/80</f>
        <v>0.53749999999999998</v>
      </c>
      <c r="P671" s="5">
        <f>LOG10(Table2[[#This Row],[Fare]]+1)</f>
        <v>0.9566485792052033</v>
      </c>
      <c r="Q671" s="3">
        <f>IF(OR(Table2[[#This Row],[Pclass]]=2, Table2[[#This Row],[Pclass]]=3), 0, IF(Table2[[#This Row],[Pclass]]=1, 1, ""))</f>
        <v>0</v>
      </c>
      <c r="R671" s="3">
        <f>IF(OR(Table2[[#This Row],[Pclass]]=1, Table2[[#This Row],[Pclass]]=3), 0, IF(Table2[[#This Row],[Pclass]]=2, 1, ""))</f>
        <v>0</v>
      </c>
      <c r="S671" s="3">
        <f>IF(OR(Table2[[#This Row],[Embarked]]="C", Table2[[#This Row],[Embarked]]="Q"), 0, IF(Table2[[#This Row],[Embarked]]="S", 1, ""))</f>
        <v>1</v>
      </c>
      <c r="T671" s="3">
        <f>IF(OR(Table2[[#This Row],[Embarked]]="S", Table2[[#This Row],[Embarked]]="Q"), 0, IF(Table2[[#This Row],[Embarked]]="C", 1, ""))</f>
        <v>0</v>
      </c>
      <c r="U671" s="3">
        <f>IF(Table2[[#This Row],[Sex]]="male", 1, 0)</f>
        <v>1</v>
      </c>
      <c r="V671" s="3">
        <v>1</v>
      </c>
      <c r="AI671">
        <f>SUMPRODUCT(Table2[[#This Row],[SibSp_1]:[Const]],$X$4:$AG$4)</f>
        <v>1.3431490395707901E-2</v>
      </c>
      <c r="AJ671">
        <f>(AI671-Table2[[#This Row],[Survived]])^2</f>
        <v>1.8040493424999359E-4</v>
      </c>
    </row>
    <row r="672" spans="1:36" hidden="1" x14ac:dyDescent="0.25">
      <c r="A672">
        <v>670</v>
      </c>
      <c r="B672">
        <v>1</v>
      </c>
      <c r="C672">
        <v>1</v>
      </c>
      <c r="D672" t="s">
        <v>941</v>
      </c>
      <c r="E672" t="s">
        <v>17</v>
      </c>
      <c r="G672">
        <v>1</v>
      </c>
      <c r="H672">
        <v>0</v>
      </c>
      <c r="I672">
        <v>19996</v>
      </c>
      <c r="J672">
        <v>52</v>
      </c>
      <c r="K672" t="s">
        <v>942</v>
      </c>
      <c r="L672" t="s">
        <v>15</v>
      </c>
      <c r="M672">
        <f>Table2[[#This Row],[SibSp]]</f>
        <v>1</v>
      </c>
      <c r="N672">
        <f>Table2[[#This Row],[Parch]]</f>
        <v>0</v>
      </c>
      <c r="O672">
        <f>Table2[[#This Row],[Age]]/80</f>
        <v>0</v>
      </c>
      <c r="P672" s="3">
        <f>LOG10(Table2[[#This Row],[Fare]]+1)</f>
        <v>1.7242758696007889</v>
      </c>
      <c r="Q672" s="3">
        <f>IF(OR(Table2[[#This Row],[Pclass]]=2, Table2[[#This Row],[Pclass]]=3), 0, IF(Table2[[#This Row],[Pclass]]=1, 1, ""))</f>
        <v>1</v>
      </c>
      <c r="R672" s="3">
        <f>IF(OR(Table2[[#This Row],[Pclass]]=1, Table2[[#This Row],[Pclass]]=3), 0, IF(Table2[[#This Row],[Pclass]]=2, 1, ""))</f>
        <v>0</v>
      </c>
      <c r="S672" s="3">
        <f>IF(OR(Table2[[#This Row],[Embarked]]="C", Table2[[#This Row],[Embarked]]="Q"), 0, IF(Table2[[#This Row],[Embarked]]="S", 1, ""))</f>
        <v>1</v>
      </c>
      <c r="T672" s="3">
        <f>IF(OR(Table2[[#This Row],[Embarked]]="S", Table2[[#This Row],[Embarked]]="Q"), 0, IF(Table2[[#This Row],[Embarked]]="C", 1, ""))</f>
        <v>0</v>
      </c>
      <c r="U672" s="3">
        <f>IF(Table2[[#This Row],[Sex]]="male", 1, 0)</f>
        <v>0</v>
      </c>
      <c r="V672" s="3"/>
      <c r="AI672">
        <f>SUMPRODUCT(Table2[[#This Row],[SibSp_1]:[Const]],$X$4:$AG$4)</f>
        <v>0.41244847136087653</v>
      </c>
      <c r="AJ672">
        <f>(AI672-Table2[[#This Row],[Survived]])^2</f>
        <v>0.34521679880617079</v>
      </c>
    </row>
    <row r="673" spans="1:36" x14ac:dyDescent="0.25">
      <c r="A673">
        <v>671</v>
      </c>
      <c r="B673">
        <v>1</v>
      </c>
      <c r="C673">
        <v>2</v>
      </c>
      <c r="D673" t="s">
        <v>943</v>
      </c>
      <c r="E673" t="s">
        <v>17</v>
      </c>
      <c r="F673">
        <v>40</v>
      </c>
      <c r="G673">
        <v>1</v>
      </c>
      <c r="H673">
        <v>1</v>
      </c>
      <c r="I673">
        <v>29750</v>
      </c>
      <c r="J673">
        <v>39</v>
      </c>
      <c r="L673" t="s">
        <v>15</v>
      </c>
      <c r="M673">
        <f>Table2[[#This Row],[SibSp]]</f>
        <v>1</v>
      </c>
      <c r="N673">
        <f>Table2[[#This Row],[Parch]]</f>
        <v>1</v>
      </c>
      <c r="O673" s="5">
        <f>Table2[[#This Row],[Age]]/80</f>
        <v>0.5</v>
      </c>
      <c r="P673" s="5">
        <f>LOG10(Table2[[#This Row],[Fare]]+1)</f>
        <v>1.6020599913279623</v>
      </c>
      <c r="Q673" s="3">
        <f>IF(OR(Table2[[#This Row],[Pclass]]=2, Table2[[#This Row],[Pclass]]=3), 0, IF(Table2[[#This Row],[Pclass]]=1, 1, ""))</f>
        <v>0</v>
      </c>
      <c r="R673" s="3">
        <f>IF(OR(Table2[[#This Row],[Pclass]]=1, Table2[[#This Row],[Pclass]]=3), 0, IF(Table2[[#This Row],[Pclass]]=2, 1, ""))</f>
        <v>1</v>
      </c>
      <c r="S673" s="3">
        <f>IF(OR(Table2[[#This Row],[Embarked]]="C", Table2[[#This Row],[Embarked]]="Q"), 0, IF(Table2[[#This Row],[Embarked]]="S", 1, ""))</f>
        <v>1</v>
      </c>
      <c r="T673" s="3">
        <f>IF(OR(Table2[[#This Row],[Embarked]]="S", Table2[[#This Row],[Embarked]]="Q"), 0, IF(Table2[[#This Row],[Embarked]]="C", 1, ""))</f>
        <v>0</v>
      </c>
      <c r="U673" s="3">
        <f>IF(Table2[[#This Row],[Sex]]="male", 1, 0)</f>
        <v>0</v>
      </c>
      <c r="V673" s="3">
        <v>1</v>
      </c>
      <c r="AI673">
        <f>SUMPRODUCT(Table2[[#This Row],[SibSp_1]:[Const]],$X$4:$AG$4)</f>
        <v>0.66114038584424117</v>
      </c>
      <c r="AJ673">
        <f>(AI673-Table2[[#This Row],[Survived]])^2</f>
        <v>0.11482583810578975</v>
      </c>
    </row>
    <row r="674" spans="1:36" x14ac:dyDescent="0.25">
      <c r="A674">
        <v>672</v>
      </c>
      <c r="B674">
        <v>0</v>
      </c>
      <c r="C674">
        <v>1</v>
      </c>
      <c r="D674" t="s">
        <v>944</v>
      </c>
      <c r="E674" t="s">
        <v>13</v>
      </c>
      <c r="F674">
        <v>31</v>
      </c>
      <c r="G674">
        <v>1</v>
      </c>
      <c r="H674">
        <v>0</v>
      </c>
      <c r="I674" t="s">
        <v>945</v>
      </c>
      <c r="J674">
        <v>52</v>
      </c>
      <c r="K674" t="s">
        <v>946</v>
      </c>
      <c r="L674" t="s">
        <v>15</v>
      </c>
      <c r="M674">
        <f>Table2[[#This Row],[SibSp]]</f>
        <v>1</v>
      </c>
      <c r="N674">
        <f>Table2[[#This Row],[Parch]]</f>
        <v>0</v>
      </c>
      <c r="O674" s="5">
        <f>Table2[[#This Row],[Age]]/80</f>
        <v>0.38750000000000001</v>
      </c>
      <c r="P674" s="5">
        <f>LOG10(Table2[[#This Row],[Fare]]+1)</f>
        <v>1.7242758696007889</v>
      </c>
      <c r="Q674" s="3">
        <f>IF(OR(Table2[[#This Row],[Pclass]]=2, Table2[[#This Row],[Pclass]]=3), 0, IF(Table2[[#This Row],[Pclass]]=1, 1, ""))</f>
        <v>1</v>
      </c>
      <c r="R674" s="3">
        <f>IF(OR(Table2[[#This Row],[Pclass]]=1, Table2[[#This Row],[Pclass]]=3), 0, IF(Table2[[#This Row],[Pclass]]=2, 1, ""))</f>
        <v>0</v>
      </c>
      <c r="S674" s="3">
        <f>IF(OR(Table2[[#This Row],[Embarked]]="C", Table2[[#This Row],[Embarked]]="Q"), 0, IF(Table2[[#This Row],[Embarked]]="S", 1, ""))</f>
        <v>1</v>
      </c>
      <c r="T674" s="3">
        <f>IF(OR(Table2[[#This Row],[Embarked]]="S", Table2[[#This Row],[Embarked]]="Q"), 0, IF(Table2[[#This Row],[Embarked]]="C", 1, ""))</f>
        <v>0</v>
      </c>
      <c r="U674" s="3">
        <f>IF(Table2[[#This Row],[Sex]]="male", 1, 0)</f>
        <v>1</v>
      </c>
      <c r="V674" s="3">
        <v>1</v>
      </c>
      <c r="AI674">
        <f>SUMPRODUCT(Table2[[#This Row],[SibSp_1]:[Const]],$X$4:$AG$4)</f>
        <v>0.42533756254955069</v>
      </c>
      <c r="AJ674">
        <f>(AI674-Table2[[#This Row],[Survived]])^2</f>
        <v>0.18091204211559295</v>
      </c>
    </row>
    <row r="675" spans="1:36" x14ac:dyDescent="0.25">
      <c r="A675">
        <v>673</v>
      </c>
      <c r="B675">
        <v>0</v>
      </c>
      <c r="C675">
        <v>2</v>
      </c>
      <c r="D675" t="s">
        <v>947</v>
      </c>
      <c r="E675" t="s">
        <v>13</v>
      </c>
      <c r="F675">
        <v>70</v>
      </c>
      <c r="G675">
        <v>0</v>
      </c>
      <c r="H675">
        <v>0</v>
      </c>
      <c r="I675" t="s">
        <v>948</v>
      </c>
      <c r="J675">
        <v>10.5</v>
      </c>
      <c r="L675" t="s">
        <v>15</v>
      </c>
      <c r="M675">
        <f>Table2[[#This Row],[SibSp]]</f>
        <v>0</v>
      </c>
      <c r="N675">
        <f>Table2[[#This Row],[Parch]]</f>
        <v>0</v>
      </c>
      <c r="O675" s="5">
        <f>Table2[[#This Row],[Age]]/80</f>
        <v>0.875</v>
      </c>
      <c r="P675" s="5">
        <f>LOG10(Table2[[#This Row],[Fare]]+1)</f>
        <v>1.0606978403536116</v>
      </c>
      <c r="Q675" s="3">
        <f>IF(OR(Table2[[#This Row],[Pclass]]=2, Table2[[#This Row],[Pclass]]=3), 0, IF(Table2[[#This Row],[Pclass]]=1, 1, ""))</f>
        <v>0</v>
      </c>
      <c r="R675" s="3">
        <f>IF(OR(Table2[[#This Row],[Pclass]]=1, Table2[[#This Row],[Pclass]]=3), 0, IF(Table2[[#This Row],[Pclass]]=2, 1, ""))</f>
        <v>1</v>
      </c>
      <c r="S675" s="3">
        <f>IF(OR(Table2[[#This Row],[Embarked]]="C", Table2[[#This Row],[Embarked]]="Q"), 0, IF(Table2[[#This Row],[Embarked]]="S", 1, ""))</f>
        <v>1</v>
      </c>
      <c r="T675" s="3">
        <f>IF(OR(Table2[[#This Row],[Embarked]]="S", Table2[[#This Row],[Embarked]]="Q"), 0, IF(Table2[[#This Row],[Embarked]]="C", 1, ""))</f>
        <v>0</v>
      </c>
      <c r="U675" s="3">
        <f>IF(Table2[[#This Row],[Sex]]="male", 1, 0)</f>
        <v>1</v>
      </c>
      <c r="V675" s="3">
        <v>1</v>
      </c>
      <c r="AI675">
        <f>SUMPRODUCT(Table2[[#This Row],[SibSp_1]:[Const]],$X$4:$AG$4)</f>
        <v>2.850472630649481E-2</v>
      </c>
      <c r="AJ675">
        <f>(AI675-Table2[[#This Row],[Survived]])^2</f>
        <v>8.1251942180817719E-4</v>
      </c>
    </row>
    <row r="676" spans="1:36" x14ac:dyDescent="0.25">
      <c r="A676">
        <v>674</v>
      </c>
      <c r="B676">
        <v>1</v>
      </c>
      <c r="C676">
        <v>2</v>
      </c>
      <c r="D676" t="s">
        <v>949</v>
      </c>
      <c r="E676" t="s">
        <v>13</v>
      </c>
      <c r="F676">
        <v>31</v>
      </c>
      <c r="G676">
        <v>0</v>
      </c>
      <c r="H676">
        <v>0</v>
      </c>
      <c r="I676">
        <v>244270</v>
      </c>
      <c r="J676">
        <v>13</v>
      </c>
      <c r="L676" t="s">
        <v>15</v>
      </c>
      <c r="M676">
        <f>Table2[[#This Row],[SibSp]]</f>
        <v>0</v>
      </c>
      <c r="N676">
        <f>Table2[[#This Row],[Parch]]</f>
        <v>0</v>
      </c>
      <c r="O676" s="5">
        <f>Table2[[#This Row],[Age]]/80</f>
        <v>0.38750000000000001</v>
      </c>
      <c r="P676" s="5">
        <f>LOG10(Table2[[#This Row],[Fare]]+1)</f>
        <v>1.146128035678238</v>
      </c>
      <c r="Q676" s="3">
        <f>IF(OR(Table2[[#This Row],[Pclass]]=2, Table2[[#This Row],[Pclass]]=3), 0, IF(Table2[[#This Row],[Pclass]]=1, 1, ""))</f>
        <v>0</v>
      </c>
      <c r="R676" s="3">
        <f>IF(OR(Table2[[#This Row],[Pclass]]=1, Table2[[#This Row],[Pclass]]=3), 0, IF(Table2[[#This Row],[Pclass]]=2, 1, ""))</f>
        <v>1</v>
      </c>
      <c r="S676" s="3">
        <f>IF(OR(Table2[[#This Row],[Embarked]]="C", Table2[[#This Row],[Embarked]]="Q"), 0, IF(Table2[[#This Row],[Embarked]]="S", 1, ""))</f>
        <v>1</v>
      </c>
      <c r="T676" s="3">
        <f>IF(OR(Table2[[#This Row],[Embarked]]="S", Table2[[#This Row],[Embarked]]="Q"), 0, IF(Table2[[#This Row],[Embarked]]="C", 1, ""))</f>
        <v>0</v>
      </c>
      <c r="U676" s="3">
        <f>IF(Table2[[#This Row],[Sex]]="male", 1, 0)</f>
        <v>1</v>
      </c>
      <c r="V676" s="3">
        <v>1</v>
      </c>
      <c r="AI676">
        <f>SUMPRODUCT(Table2[[#This Row],[SibSp_1]:[Const]],$X$4:$AG$4)</f>
        <v>0.28232508191300931</v>
      </c>
      <c r="AJ676">
        <f>(AI676-Table2[[#This Row],[Survived]])^2</f>
        <v>0.51505728805116879</v>
      </c>
    </row>
    <row r="677" spans="1:36" hidden="1" x14ac:dyDescent="0.25">
      <c r="A677">
        <v>675</v>
      </c>
      <c r="B677">
        <v>0</v>
      </c>
      <c r="C677">
        <v>2</v>
      </c>
      <c r="D677" t="s">
        <v>950</v>
      </c>
      <c r="E677" t="s">
        <v>13</v>
      </c>
      <c r="G677">
        <v>0</v>
      </c>
      <c r="H677">
        <v>0</v>
      </c>
      <c r="I677">
        <v>239856</v>
      </c>
      <c r="J677">
        <v>0</v>
      </c>
      <c r="L677" t="s">
        <v>15</v>
      </c>
      <c r="M677">
        <f>Table2[[#This Row],[SibSp]]</f>
        <v>0</v>
      </c>
      <c r="N677">
        <f>Table2[[#This Row],[Parch]]</f>
        <v>0</v>
      </c>
      <c r="O677">
        <f>Table2[[#This Row],[Age]]/80</f>
        <v>0</v>
      </c>
      <c r="P677" s="3">
        <f>LOG10(Table2[[#This Row],[Fare]]+1)</f>
        <v>0</v>
      </c>
      <c r="Q677" s="3">
        <f>IF(OR(Table2[[#This Row],[Pclass]]=2, Table2[[#This Row],[Pclass]]=3), 0, IF(Table2[[#This Row],[Pclass]]=1, 1, ""))</f>
        <v>0</v>
      </c>
      <c r="R677" s="3">
        <f>IF(OR(Table2[[#This Row],[Pclass]]=1, Table2[[#This Row],[Pclass]]=3), 0, IF(Table2[[#This Row],[Pclass]]=2, 1, ""))</f>
        <v>1</v>
      </c>
      <c r="S677" s="3">
        <f>IF(OR(Table2[[#This Row],[Embarked]]="C", Table2[[#This Row],[Embarked]]="Q"), 0, IF(Table2[[#This Row],[Embarked]]="S", 1, ""))</f>
        <v>1</v>
      </c>
      <c r="T677" s="3">
        <f>IF(OR(Table2[[#This Row],[Embarked]]="S", Table2[[#This Row],[Embarked]]="Q"), 0, IF(Table2[[#This Row],[Embarked]]="C", 1, ""))</f>
        <v>0</v>
      </c>
      <c r="U677" s="3">
        <f>IF(Table2[[#This Row],[Sex]]="male", 1, 0)</f>
        <v>1</v>
      </c>
      <c r="V677" s="3"/>
      <c r="AI677">
        <f>SUMPRODUCT(Table2[[#This Row],[SibSp_1]:[Const]],$X$4:$AG$4)</f>
        <v>-0.26950013903855463</v>
      </c>
      <c r="AJ677">
        <f>(AI677-Table2[[#This Row],[Survived]])^2</f>
        <v>7.2630324941800273E-2</v>
      </c>
    </row>
    <row r="678" spans="1:36" x14ac:dyDescent="0.25">
      <c r="A678">
        <v>676</v>
      </c>
      <c r="B678">
        <v>0</v>
      </c>
      <c r="C678">
        <v>3</v>
      </c>
      <c r="D678" t="s">
        <v>951</v>
      </c>
      <c r="E678" t="s">
        <v>13</v>
      </c>
      <c r="F678">
        <v>18</v>
      </c>
      <c r="G678">
        <v>0</v>
      </c>
      <c r="H678">
        <v>0</v>
      </c>
      <c r="I678">
        <v>349912</v>
      </c>
      <c r="J678">
        <v>7.7750000000000004</v>
      </c>
      <c r="L678" t="s">
        <v>15</v>
      </c>
      <c r="M678">
        <f>Table2[[#This Row],[SibSp]]</f>
        <v>0</v>
      </c>
      <c r="N678">
        <f>Table2[[#This Row],[Parch]]</f>
        <v>0</v>
      </c>
      <c r="O678" s="5">
        <f>Table2[[#This Row],[Age]]/80</f>
        <v>0.22500000000000001</v>
      </c>
      <c r="P678" s="5">
        <f>LOG10(Table2[[#This Row],[Fare]]+1)</f>
        <v>0.94324712513786169</v>
      </c>
      <c r="Q678" s="3">
        <f>IF(OR(Table2[[#This Row],[Pclass]]=2, Table2[[#This Row],[Pclass]]=3), 0, IF(Table2[[#This Row],[Pclass]]=1, 1, ""))</f>
        <v>0</v>
      </c>
      <c r="R678" s="3">
        <f>IF(OR(Table2[[#This Row],[Pclass]]=1, Table2[[#This Row],[Pclass]]=3), 0, IF(Table2[[#This Row],[Pclass]]=2, 1, ""))</f>
        <v>0</v>
      </c>
      <c r="S678" s="3">
        <f>IF(OR(Table2[[#This Row],[Embarked]]="C", Table2[[#This Row],[Embarked]]="Q"), 0, IF(Table2[[#This Row],[Embarked]]="S", 1, ""))</f>
        <v>1</v>
      </c>
      <c r="T678" s="3">
        <f>IF(OR(Table2[[#This Row],[Embarked]]="S", Table2[[#This Row],[Embarked]]="Q"), 0, IF(Table2[[#This Row],[Embarked]]="C", 1, ""))</f>
        <v>0</v>
      </c>
      <c r="U678" s="3">
        <f>IF(Table2[[#This Row],[Sex]]="male", 1, 0)</f>
        <v>1</v>
      </c>
      <c r="V678" s="3">
        <v>1</v>
      </c>
      <c r="AI678">
        <f>SUMPRODUCT(Table2[[#This Row],[SibSp_1]:[Const]],$X$4:$AG$4)</f>
        <v>0.17281392499978654</v>
      </c>
      <c r="AJ678">
        <f>(AI678-Table2[[#This Row],[Survived]])^2</f>
        <v>2.9864652673831846E-2</v>
      </c>
    </row>
    <row r="679" spans="1:36" x14ac:dyDescent="0.25">
      <c r="A679">
        <v>677</v>
      </c>
      <c r="B679">
        <v>0</v>
      </c>
      <c r="C679">
        <v>3</v>
      </c>
      <c r="D679" t="s">
        <v>952</v>
      </c>
      <c r="E679" t="s">
        <v>13</v>
      </c>
      <c r="F679">
        <v>24.5</v>
      </c>
      <c r="G679">
        <v>0</v>
      </c>
      <c r="H679">
        <v>0</v>
      </c>
      <c r="I679">
        <v>342826</v>
      </c>
      <c r="J679">
        <v>8.0500000000000007</v>
      </c>
      <c r="L679" t="s">
        <v>15</v>
      </c>
      <c r="M679">
        <f>Table2[[#This Row],[SibSp]]</f>
        <v>0</v>
      </c>
      <c r="N679">
        <f>Table2[[#This Row],[Parch]]</f>
        <v>0</v>
      </c>
      <c r="O679" s="5">
        <f>Table2[[#This Row],[Age]]/80</f>
        <v>0.30625000000000002</v>
      </c>
      <c r="P679" s="5">
        <f>LOG10(Table2[[#This Row],[Fare]]+1)</f>
        <v>0.9566485792052033</v>
      </c>
      <c r="Q679" s="3">
        <f>IF(OR(Table2[[#This Row],[Pclass]]=2, Table2[[#This Row],[Pclass]]=3), 0, IF(Table2[[#This Row],[Pclass]]=1, 1, ""))</f>
        <v>0</v>
      </c>
      <c r="R679" s="3">
        <f>IF(OR(Table2[[#This Row],[Pclass]]=1, Table2[[#This Row],[Pclass]]=3), 0, IF(Table2[[#This Row],[Pclass]]=2, 1, ""))</f>
        <v>0</v>
      </c>
      <c r="S679" s="3">
        <f>IF(OR(Table2[[#This Row],[Embarked]]="C", Table2[[#This Row],[Embarked]]="Q"), 0, IF(Table2[[#This Row],[Embarked]]="S", 1, ""))</f>
        <v>1</v>
      </c>
      <c r="T679" s="3">
        <f>IF(OR(Table2[[#This Row],[Embarked]]="S", Table2[[#This Row],[Embarked]]="Q"), 0, IF(Table2[[#This Row],[Embarked]]="C", 1, ""))</f>
        <v>0</v>
      </c>
      <c r="U679" s="3">
        <f>IF(Table2[[#This Row],[Sex]]="male", 1, 0)</f>
        <v>1</v>
      </c>
      <c r="V679" s="3">
        <v>1</v>
      </c>
      <c r="AI679">
        <f>SUMPRODUCT(Table2[[#This Row],[SibSp_1]:[Const]],$X$4:$AG$4)</f>
        <v>0.13185793593720707</v>
      </c>
      <c r="AJ679">
        <f>(AI679-Table2[[#This Row],[Survived]])^2</f>
        <v>1.7386515269620605E-2</v>
      </c>
    </row>
    <row r="680" spans="1:36" x14ac:dyDescent="0.25">
      <c r="A680">
        <v>678</v>
      </c>
      <c r="B680">
        <v>1</v>
      </c>
      <c r="C680">
        <v>3</v>
      </c>
      <c r="D680" t="s">
        <v>953</v>
      </c>
      <c r="E680" t="s">
        <v>17</v>
      </c>
      <c r="F680">
        <v>18</v>
      </c>
      <c r="G680">
        <v>0</v>
      </c>
      <c r="H680">
        <v>0</v>
      </c>
      <c r="I680">
        <v>4138</v>
      </c>
      <c r="J680">
        <v>9.8416999999999994</v>
      </c>
      <c r="L680" t="s">
        <v>15</v>
      </c>
      <c r="M680">
        <f>Table2[[#This Row],[SibSp]]</f>
        <v>0</v>
      </c>
      <c r="N680">
        <f>Table2[[#This Row],[Parch]]</f>
        <v>0</v>
      </c>
      <c r="O680" s="5">
        <f>Table2[[#This Row],[Age]]/80</f>
        <v>0.22500000000000001</v>
      </c>
      <c r="P680" s="5">
        <f>LOG10(Table2[[#This Row],[Fare]]+1)</f>
        <v>1.0350973857754964</v>
      </c>
      <c r="Q680" s="3">
        <f>IF(OR(Table2[[#This Row],[Pclass]]=2, Table2[[#This Row],[Pclass]]=3), 0, IF(Table2[[#This Row],[Pclass]]=1, 1, ""))</f>
        <v>0</v>
      </c>
      <c r="R680" s="3">
        <f>IF(OR(Table2[[#This Row],[Pclass]]=1, Table2[[#This Row],[Pclass]]=3), 0, IF(Table2[[#This Row],[Pclass]]=2, 1, ""))</f>
        <v>0</v>
      </c>
      <c r="S680" s="3">
        <f>IF(OR(Table2[[#This Row],[Embarked]]="C", Table2[[#This Row],[Embarked]]="Q"), 0, IF(Table2[[#This Row],[Embarked]]="S", 1, ""))</f>
        <v>1</v>
      </c>
      <c r="T680" s="3">
        <f>IF(OR(Table2[[#This Row],[Embarked]]="S", Table2[[#This Row],[Embarked]]="Q"), 0, IF(Table2[[#This Row],[Embarked]]="C", 1, ""))</f>
        <v>0</v>
      </c>
      <c r="U680" s="3">
        <f>IF(Table2[[#This Row],[Sex]]="male", 1, 0)</f>
        <v>0</v>
      </c>
      <c r="V680" s="3">
        <v>1</v>
      </c>
      <c r="AI680">
        <f>SUMPRODUCT(Table2[[#This Row],[SibSp_1]:[Const]],$X$4:$AG$4)</f>
        <v>0.66035545063782042</v>
      </c>
      <c r="AJ680">
        <f>(AI680-Table2[[#This Row],[Survived]])^2</f>
        <v>0.11535841991143804</v>
      </c>
    </row>
    <row r="681" spans="1:36" x14ac:dyDescent="0.25">
      <c r="A681">
        <v>679</v>
      </c>
      <c r="B681">
        <v>0</v>
      </c>
      <c r="C681">
        <v>3</v>
      </c>
      <c r="D681" t="s">
        <v>954</v>
      </c>
      <c r="E681" t="s">
        <v>17</v>
      </c>
      <c r="F681">
        <v>43</v>
      </c>
      <c r="G681">
        <v>1</v>
      </c>
      <c r="H681">
        <v>6</v>
      </c>
      <c r="I681" t="s">
        <v>105</v>
      </c>
      <c r="J681">
        <v>46.9</v>
      </c>
      <c r="L681" t="s">
        <v>15</v>
      </c>
      <c r="M681">
        <f>Table2[[#This Row],[SibSp]]</f>
        <v>1</v>
      </c>
      <c r="N681">
        <f>Table2[[#This Row],[Parch]]</f>
        <v>6</v>
      </c>
      <c r="O681" s="5">
        <f>Table2[[#This Row],[Age]]/80</f>
        <v>0.53749999999999998</v>
      </c>
      <c r="P681" s="5">
        <f>LOG10(Table2[[#This Row],[Fare]]+1)</f>
        <v>1.6803355134145632</v>
      </c>
      <c r="Q681" s="3">
        <f>IF(OR(Table2[[#This Row],[Pclass]]=2, Table2[[#This Row],[Pclass]]=3), 0, IF(Table2[[#This Row],[Pclass]]=1, 1, ""))</f>
        <v>0</v>
      </c>
      <c r="R681" s="3">
        <f>IF(OR(Table2[[#This Row],[Pclass]]=1, Table2[[#This Row],[Pclass]]=3), 0, IF(Table2[[#This Row],[Pclass]]=2, 1, ""))</f>
        <v>0</v>
      </c>
      <c r="S681" s="3">
        <f>IF(OR(Table2[[#This Row],[Embarked]]="C", Table2[[#This Row],[Embarked]]="Q"), 0, IF(Table2[[#This Row],[Embarked]]="S", 1, ""))</f>
        <v>1</v>
      </c>
      <c r="T681" s="3">
        <f>IF(OR(Table2[[#This Row],[Embarked]]="S", Table2[[#This Row],[Embarked]]="Q"), 0, IF(Table2[[#This Row],[Embarked]]="C", 1, ""))</f>
        <v>0</v>
      </c>
      <c r="U681" s="3">
        <f>IF(Table2[[#This Row],[Sex]]="male", 1, 0)</f>
        <v>0</v>
      </c>
      <c r="V681" s="3">
        <v>1</v>
      </c>
      <c r="AI681">
        <f>SUMPRODUCT(Table2[[#This Row],[SibSp_1]:[Const]],$X$4:$AG$4)</f>
        <v>0.3932773601002349</v>
      </c>
      <c r="AJ681">
        <f>(AI681-Table2[[#This Row],[Survived]])^2</f>
        <v>0.15466708196740983</v>
      </c>
    </row>
    <row r="682" spans="1:36" x14ac:dyDescent="0.25">
      <c r="A682">
        <v>680</v>
      </c>
      <c r="B682">
        <v>1</v>
      </c>
      <c r="C682">
        <v>1</v>
      </c>
      <c r="D682" t="s">
        <v>955</v>
      </c>
      <c r="E682" t="s">
        <v>13</v>
      </c>
      <c r="F682">
        <v>36</v>
      </c>
      <c r="G682">
        <v>0</v>
      </c>
      <c r="H682">
        <v>1</v>
      </c>
      <c r="I682" t="s">
        <v>391</v>
      </c>
      <c r="J682">
        <v>512.32920000000001</v>
      </c>
      <c r="K682" t="s">
        <v>956</v>
      </c>
      <c r="L682" t="s">
        <v>20</v>
      </c>
      <c r="M682">
        <f>Table2[[#This Row],[SibSp]]</f>
        <v>0</v>
      </c>
      <c r="N682">
        <f>Table2[[#This Row],[Parch]]</f>
        <v>1</v>
      </c>
      <c r="O682" s="5">
        <f>Table2[[#This Row],[Age]]/80</f>
        <v>0.45</v>
      </c>
      <c r="P682" s="5">
        <f>LOG10(Table2[[#This Row],[Fare]]+1)</f>
        <v>2.7103959691861146</v>
      </c>
      <c r="Q682" s="3">
        <f>IF(OR(Table2[[#This Row],[Pclass]]=2, Table2[[#This Row],[Pclass]]=3), 0, IF(Table2[[#This Row],[Pclass]]=1, 1, ""))</f>
        <v>1</v>
      </c>
      <c r="R682" s="3">
        <f>IF(OR(Table2[[#This Row],[Pclass]]=1, Table2[[#This Row],[Pclass]]=3), 0, IF(Table2[[#This Row],[Pclass]]=2, 1, ""))</f>
        <v>0</v>
      </c>
      <c r="S682" s="3">
        <f>IF(OR(Table2[[#This Row],[Embarked]]="C", Table2[[#This Row],[Embarked]]="Q"), 0, IF(Table2[[#This Row],[Embarked]]="S", 1, ""))</f>
        <v>0</v>
      </c>
      <c r="T682" s="3">
        <f>IF(OR(Table2[[#This Row],[Embarked]]="S", Table2[[#This Row],[Embarked]]="Q"), 0, IF(Table2[[#This Row],[Embarked]]="C", 1, ""))</f>
        <v>1</v>
      </c>
      <c r="U682" s="3">
        <f>IF(Table2[[#This Row],[Sex]]="male", 1, 0)</f>
        <v>1</v>
      </c>
      <c r="V682" s="3">
        <v>1</v>
      </c>
      <c r="AI682">
        <f>SUMPRODUCT(Table2[[#This Row],[SibSp_1]:[Const]],$X$4:$AG$4)</f>
        <v>0.54850468389791263</v>
      </c>
      <c r="AJ682">
        <f>(AI682-Table2[[#This Row],[Survived]])^2</f>
        <v>0.2038480204621238</v>
      </c>
    </row>
    <row r="683" spans="1:36" hidden="1" x14ac:dyDescent="0.25">
      <c r="A683">
        <v>681</v>
      </c>
      <c r="B683">
        <v>0</v>
      </c>
      <c r="C683">
        <v>3</v>
      </c>
      <c r="D683" t="s">
        <v>957</v>
      </c>
      <c r="E683" t="s">
        <v>17</v>
      </c>
      <c r="G683">
        <v>0</v>
      </c>
      <c r="H683">
        <v>0</v>
      </c>
      <c r="I683">
        <v>330935</v>
      </c>
      <c r="J683">
        <v>8.1374999999999993</v>
      </c>
      <c r="L683" t="s">
        <v>27</v>
      </c>
      <c r="M683">
        <f>Table2[[#This Row],[SibSp]]</f>
        <v>0</v>
      </c>
      <c r="N683">
        <f>Table2[[#This Row],[Parch]]</f>
        <v>0</v>
      </c>
      <c r="O683">
        <f>Table2[[#This Row],[Age]]/80</f>
        <v>0</v>
      </c>
      <c r="P683" s="3">
        <f>LOG10(Table2[[#This Row],[Fare]]+1)</f>
        <v>0.96082738996591688</v>
      </c>
      <c r="Q683" s="3">
        <f>IF(OR(Table2[[#This Row],[Pclass]]=2, Table2[[#This Row],[Pclass]]=3), 0, IF(Table2[[#This Row],[Pclass]]=1, 1, ""))</f>
        <v>0</v>
      </c>
      <c r="R683" s="3">
        <f>IF(OR(Table2[[#This Row],[Pclass]]=1, Table2[[#This Row],[Pclass]]=3), 0, IF(Table2[[#This Row],[Pclass]]=2, 1, ""))</f>
        <v>0</v>
      </c>
      <c r="S683" s="3">
        <f>IF(OR(Table2[[#This Row],[Embarked]]="C", Table2[[#This Row],[Embarked]]="Q"), 0, IF(Table2[[#This Row],[Embarked]]="S", 1, ""))</f>
        <v>0</v>
      </c>
      <c r="T683" s="3">
        <f>IF(OR(Table2[[#This Row],[Embarked]]="S", Table2[[#This Row],[Embarked]]="Q"), 0, IF(Table2[[#This Row],[Embarked]]="C", 1, ""))</f>
        <v>0</v>
      </c>
      <c r="U683" s="3">
        <f>IF(Table2[[#This Row],[Sex]]="male", 1, 0)</f>
        <v>0</v>
      </c>
      <c r="V683" s="3"/>
      <c r="AI683">
        <f>SUMPRODUCT(Table2[[#This Row],[SibSp_1]:[Const]],$X$4:$AG$4)</f>
        <v>4.6839025263256687E-2</v>
      </c>
      <c r="AJ683">
        <f>(AI683-Table2[[#This Row],[Survived]])^2</f>
        <v>2.1938942876119981E-3</v>
      </c>
    </row>
    <row r="684" spans="1:36" x14ac:dyDescent="0.25">
      <c r="A684">
        <v>682</v>
      </c>
      <c r="B684">
        <v>1</v>
      </c>
      <c r="C684">
        <v>1</v>
      </c>
      <c r="D684" t="s">
        <v>958</v>
      </c>
      <c r="E684" t="s">
        <v>13</v>
      </c>
      <c r="F684">
        <v>27</v>
      </c>
      <c r="G684">
        <v>0</v>
      </c>
      <c r="H684">
        <v>0</v>
      </c>
      <c r="I684" t="s">
        <v>92</v>
      </c>
      <c r="J684">
        <v>76.729200000000006</v>
      </c>
      <c r="K684" t="s">
        <v>959</v>
      </c>
      <c r="L684" t="s">
        <v>20</v>
      </c>
      <c r="M684">
        <f>Table2[[#This Row],[SibSp]]</f>
        <v>0</v>
      </c>
      <c r="N684">
        <f>Table2[[#This Row],[Parch]]</f>
        <v>0</v>
      </c>
      <c r="O684" s="5">
        <f>Table2[[#This Row],[Age]]/80</f>
        <v>0.33750000000000002</v>
      </c>
      <c r="P684" s="5">
        <f>LOG10(Table2[[#This Row],[Fare]]+1)</f>
        <v>1.8905841979078102</v>
      </c>
      <c r="Q684" s="3">
        <f>IF(OR(Table2[[#This Row],[Pclass]]=2, Table2[[#This Row],[Pclass]]=3), 0, IF(Table2[[#This Row],[Pclass]]=1, 1, ""))</f>
        <v>1</v>
      </c>
      <c r="R684" s="3">
        <f>IF(OR(Table2[[#This Row],[Pclass]]=1, Table2[[#This Row],[Pclass]]=3), 0, IF(Table2[[#This Row],[Pclass]]=2, 1, ""))</f>
        <v>0</v>
      </c>
      <c r="S684" s="3">
        <f>IF(OR(Table2[[#This Row],[Embarked]]="C", Table2[[#This Row],[Embarked]]="Q"), 0, IF(Table2[[#This Row],[Embarked]]="S", 1, ""))</f>
        <v>0</v>
      </c>
      <c r="T684" s="3">
        <f>IF(OR(Table2[[#This Row],[Embarked]]="S", Table2[[#This Row],[Embarked]]="Q"), 0, IF(Table2[[#This Row],[Embarked]]="C", 1, ""))</f>
        <v>1</v>
      </c>
      <c r="U684" s="3">
        <f>IF(Table2[[#This Row],[Sex]]="male", 1, 0)</f>
        <v>1</v>
      </c>
      <c r="V684" s="3">
        <v>1</v>
      </c>
      <c r="AI684">
        <f>SUMPRODUCT(Table2[[#This Row],[SibSp_1]:[Const]],$X$4:$AG$4)</f>
        <v>0.58007984113701561</v>
      </c>
      <c r="AJ684">
        <f>(AI684-Table2[[#This Row],[Survived]])^2</f>
        <v>0.17633293981951406</v>
      </c>
    </row>
    <row r="685" spans="1:36" x14ac:dyDescent="0.25">
      <c r="A685">
        <v>683</v>
      </c>
      <c r="B685">
        <v>0</v>
      </c>
      <c r="C685">
        <v>3</v>
      </c>
      <c r="D685" t="s">
        <v>960</v>
      </c>
      <c r="E685" t="s">
        <v>13</v>
      </c>
      <c r="F685">
        <v>20</v>
      </c>
      <c r="G685">
        <v>0</v>
      </c>
      <c r="H685">
        <v>0</v>
      </c>
      <c r="I685">
        <v>6563</v>
      </c>
      <c r="J685">
        <v>9.2249999999999996</v>
      </c>
      <c r="L685" t="s">
        <v>15</v>
      </c>
      <c r="M685">
        <f>Table2[[#This Row],[SibSp]]</f>
        <v>0</v>
      </c>
      <c r="N685">
        <f>Table2[[#This Row],[Parch]]</f>
        <v>0</v>
      </c>
      <c r="O685" s="5">
        <f>Table2[[#This Row],[Age]]/80</f>
        <v>0.25</v>
      </c>
      <c r="P685" s="5">
        <f>LOG10(Table2[[#This Row],[Fare]]+1)</f>
        <v>1.0096633166793794</v>
      </c>
      <c r="Q685" s="3">
        <f>IF(OR(Table2[[#This Row],[Pclass]]=2, Table2[[#This Row],[Pclass]]=3), 0, IF(Table2[[#This Row],[Pclass]]=1, 1, ""))</f>
        <v>0</v>
      </c>
      <c r="R685" s="3">
        <f>IF(OR(Table2[[#This Row],[Pclass]]=1, Table2[[#This Row],[Pclass]]=3), 0, IF(Table2[[#This Row],[Pclass]]=2, 1, ""))</f>
        <v>0</v>
      </c>
      <c r="S685" s="3">
        <f>IF(OR(Table2[[#This Row],[Embarked]]="C", Table2[[#This Row],[Embarked]]="Q"), 0, IF(Table2[[#This Row],[Embarked]]="S", 1, ""))</f>
        <v>1</v>
      </c>
      <c r="T685" s="3">
        <f>IF(OR(Table2[[#This Row],[Embarked]]="S", Table2[[#This Row],[Embarked]]="Q"), 0, IF(Table2[[#This Row],[Embarked]]="C", 1, ""))</f>
        <v>0</v>
      </c>
      <c r="U685" s="3">
        <f>IF(Table2[[#This Row],[Sex]]="male", 1, 0)</f>
        <v>1</v>
      </c>
      <c r="V685" s="3">
        <v>1</v>
      </c>
      <c r="AI685">
        <f>SUMPRODUCT(Table2[[#This Row],[SibSp_1]:[Const]],$X$4:$AG$4)</f>
        <v>0.16324876480775918</v>
      </c>
      <c r="AJ685">
        <f>(AI685-Table2[[#This Row],[Survived]])^2</f>
        <v>2.6650159211259072E-2</v>
      </c>
    </row>
    <row r="686" spans="1:36" x14ac:dyDescent="0.25">
      <c r="A686">
        <v>684</v>
      </c>
      <c r="B686">
        <v>0</v>
      </c>
      <c r="C686">
        <v>3</v>
      </c>
      <c r="D686" t="s">
        <v>961</v>
      </c>
      <c r="E686" t="s">
        <v>13</v>
      </c>
      <c r="F686">
        <v>14</v>
      </c>
      <c r="G686">
        <v>5</v>
      </c>
      <c r="H686">
        <v>2</v>
      </c>
      <c r="I686" t="s">
        <v>105</v>
      </c>
      <c r="J686">
        <v>46.9</v>
      </c>
      <c r="L686" t="s">
        <v>15</v>
      </c>
      <c r="M686">
        <f>Table2[[#This Row],[SibSp]]</f>
        <v>5</v>
      </c>
      <c r="N686">
        <f>Table2[[#This Row],[Parch]]</f>
        <v>2</v>
      </c>
      <c r="O686" s="5">
        <f>Table2[[#This Row],[Age]]/80</f>
        <v>0.17499999999999999</v>
      </c>
      <c r="P686" s="5">
        <f>LOG10(Table2[[#This Row],[Fare]]+1)</f>
        <v>1.6803355134145632</v>
      </c>
      <c r="Q686" s="3">
        <f>IF(OR(Table2[[#This Row],[Pclass]]=2, Table2[[#This Row],[Pclass]]=3), 0, IF(Table2[[#This Row],[Pclass]]=1, 1, ""))</f>
        <v>0</v>
      </c>
      <c r="R686" s="3">
        <f>IF(OR(Table2[[#This Row],[Pclass]]=1, Table2[[#This Row],[Pclass]]=3), 0, IF(Table2[[#This Row],[Pclass]]=2, 1, ""))</f>
        <v>0</v>
      </c>
      <c r="S686" s="3">
        <f>IF(OR(Table2[[#This Row],[Embarked]]="C", Table2[[#This Row],[Embarked]]="Q"), 0, IF(Table2[[#This Row],[Embarked]]="S", 1, ""))</f>
        <v>1</v>
      </c>
      <c r="T686" s="3">
        <f>IF(OR(Table2[[#This Row],[Embarked]]="S", Table2[[#This Row],[Embarked]]="Q"), 0, IF(Table2[[#This Row],[Embarked]]="C", 1, ""))</f>
        <v>0</v>
      </c>
      <c r="U686" s="3">
        <f>IF(Table2[[#This Row],[Sex]]="male", 1, 0)</f>
        <v>1</v>
      </c>
      <c r="V686" s="3">
        <v>1</v>
      </c>
      <c r="AI686">
        <f>SUMPRODUCT(Table2[[#This Row],[SibSp_1]:[Const]],$X$4:$AG$4)</f>
        <v>-6.8176521949521063E-2</v>
      </c>
      <c r="AJ686">
        <f>(AI686-Table2[[#This Row],[Survived]])^2</f>
        <v>4.6480381451335269E-3</v>
      </c>
    </row>
    <row r="687" spans="1:36" x14ac:dyDescent="0.25">
      <c r="A687">
        <v>685</v>
      </c>
      <c r="B687">
        <v>0</v>
      </c>
      <c r="C687">
        <v>2</v>
      </c>
      <c r="D687" t="s">
        <v>962</v>
      </c>
      <c r="E687" t="s">
        <v>13</v>
      </c>
      <c r="F687">
        <v>60</v>
      </c>
      <c r="G687">
        <v>1</v>
      </c>
      <c r="H687">
        <v>1</v>
      </c>
      <c r="I687">
        <v>29750</v>
      </c>
      <c r="J687">
        <v>39</v>
      </c>
      <c r="L687" t="s">
        <v>15</v>
      </c>
      <c r="M687">
        <f>Table2[[#This Row],[SibSp]]</f>
        <v>1</v>
      </c>
      <c r="N687">
        <f>Table2[[#This Row],[Parch]]</f>
        <v>1</v>
      </c>
      <c r="O687" s="5">
        <f>Table2[[#This Row],[Age]]/80</f>
        <v>0.75</v>
      </c>
      <c r="P687" s="5">
        <f>LOG10(Table2[[#This Row],[Fare]]+1)</f>
        <v>1.6020599913279623</v>
      </c>
      <c r="Q687" s="3">
        <f>IF(OR(Table2[[#This Row],[Pclass]]=2, Table2[[#This Row],[Pclass]]=3), 0, IF(Table2[[#This Row],[Pclass]]=1, 1, ""))</f>
        <v>0</v>
      </c>
      <c r="R687" s="3">
        <f>IF(OR(Table2[[#This Row],[Pclass]]=1, Table2[[#This Row],[Pclass]]=3), 0, IF(Table2[[#This Row],[Pclass]]=2, 1, ""))</f>
        <v>1</v>
      </c>
      <c r="S687" s="3">
        <f>IF(OR(Table2[[#This Row],[Embarked]]="C", Table2[[#This Row],[Embarked]]="Q"), 0, IF(Table2[[#This Row],[Embarked]]="S", 1, ""))</f>
        <v>1</v>
      </c>
      <c r="T687" s="3">
        <f>IF(OR(Table2[[#This Row],[Embarked]]="S", Table2[[#This Row],[Embarked]]="Q"), 0, IF(Table2[[#This Row],[Embarked]]="C", 1, ""))</f>
        <v>0</v>
      </c>
      <c r="U687" s="3">
        <f>IF(Table2[[#This Row],[Sex]]="male", 1, 0)</f>
        <v>1</v>
      </c>
      <c r="V687" s="3">
        <v>1</v>
      </c>
      <c r="AI687">
        <f>SUMPRODUCT(Table2[[#This Row],[SibSp_1]:[Const]],$X$4:$AG$4)</f>
        <v>5.004784540852536E-2</v>
      </c>
      <c r="AJ687">
        <f>(AI687-Table2[[#This Row],[Survived]])^2</f>
        <v>2.5047868300356528E-3</v>
      </c>
    </row>
    <row r="688" spans="1:36" x14ac:dyDescent="0.25">
      <c r="A688">
        <v>686</v>
      </c>
      <c r="B688">
        <v>0</v>
      </c>
      <c r="C688">
        <v>2</v>
      </c>
      <c r="D688" t="s">
        <v>963</v>
      </c>
      <c r="E688" t="s">
        <v>13</v>
      </c>
      <c r="F688">
        <v>25</v>
      </c>
      <c r="G688">
        <v>1</v>
      </c>
      <c r="H688">
        <v>2</v>
      </c>
      <c r="I688" t="s">
        <v>80</v>
      </c>
      <c r="J688">
        <v>41.5792</v>
      </c>
      <c r="L688" t="s">
        <v>20</v>
      </c>
      <c r="M688">
        <f>Table2[[#This Row],[SibSp]]</f>
        <v>1</v>
      </c>
      <c r="N688">
        <f>Table2[[#This Row],[Parch]]</f>
        <v>2</v>
      </c>
      <c r="O688" s="5">
        <f>Table2[[#This Row],[Age]]/80</f>
        <v>0.3125</v>
      </c>
      <c r="P688" s="5">
        <f>LOG10(Table2[[#This Row],[Fare]]+1)</f>
        <v>1.6291974974299364</v>
      </c>
      <c r="Q688" s="3">
        <f>IF(OR(Table2[[#This Row],[Pclass]]=2, Table2[[#This Row],[Pclass]]=3), 0, IF(Table2[[#This Row],[Pclass]]=1, 1, ""))</f>
        <v>0</v>
      </c>
      <c r="R688" s="3">
        <f>IF(OR(Table2[[#This Row],[Pclass]]=1, Table2[[#This Row],[Pclass]]=3), 0, IF(Table2[[#This Row],[Pclass]]=2, 1, ""))</f>
        <v>1</v>
      </c>
      <c r="S688" s="3">
        <f>IF(OR(Table2[[#This Row],[Embarked]]="C", Table2[[#This Row],[Embarked]]="Q"), 0, IF(Table2[[#This Row],[Embarked]]="S", 1, ""))</f>
        <v>0</v>
      </c>
      <c r="T688" s="3">
        <f>IF(OR(Table2[[#This Row],[Embarked]]="S", Table2[[#This Row],[Embarked]]="Q"), 0, IF(Table2[[#This Row],[Embarked]]="C", 1, ""))</f>
        <v>1</v>
      </c>
      <c r="U688" s="3">
        <f>IF(Table2[[#This Row],[Sex]]="male", 1, 0)</f>
        <v>1</v>
      </c>
      <c r="V688" s="3">
        <v>1</v>
      </c>
      <c r="AI688">
        <f>SUMPRODUCT(Table2[[#This Row],[SibSp_1]:[Const]],$X$4:$AG$4)</f>
        <v>0.32758820776141268</v>
      </c>
      <c r="AJ688">
        <f>(AI688-Table2[[#This Row],[Survived]])^2</f>
        <v>0.10731403386433448</v>
      </c>
    </row>
    <row r="689" spans="1:36" x14ac:dyDescent="0.25">
      <c r="A689">
        <v>687</v>
      </c>
      <c r="B689">
        <v>0</v>
      </c>
      <c r="C689">
        <v>3</v>
      </c>
      <c r="D689" t="s">
        <v>964</v>
      </c>
      <c r="E689" t="s">
        <v>13</v>
      </c>
      <c r="F689">
        <v>14</v>
      </c>
      <c r="G689">
        <v>4</v>
      </c>
      <c r="H689">
        <v>1</v>
      </c>
      <c r="I689">
        <v>3101295</v>
      </c>
      <c r="J689">
        <v>39.6875</v>
      </c>
      <c r="L689" t="s">
        <v>15</v>
      </c>
      <c r="M689">
        <f>Table2[[#This Row],[SibSp]]</f>
        <v>4</v>
      </c>
      <c r="N689">
        <f>Table2[[#This Row],[Parch]]</f>
        <v>1</v>
      </c>
      <c r="O689" s="5">
        <f>Table2[[#This Row],[Age]]/80</f>
        <v>0.17499999999999999</v>
      </c>
      <c r="P689" s="5">
        <f>LOG10(Table2[[#This Row],[Fare]]+1)</f>
        <v>1.6094610059122672</v>
      </c>
      <c r="Q689" s="3">
        <f>IF(OR(Table2[[#This Row],[Pclass]]=2, Table2[[#This Row],[Pclass]]=3), 0, IF(Table2[[#This Row],[Pclass]]=1, 1, ""))</f>
        <v>0</v>
      </c>
      <c r="R689" s="3">
        <f>IF(OR(Table2[[#This Row],[Pclass]]=1, Table2[[#This Row],[Pclass]]=3), 0, IF(Table2[[#This Row],[Pclass]]=2, 1, ""))</f>
        <v>0</v>
      </c>
      <c r="S689" s="3">
        <f>IF(OR(Table2[[#This Row],[Embarked]]="C", Table2[[#This Row],[Embarked]]="Q"), 0, IF(Table2[[#This Row],[Embarked]]="S", 1, ""))</f>
        <v>1</v>
      </c>
      <c r="T689" s="3">
        <f>IF(OR(Table2[[#This Row],[Embarked]]="S", Table2[[#This Row],[Embarked]]="Q"), 0, IF(Table2[[#This Row],[Embarked]]="C", 1, ""))</f>
        <v>0</v>
      </c>
      <c r="U689" s="3">
        <f>IF(Table2[[#This Row],[Sex]]="male", 1, 0)</f>
        <v>1</v>
      </c>
      <c r="V689" s="3">
        <v>1</v>
      </c>
      <c r="AI689">
        <f>SUMPRODUCT(Table2[[#This Row],[SibSp_1]:[Const]],$X$4:$AG$4)</f>
        <v>-2.7697150105471247E-3</v>
      </c>
      <c r="AJ689">
        <f>(AI689-Table2[[#This Row],[Survived]])^2</f>
        <v>7.671321239650059E-6</v>
      </c>
    </row>
    <row r="690" spans="1:36" x14ac:dyDescent="0.25">
      <c r="A690">
        <v>688</v>
      </c>
      <c r="B690">
        <v>0</v>
      </c>
      <c r="C690">
        <v>3</v>
      </c>
      <c r="D690" t="s">
        <v>965</v>
      </c>
      <c r="E690" t="s">
        <v>13</v>
      </c>
      <c r="F690">
        <v>19</v>
      </c>
      <c r="G690">
        <v>0</v>
      </c>
      <c r="H690">
        <v>0</v>
      </c>
      <c r="I690">
        <v>349228</v>
      </c>
      <c r="J690">
        <v>10.1708</v>
      </c>
      <c r="L690" t="s">
        <v>15</v>
      </c>
      <c r="M690">
        <f>Table2[[#This Row],[SibSp]]</f>
        <v>0</v>
      </c>
      <c r="N690">
        <f>Table2[[#This Row],[Parch]]</f>
        <v>0</v>
      </c>
      <c r="O690" s="5">
        <f>Table2[[#This Row],[Age]]/80</f>
        <v>0.23749999999999999</v>
      </c>
      <c r="P690" s="5">
        <f>LOG10(Table2[[#This Row],[Fare]]+1)</f>
        <v>1.0480842763514531</v>
      </c>
      <c r="Q690" s="3">
        <f>IF(OR(Table2[[#This Row],[Pclass]]=2, Table2[[#This Row],[Pclass]]=3), 0, IF(Table2[[#This Row],[Pclass]]=1, 1, ""))</f>
        <v>0</v>
      </c>
      <c r="R690" s="3">
        <f>IF(OR(Table2[[#This Row],[Pclass]]=1, Table2[[#This Row],[Pclass]]=3), 0, IF(Table2[[#This Row],[Pclass]]=2, 1, ""))</f>
        <v>0</v>
      </c>
      <c r="S690" s="3">
        <f>IF(OR(Table2[[#This Row],[Embarked]]="C", Table2[[#This Row],[Embarked]]="Q"), 0, IF(Table2[[#This Row],[Embarked]]="S", 1, ""))</f>
        <v>1</v>
      </c>
      <c r="T690" s="3">
        <f>IF(OR(Table2[[#This Row],[Embarked]]="S", Table2[[#This Row],[Embarked]]="Q"), 0, IF(Table2[[#This Row],[Embarked]]="C", 1, ""))</f>
        <v>0</v>
      </c>
      <c r="U690" s="3">
        <f>IF(Table2[[#This Row],[Sex]]="male", 1, 0)</f>
        <v>1</v>
      </c>
      <c r="V690" s="3">
        <v>1</v>
      </c>
      <c r="AI690">
        <f>SUMPRODUCT(Table2[[#This Row],[SibSp_1]:[Const]],$X$4:$AG$4)</f>
        <v>0.17152316369714538</v>
      </c>
      <c r="AJ690">
        <f>(AI690-Table2[[#This Row],[Survived]])^2</f>
        <v>2.9420195684677731E-2</v>
      </c>
    </row>
    <row r="691" spans="1:36" x14ac:dyDescent="0.25">
      <c r="A691">
        <v>689</v>
      </c>
      <c r="B691">
        <v>0</v>
      </c>
      <c r="C691">
        <v>3</v>
      </c>
      <c r="D691" t="s">
        <v>966</v>
      </c>
      <c r="E691" t="s">
        <v>13</v>
      </c>
      <c r="F691">
        <v>18</v>
      </c>
      <c r="G691">
        <v>0</v>
      </c>
      <c r="H691">
        <v>0</v>
      </c>
      <c r="I691">
        <v>350036</v>
      </c>
      <c r="J691">
        <v>7.7957999999999998</v>
      </c>
      <c r="L691" t="s">
        <v>15</v>
      </c>
      <c r="M691">
        <f>Table2[[#This Row],[SibSp]]</f>
        <v>0</v>
      </c>
      <c r="N691">
        <f>Table2[[#This Row],[Parch]]</f>
        <v>0</v>
      </c>
      <c r="O691" s="5">
        <f>Table2[[#This Row],[Age]]/80</f>
        <v>0.22500000000000001</v>
      </c>
      <c r="P691" s="5">
        <f>LOG10(Table2[[#This Row],[Fare]]+1)</f>
        <v>0.94427534575879857</v>
      </c>
      <c r="Q691" s="3">
        <f>IF(OR(Table2[[#This Row],[Pclass]]=2, Table2[[#This Row],[Pclass]]=3), 0, IF(Table2[[#This Row],[Pclass]]=1, 1, ""))</f>
        <v>0</v>
      </c>
      <c r="R691" s="3">
        <f>IF(OR(Table2[[#This Row],[Pclass]]=1, Table2[[#This Row],[Pclass]]=3), 0, IF(Table2[[#This Row],[Pclass]]=2, 1, ""))</f>
        <v>0</v>
      </c>
      <c r="S691" s="3">
        <f>IF(OR(Table2[[#This Row],[Embarked]]="C", Table2[[#This Row],[Embarked]]="Q"), 0, IF(Table2[[#This Row],[Embarked]]="S", 1, ""))</f>
        <v>1</v>
      </c>
      <c r="T691" s="3">
        <f>IF(OR(Table2[[#This Row],[Embarked]]="S", Table2[[#This Row],[Embarked]]="Q"), 0, IF(Table2[[#This Row],[Embarked]]="C", 1, ""))</f>
        <v>0</v>
      </c>
      <c r="U691" s="3">
        <f>IF(Table2[[#This Row],[Sex]]="male", 1, 0)</f>
        <v>1</v>
      </c>
      <c r="V691" s="3">
        <v>1</v>
      </c>
      <c r="AI691">
        <f>SUMPRODUCT(Table2[[#This Row],[SibSp_1]:[Const]],$X$4:$AG$4)</f>
        <v>0.17286404935317534</v>
      </c>
      <c r="AJ691">
        <f>(AI691-Table2[[#This Row],[Survived]])^2</f>
        <v>2.9881979558777041E-2</v>
      </c>
    </row>
    <row r="692" spans="1:36" x14ac:dyDescent="0.25">
      <c r="A692">
        <v>690</v>
      </c>
      <c r="B692">
        <v>1</v>
      </c>
      <c r="C692">
        <v>1</v>
      </c>
      <c r="D692" t="s">
        <v>967</v>
      </c>
      <c r="E692" t="s">
        <v>17</v>
      </c>
      <c r="F692">
        <v>15</v>
      </c>
      <c r="G692">
        <v>0</v>
      </c>
      <c r="H692">
        <v>1</v>
      </c>
      <c r="I692">
        <v>24160</v>
      </c>
      <c r="J692">
        <v>211.33750000000001</v>
      </c>
      <c r="K692" t="s">
        <v>968</v>
      </c>
      <c r="L692" t="s">
        <v>15</v>
      </c>
      <c r="M692">
        <f>Table2[[#This Row],[SibSp]]</f>
        <v>0</v>
      </c>
      <c r="N692">
        <f>Table2[[#This Row],[Parch]]</f>
        <v>1</v>
      </c>
      <c r="O692" s="5">
        <f>Table2[[#This Row],[Age]]/80</f>
        <v>0.1875</v>
      </c>
      <c r="P692" s="5">
        <f>LOG10(Table2[[#This Row],[Fare]]+1)</f>
        <v>2.3270266997942759</v>
      </c>
      <c r="Q692" s="3">
        <f>IF(OR(Table2[[#This Row],[Pclass]]=2, Table2[[#This Row],[Pclass]]=3), 0, IF(Table2[[#This Row],[Pclass]]=1, 1, ""))</f>
        <v>1</v>
      </c>
      <c r="R692" s="3">
        <f>IF(OR(Table2[[#This Row],[Pclass]]=1, Table2[[#This Row],[Pclass]]=3), 0, IF(Table2[[#This Row],[Pclass]]=2, 1, ""))</f>
        <v>0</v>
      </c>
      <c r="S692" s="3">
        <f>IF(OR(Table2[[#This Row],[Embarked]]="C", Table2[[#This Row],[Embarked]]="Q"), 0, IF(Table2[[#This Row],[Embarked]]="S", 1, ""))</f>
        <v>1</v>
      </c>
      <c r="T692" s="3">
        <f>IF(OR(Table2[[#This Row],[Embarked]]="S", Table2[[#This Row],[Embarked]]="Q"), 0, IF(Table2[[#This Row],[Embarked]]="C", 1, ""))</f>
        <v>0</v>
      </c>
      <c r="U692" s="3">
        <f>IF(Table2[[#This Row],[Sex]]="male", 1, 0)</f>
        <v>0</v>
      </c>
      <c r="V692" s="3">
        <v>1</v>
      </c>
      <c r="AI692">
        <f>SUMPRODUCT(Table2[[#This Row],[SibSp_1]:[Const]],$X$4:$AG$4)</f>
        <v>1.0812155128487853</v>
      </c>
      <c r="AJ692">
        <f>(AI692-Table2[[#This Row],[Survived]])^2</f>
        <v>6.5959595272912031E-3</v>
      </c>
    </row>
    <row r="693" spans="1:36" x14ac:dyDescent="0.25">
      <c r="A693">
        <v>691</v>
      </c>
      <c r="B693">
        <v>1</v>
      </c>
      <c r="C693">
        <v>1</v>
      </c>
      <c r="D693" t="s">
        <v>969</v>
      </c>
      <c r="E693" t="s">
        <v>13</v>
      </c>
      <c r="F693">
        <v>31</v>
      </c>
      <c r="G693">
        <v>1</v>
      </c>
      <c r="H693">
        <v>0</v>
      </c>
      <c r="I693">
        <v>17474</v>
      </c>
      <c r="J693">
        <v>57</v>
      </c>
      <c r="K693" t="s">
        <v>970</v>
      </c>
      <c r="L693" t="s">
        <v>15</v>
      </c>
      <c r="M693">
        <f>Table2[[#This Row],[SibSp]]</f>
        <v>1</v>
      </c>
      <c r="N693">
        <f>Table2[[#This Row],[Parch]]</f>
        <v>0</v>
      </c>
      <c r="O693" s="5">
        <f>Table2[[#This Row],[Age]]/80</f>
        <v>0.38750000000000001</v>
      </c>
      <c r="P693" s="5">
        <f>LOG10(Table2[[#This Row],[Fare]]+1)</f>
        <v>1.7634279935629373</v>
      </c>
      <c r="Q693" s="3">
        <f>IF(OR(Table2[[#This Row],[Pclass]]=2, Table2[[#This Row],[Pclass]]=3), 0, IF(Table2[[#This Row],[Pclass]]=1, 1, ""))</f>
        <v>1</v>
      </c>
      <c r="R693" s="3">
        <f>IF(OR(Table2[[#This Row],[Pclass]]=1, Table2[[#This Row],[Pclass]]=3), 0, IF(Table2[[#This Row],[Pclass]]=2, 1, ""))</f>
        <v>0</v>
      </c>
      <c r="S693" s="3">
        <f>IF(OR(Table2[[#This Row],[Embarked]]="C", Table2[[#This Row],[Embarked]]="Q"), 0, IF(Table2[[#This Row],[Embarked]]="S", 1, ""))</f>
        <v>1</v>
      </c>
      <c r="T693" s="3">
        <f>IF(OR(Table2[[#This Row],[Embarked]]="S", Table2[[#This Row],[Embarked]]="Q"), 0, IF(Table2[[#This Row],[Embarked]]="C", 1, ""))</f>
        <v>0</v>
      </c>
      <c r="U693" s="3">
        <f>IF(Table2[[#This Row],[Sex]]="male", 1, 0)</f>
        <v>1</v>
      </c>
      <c r="V693" s="3">
        <v>1</v>
      </c>
      <c r="AI693">
        <f>SUMPRODUCT(Table2[[#This Row],[SibSp_1]:[Const]],$X$4:$AG$4)</f>
        <v>0.42724617521247477</v>
      </c>
      <c r="AJ693">
        <f>(AI693-Table2[[#This Row],[Survived]])^2</f>
        <v>0.32804694380873917</v>
      </c>
    </row>
    <row r="694" spans="1:36" x14ac:dyDescent="0.25">
      <c r="A694">
        <v>692</v>
      </c>
      <c r="B694">
        <v>1</v>
      </c>
      <c r="C694">
        <v>3</v>
      </c>
      <c r="D694" t="s">
        <v>971</v>
      </c>
      <c r="E694" t="s">
        <v>17</v>
      </c>
      <c r="F694">
        <v>4</v>
      </c>
      <c r="G694">
        <v>0</v>
      </c>
      <c r="H694">
        <v>1</v>
      </c>
      <c r="I694">
        <v>349256</v>
      </c>
      <c r="J694">
        <v>13.416700000000001</v>
      </c>
      <c r="L694" t="s">
        <v>20</v>
      </c>
      <c r="M694">
        <f>Table2[[#This Row],[SibSp]]</f>
        <v>0</v>
      </c>
      <c r="N694">
        <f>Table2[[#This Row],[Parch]]</f>
        <v>1</v>
      </c>
      <c r="O694" s="5">
        <f>Table2[[#This Row],[Age]]/80</f>
        <v>0.05</v>
      </c>
      <c r="P694" s="5">
        <f>LOG10(Table2[[#This Row],[Fare]]+1)</f>
        <v>1.1588658612291007</v>
      </c>
      <c r="Q694" s="3">
        <f>IF(OR(Table2[[#This Row],[Pclass]]=2, Table2[[#This Row],[Pclass]]=3), 0, IF(Table2[[#This Row],[Pclass]]=1, 1, ""))</f>
        <v>0</v>
      </c>
      <c r="R694" s="3">
        <f>IF(OR(Table2[[#This Row],[Pclass]]=1, Table2[[#This Row],[Pclass]]=3), 0, IF(Table2[[#This Row],[Pclass]]=2, 1, ""))</f>
        <v>0</v>
      </c>
      <c r="S694" s="3">
        <f>IF(OR(Table2[[#This Row],[Embarked]]="C", Table2[[#This Row],[Embarked]]="Q"), 0, IF(Table2[[#This Row],[Embarked]]="S", 1, ""))</f>
        <v>0</v>
      </c>
      <c r="T694" s="3">
        <f>IF(OR(Table2[[#This Row],[Embarked]]="S", Table2[[#This Row],[Embarked]]="Q"), 0, IF(Table2[[#This Row],[Embarked]]="C", 1, ""))</f>
        <v>1</v>
      </c>
      <c r="U694" s="3">
        <f>IF(Table2[[#This Row],[Sex]]="male", 1, 0)</f>
        <v>0</v>
      </c>
      <c r="V694" s="3">
        <v>1</v>
      </c>
      <c r="AI694">
        <f>SUMPRODUCT(Table2[[#This Row],[SibSp_1]:[Const]],$X$4:$AG$4)</f>
        <v>0.80817642173605775</v>
      </c>
      <c r="AJ694">
        <f>(AI694-Table2[[#This Row],[Survived]])^2</f>
        <v>3.6796285177982779E-2</v>
      </c>
    </row>
    <row r="695" spans="1:36" hidden="1" x14ac:dyDescent="0.25">
      <c r="A695">
        <v>693</v>
      </c>
      <c r="B695">
        <v>1</v>
      </c>
      <c r="C695">
        <v>3</v>
      </c>
      <c r="D695" t="s">
        <v>972</v>
      </c>
      <c r="E695" t="s">
        <v>13</v>
      </c>
      <c r="G695">
        <v>0</v>
      </c>
      <c r="H695">
        <v>0</v>
      </c>
      <c r="I695">
        <v>1601</v>
      </c>
      <c r="J695">
        <v>56.495800000000003</v>
      </c>
      <c r="L695" t="s">
        <v>15</v>
      </c>
      <c r="M695">
        <f>Table2[[#This Row],[SibSp]]</f>
        <v>0</v>
      </c>
      <c r="N695">
        <f>Table2[[#This Row],[Parch]]</f>
        <v>0</v>
      </c>
      <c r="O695">
        <f>Table2[[#This Row],[Age]]/80</f>
        <v>0</v>
      </c>
      <c r="P695" s="3">
        <f>LOG10(Table2[[#This Row],[Fare]]+1)</f>
        <v>1.7596361211514699</v>
      </c>
      <c r="Q695" s="3">
        <f>IF(OR(Table2[[#This Row],[Pclass]]=2, Table2[[#This Row],[Pclass]]=3), 0, IF(Table2[[#This Row],[Pclass]]=1, 1, ""))</f>
        <v>0</v>
      </c>
      <c r="R695" s="3">
        <f>IF(OR(Table2[[#This Row],[Pclass]]=1, Table2[[#This Row],[Pclass]]=3), 0, IF(Table2[[#This Row],[Pclass]]=2, 1, ""))</f>
        <v>0</v>
      </c>
      <c r="S695" s="3">
        <f>IF(OR(Table2[[#This Row],[Embarked]]="C", Table2[[#This Row],[Embarked]]="Q"), 0, IF(Table2[[#This Row],[Embarked]]="S", 1, ""))</f>
        <v>1</v>
      </c>
      <c r="T695" s="3">
        <f>IF(OR(Table2[[#This Row],[Embarked]]="S", Table2[[#This Row],[Embarked]]="Q"), 0, IF(Table2[[#This Row],[Embarked]]="C", 1, ""))</f>
        <v>0</v>
      </c>
      <c r="U695" s="3">
        <f>IF(Table2[[#This Row],[Sex]]="male", 1, 0)</f>
        <v>1</v>
      </c>
      <c r="V695" s="3"/>
      <c r="AI695">
        <f>SUMPRODUCT(Table2[[#This Row],[SibSp_1]:[Const]],$X$4:$AG$4)</f>
        <v>-0.36655984971727806</v>
      </c>
      <c r="AJ695">
        <f>(AI695-Table2[[#This Row],[Survived]])^2</f>
        <v>1.8674858228593092</v>
      </c>
    </row>
    <row r="696" spans="1:36" x14ac:dyDescent="0.25">
      <c r="A696">
        <v>694</v>
      </c>
      <c r="B696">
        <v>0</v>
      </c>
      <c r="C696">
        <v>3</v>
      </c>
      <c r="D696" t="s">
        <v>973</v>
      </c>
      <c r="E696" t="s">
        <v>13</v>
      </c>
      <c r="F696">
        <v>25</v>
      </c>
      <c r="G696">
        <v>0</v>
      </c>
      <c r="H696">
        <v>0</v>
      </c>
      <c r="I696">
        <v>2672</v>
      </c>
      <c r="J696">
        <v>7.2249999999999996</v>
      </c>
      <c r="L696" t="s">
        <v>20</v>
      </c>
      <c r="M696">
        <f>Table2[[#This Row],[SibSp]]</f>
        <v>0</v>
      </c>
      <c r="N696">
        <f>Table2[[#This Row],[Parch]]</f>
        <v>0</v>
      </c>
      <c r="O696" s="5">
        <f>Table2[[#This Row],[Age]]/80</f>
        <v>0.3125</v>
      </c>
      <c r="P696" s="5">
        <f>LOG10(Table2[[#This Row],[Fare]]+1)</f>
        <v>0.91513590662201194</v>
      </c>
      <c r="Q696" s="3">
        <f>IF(OR(Table2[[#This Row],[Pclass]]=2, Table2[[#This Row],[Pclass]]=3), 0, IF(Table2[[#This Row],[Pclass]]=1, 1, ""))</f>
        <v>0</v>
      </c>
      <c r="R696" s="3">
        <f>IF(OR(Table2[[#This Row],[Pclass]]=1, Table2[[#This Row],[Pclass]]=3), 0, IF(Table2[[#This Row],[Pclass]]=2, 1, ""))</f>
        <v>0</v>
      </c>
      <c r="S696" s="3">
        <f>IF(OR(Table2[[#This Row],[Embarked]]="C", Table2[[#This Row],[Embarked]]="Q"), 0, IF(Table2[[#This Row],[Embarked]]="S", 1, ""))</f>
        <v>0</v>
      </c>
      <c r="T696" s="3">
        <f>IF(OR(Table2[[#This Row],[Embarked]]="S", Table2[[#This Row],[Embarked]]="Q"), 0, IF(Table2[[#This Row],[Embarked]]="C", 1, ""))</f>
        <v>1</v>
      </c>
      <c r="U696" s="3">
        <f>IF(Table2[[#This Row],[Sex]]="male", 1, 0)</f>
        <v>1</v>
      </c>
      <c r="V696" s="3">
        <v>1</v>
      </c>
      <c r="AI696">
        <f>SUMPRODUCT(Table2[[#This Row],[SibSp_1]:[Const]],$X$4:$AG$4)</f>
        <v>0.19272794678161231</v>
      </c>
      <c r="AJ696">
        <f>(AI696-Table2[[#This Row],[Survived]])^2</f>
        <v>3.7144061470655985E-2</v>
      </c>
    </row>
    <row r="697" spans="1:36" x14ac:dyDescent="0.25">
      <c r="A697">
        <v>695</v>
      </c>
      <c r="B697">
        <v>0</v>
      </c>
      <c r="C697">
        <v>1</v>
      </c>
      <c r="D697" t="s">
        <v>974</v>
      </c>
      <c r="E697" t="s">
        <v>13</v>
      </c>
      <c r="F697">
        <v>60</v>
      </c>
      <c r="G697">
        <v>0</v>
      </c>
      <c r="H697">
        <v>0</v>
      </c>
      <c r="I697">
        <v>113800</v>
      </c>
      <c r="J697">
        <v>26.55</v>
      </c>
      <c r="L697" t="s">
        <v>15</v>
      </c>
      <c r="M697">
        <f>Table2[[#This Row],[SibSp]]</f>
        <v>0</v>
      </c>
      <c r="N697">
        <f>Table2[[#This Row],[Parch]]</f>
        <v>0</v>
      </c>
      <c r="O697" s="5">
        <f>Table2[[#This Row],[Age]]/80</f>
        <v>0.75</v>
      </c>
      <c r="P697" s="5">
        <f>LOG10(Table2[[#This Row],[Fare]]+1)</f>
        <v>1.4401216031878039</v>
      </c>
      <c r="Q697" s="3">
        <f>IF(OR(Table2[[#This Row],[Pclass]]=2, Table2[[#This Row],[Pclass]]=3), 0, IF(Table2[[#This Row],[Pclass]]=1, 1, ""))</f>
        <v>1</v>
      </c>
      <c r="R697" s="3">
        <f>IF(OR(Table2[[#This Row],[Pclass]]=1, Table2[[#This Row],[Pclass]]=3), 0, IF(Table2[[#This Row],[Pclass]]=2, 1, ""))</f>
        <v>0</v>
      </c>
      <c r="S697" s="3">
        <f>IF(OR(Table2[[#This Row],[Embarked]]="C", Table2[[#This Row],[Embarked]]="Q"), 0, IF(Table2[[#This Row],[Embarked]]="S", 1, ""))</f>
        <v>1</v>
      </c>
      <c r="T697" s="3">
        <f>IF(OR(Table2[[#This Row],[Embarked]]="S", Table2[[#This Row],[Embarked]]="Q"), 0, IF(Table2[[#This Row],[Embarked]]="C", 1, ""))</f>
        <v>0</v>
      </c>
      <c r="U697" s="3">
        <f>IF(Table2[[#This Row],[Sex]]="male", 1, 0)</f>
        <v>1</v>
      </c>
      <c r="V697" s="3">
        <v>1</v>
      </c>
      <c r="AI697">
        <f>SUMPRODUCT(Table2[[#This Row],[SibSp_1]:[Const]],$X$4:$AG$4)</f>
        <v>0.28077881890103989</v>
      </c>
      <c r="AJ697">
        <f>(AI697-Table2[[#This Row],[Survived]])^2</f>
        <v>7.8836745143462963E-2</v>
      </c>
    </row>
    <row r="698" spans="1:36" x14ac:dyDescent="0.25">
      <c r="A698">
        <v>696</v>
      </c>
      <c r="B698">
        <v>0</v>
      </c>
      <c r="C698">
        <v>2</v>
      </c>
      <c r="D698" t="s">
        <v>975</v>
      </c>
      <c r="E698" t="s">
        <v>13</v>
      </c>
      <c r="F698">
        <v>52</v>
      </c>
      <c r="G698">
        <v>0</v>
      </c>
      <c r="H698">
        <v>0</v>
      </c>
      <c r="I698">
        <v>248731</v>
      </c>
      <c r="J698">
        <v>13.5</v>
      </c>
      <c r="L698" t="s">
        <v>15</v>
      </c>
      <c r="M698">
        <f>Table2[[#This Row],[SibSp]]</f>
        <v>0</v>
      </c>
      <c r="N698">
        <f>Table2[[#This Row],[Parch]]</f>
        <v>0</v>
      </c>
      <c r="O698" s="5">
        <f>Table2[[#This Row],[Age]]/80</f>
        <v>0.65</v>
      </c>
      <c r="P698" s="5">
        <f>LOG10(Table2[[#This Row],[Fare]]+1)</f>
        <v>1.1613680022349748</v>
      </c>
      <c r="Q698" s="3">
        <f>IF(OR(Table2[[#This Row],[Pclass]]=2, Table2[[#This Row],[Pclass]]=3), 0, IF(Table2[[#This Row],[Pclass]]=1, 1, ""))</f>
        <v>0</v>
      </c>
      <c r="R698" s="3">
        <f>IF(OR(Table2[[#This Row],[Pclass]]=1, Table2[[#This Row],[Pclass]]=3), 0, IF(Table2[[#This Row],[Pclass]]=2, 1, ""))</f>
        <v>1</v>
      </c>
      <c r="S698" s="3">
        <f>IF(OR(Table2[[#This Row],[Embarked]]="C", Table2[[#This Row],[Embarked]]="Q"), 0, IF(Table2[[#This Row],[Embarked]]="S", 1, ""))</f>
        <v>1</v>
      </c>
      <c r="T698" s="3">
        <f>IF(OR(Table2[[#This Row],[Embarked]]="S", Table2[[#This Row],[Embarked]]="Q"), 0, IF(Table2[[#This Row],[Embarked]]="C", 1, ""))</f>
        <v>0</v>
      </c>
      <c r="U698" s="3">
        <f>IF(Table2[[#This Row],[Sex]]="male", 1, 0)</f>
        <v>1</v>
      </c>
      <c r="V698" s="3">
        <v>1</v>
      </c>
      <c r="AI698">
        <f>SUMPRODUCT(Table2[[#This Row],[SibSp_1]:[Const]],$X$4:$AG$4)</f>
        <v>0.14863799024106883</v>
      </c>
      <c r="AJ698">
        <f>(AI698-Table2[[#This Row],[Survived]])^2</f>
        <v>2.2093252142904071E-2</v>
      </c>
    </row>
    <row r="699" spans="1:36" x14ac:dyDescent="0.25">
      <c r="A699">
        <v>697</v>
      </c>
      <c r="B699">
        <v>0</v>
      </c>
      <c r="C699">
        <v>3</v>
      </c>
      <c r="D699" t="s">
        <v>976</v>
      </c>
      <c r="E699" t="s">
        <v>13</v>
      </c>
      <c r="F699">
        <v>44</v>
      </c>
      <c r="G699">
        <v>0</v>
      </c>
      <c r="H699">
        <v>0</v>
      </c>
      <c r="I699">
        <v>363592</v>
      </c>
      <c r="J699">
        <v>8.0500000000000007</v>
      </c>
      <c r="L699" t="s">
        <v>15</v>
      </c>
      <c r="M699">
        <f>Table2[[#This Row],[SibSp]]</f>
        <v>0</v>
      </c>
      <c r="N699">
        <f>Table2[[#This Row],[Parch]]</f>
        <v>0</v>
      </c>
      <c r="O699" s="5">
        <f>Table2[[#This Row],[Age]]/80</f>
        <v>0.55000000000000004</v>
      </c>
      <c r="P699" s="5">
        <f>LOG10(Table2[[#This Row],[Fare]]+1)</f>
        <v>0.9566485792052033</v>
      </c>
      <c r="Q699" s="3">
        <f>IF(OR(Table2[[#This Row],[Pclass]]=2, Table2[[#This Row],[Pclass]]=3), 0, IF(Table2[[#This Row],[Pclass]]=1, 1, ""))</f>
        <v>0</v>
      </c>
      <c r="R699" s="3">
        <f>IF(OR(Table2[[#This Row],[Pclass]]=1, Table2[[#This Row],[Pclass]]=3), 0, IF(Table2[[#This Row],[Pclass]]=2, 1, ""))</f>
        <v>0</v>
      </c>
      <c r="S699" s="3">
        <f>IF(OR(Table2[[#This Row],[Embarked]]="C", Table2[[#This Row],[Embarked]]="Q"), 0, IF(Table2[[#This Row],[Embarked]]="S", 1, ""))</f>
        <v>1</v>
      </c>
      <c r="T699" s="3">
        <f>IF(OR(Table2[[#This Row],[Embarked]]="S", Table2[[#This Row],[Embarked]]="Q"), 0, IF(Table2[[#This Row],[Embarked]]="C", 1, ""))</f>
        <v>0</v>
      </c>
      <c r="U699" s="3">
        <f>IF(Table2[[#This Row],[Sex]]="male", 1, 0)</f>
        <v>1</v>
      </c>
      <c r="V699" s="3">
        <v>1</v>
      </c>
      <c r="AI699">
        <f>SUMPRODUCT(Table2[[#This Row],[SibSp_1]:[Const]],$X$4:$AG$4)</f>
        <v>7.0300609069781084E-3</v>
      </c>
      <c r="AJ699">
        <f>(AI699-Table2[[#This Row],[Survived]])^2</f>
        <v>4.9421756355821866E-5</v>
      </c>
    </row>
    <row r="700" spans="1:36" hidden="1" x14ac:dyDescent="0.25">
      <c r="A700">
        <v>698</v>
      </c>
      <c r="B700">
        <v>1</v>
      </c>
      <c r="C700">
        <v>3</v>
      </c>
      <c r="D700" t="s">
        <v>977</v>
      </c>
      <c r="E700" t="s">
        <v>17</v>
      </c>
      <c r="G700">
        <v>0</v>
      </c>
      <c r="H700">
        <v>0</v>
      </c>
      <c r="I700">
        <v>35852</v>
      </c>
      <c r="J700">
        <v>7.7332999999999998</v>
      </c>
      <c r="L700" t="s">
        <v>27</v>
      </c>
      <c r="M700">
        <f>Table2[[#This Row],[SibSp]]</f>
        <v>0</v>
      </c>
      <c r="N700">
        <f>Table2[[#This Row],[Parch]]</f>
        <v>0</v>
      </c>
      <c r="O700">
        <f>Table2[[#This Row],[Age]]/80</f>
        <v>0</v>
      </c>
      <c r="P700" s="3">
        <f>LOG10(Table2[[#This Row],[Fare]]+1)</f>
        <v>0.94117837898439327</v>
      </c>
      <c r="Q700" s="3">
        <f>IF(OR(Table2[[#This Row],[Pclass]]=2, Table2[[#This Row],[Pclass]]=3), 0, IF(Table2[[#This Row],[Pclass]]=1, 1, ""))</f>
        <v>0</v>
      </c>
      <c r="R700" s="3">
        <f>IF(OR(Table2[[#This Row],[Pclass]]=1, Table2[[#This Row],[Pclass]]=3), 0, IF(Table2[[#This Row],[Pclass]]=2, 1, ""))</f>
        <v>0</v>
      </c>
      <c r="S700" s="3">
        <f>IF(OR(Table2[[#This Row],[Embarked]]="C", Table2[[#This Row],[Embarked]]="Q"), 0, IF(Table2[[#This Row],[Embarked]]="S", 1, ""))</f>
        <v>0</v>
      </c>
      <c r="T700" s="3">
        <f>IF(OR(Table2[[#This Row],[Embarked]]="S", Table2[[#This Row],[Embarked]]="Q"), 0, IF(Table2[[#This Row],[Embarked]]="C", 1, ""))</f>
        <v>0</v>
      </c>
      <c r="U700" s="3">
        <f>IF(Table2[[#This Row],[Sex]]="male", 1, 0)</f>
        <v>0</v>
      </c>
      <c r="V700" s="3"/>
      <c r="AI700">
        <f>SUMPRODUCT(Table2[[#This Row],[SibSp_1]:[Const]],$X$4:$AG$4)</f>
        <v>4.5881162767481831E-2</v>
      </c>
      <c r="AJ700">
        <f>(AI700-Table2[[#This Row],[Survived]])^2</f>
        <v>0.91034275556193256</v>
      </c>
    </row>
    <row r="701" spans="1:36" x14ac:dyDescent="0.25">
      <c r="A701">
        <v>699</v>
      </c>
      <c r="B701">
        <v>0</v>
      </c>
      <c r="C701">
        <v>1</v>
      </c>
      <c r="D701" t="s">
        <v>978</v>
      </c>
      <c r="E701" t="s">
        <v>13</v>
      </c>
      <c r="F701">
        <v>49</v>
      </c>
      <c r="G701">
        <v>1</v>
      </c>
      <c r="H701">
        <v>1</v>
      </c>
      <c r="I701">
        <v>17421</v>
      </c>
      <c r="J701">
        <v>110.88330000000001</v>
      </c>
      <c r="K701" t="s">
        <v>831</v>
      </c>
      <c r="L701" t="s">
        <v>20</v>
      </c>
      <c r="M701">
        <f>Table2[[#This Row],[SibSp]]</f>
        <v>1</v>
      </c>
      <c r="N701">
        <f>Table2[[#This Row],[Parch]]</f>
        <v>1</v>
      </c>
      <c r="O701" s="5">
        <f>Table2[[#This Row],[Age]]/80</f>
        <v>0.61250000000000004</v>
      </c>
      <c r="P701" s="5">
        <f>LOG10(Table2[[#This Row],[Fare]]+1)</f>
        <v>2.048765267412167</v>
      </c>
      <c r="Q701" s="3">
        <f>IF(OR(Table2[[#This Row],[Pclass]]=2, Table2[[#This Row],[Pclass]]=3), 0, IF(Table2[[#This Row],[Pclass]]=1, 1, ""))</f>
        <v>1</v>
      </c>
      <c r="R701" s="3">
        <f>IF(OR(Table2[[#This Row],[Pclass]]=1, Table2[[#This Row],[Pclass]]=3), 0, IF(Table2[[#This Row],[Pclass]]=2, 1, ""))</f>
        <v>0</v>
      </c>
      <c r="S701" s="3">
        <f>IF(OR(Table2[[#This Row],[Embarked]]="C", Table2[[#This Row],[Embarked]]="Q"), 0, IF(Table2[[#This Row],[Embarked]]="S", 1, ""))</f>
        <v>0</v>
      </c>
      <c r="T701" s="3">
        <f>IF(OR(Table2[[#This Row],[Embarked]]="S", Table2[[#This Row],[Embarked]]="Q"), 0, IF(Table2[[#This Row],[Embarked]]="C", 1, ""))</f>
        <v>1</v>
      </c>
      <c r="U701" s="3">
        <f>IF(Table2[[#This Row],[Sex]]="male", 1, 0)</f>
        <v>1</v>
      </c>
      <c r="V701" s="3">
        <v>1</v>
      </c>
      <c r="AI701">
        <f>SUMPRODUCT(Table2[[#This Row],[SibSp_1]:[Const]],$X$4:$AG$4)</f>
        <v>0.37809766130932099</v>
      </c>
      <c r="AJ701">
        <f>(AI701-Table2[[#This Row],[Survived]])^2</f>
        <v>0.14295784148757801</v>
      </c>
    </row>
    <row r="702" spans="1:36" x14ac:dyDescent="0.25">
      <c r="A702">
        <v>700</v>
      </c>
      <c r="B702">
        <v>0</v>
      </c>
      <c r="C702">
        <v>3</v>
      </c>
      <c r="D702" t="s">
        <v>979</v>
      </c>
      <c r="E702" t="s">
        <v>13</v>
      </c>
      <c r="F702">
        <v>42</v>
      </c>
      <c r="G702">
        <v>0</v>
      </c>
      <c r="H702">
        <v>0</v>
      </c>
      <c r="I702">
        <v>348121</v>
      </c>
      <c r="J702">
        <v>7.65</v>
      </c>
      <c r="K702" t="s">
        <v>980</v>
      </c>
      <c r="L702" t="s">
        <v>15</v>
      </c>
      <c r="M702">
        <f>Table2[[#This Row],[SibSp]]</f>
        <v>0</v>
      </c>
      <c r="N702">
        <f>Table2[[#This Row],[Parch]]</f>
        <v>0</v>
      </c>
      <c r="O702" s="5">
        <f>Table2[[#This Row],[Age]]/80</f>
        <v>0.52500000000000002</v>
      </c>
      <c r="P702" s="5">
        <f>LOG10(Table2[[#This Row],[Fare]]+1)</f>
        <v>0.93701610746481423</v>
      </c>
      <c r="Q702" s="3">
        <f>IF(OR(Table2[[#This Row],[Pclass]]=2, Table2[[#This Row],[Pclass]]=3), 0, IF(Table2[[#This Row],[Pclass]]=1, 1, ""))</f>
        <v>0</v>
      </c>
      <c r="R702" s="3">
        <f>IF(OR(Table2[[#This Row],[Pclass]]=1, Table2[[#This Row],[Pclass]]=3), 0, IF(Table2[[#This Row],[Pclass]]=2, 1, ""))</f>
        <v>0</v>
      </c>
      <c r="S702" s="3">
        <f>IF(OR(Table2[[#This Row],[Embarked]]="C", Table2[[#This Row],[Embarked]]="Q"), 0, IF(Table2[[#This Row],[Embarked]]="S", 1, ""))</f>
        <v>1</v>
      </c>
      <c r="T702" s="3">
        <f>IF(OR(Table2[[#This Row],[Embarked]]="S", Table2[[#This Row],[Embarked]]="Q"), 0, IF(Table2[[#This Row],[Embarked]]="C", 1, ""))</f>
        <v>0</v>
      </c>
      <c r="U702" s="3">
        <f>IF(Table2[[#This Row],[Sex]]="male", 1, 0)</f>
        <v>1</v>
      </c>
      <c r="V702" s="3">
        <v>1</v>
      </c>
      <c r="AI702">
        <f>SUMPRODUCT(Table2[[#This Row],[SibSp_1]:[Const]],$X$4:$AG$4)</f>
        <v>1.8875863654118308E-2</v>
      </c>
      <c r="AJ702">
        <f>(AI702-Table2[[#This Row],[Survived]])^2</f>
        <v>3.5629822868886457E-4</v>
      </c>
    </row>
    <row r="703" spans="1:36" x14ac:dyDescent="0.25">
      <c r="A703">
        <v>701</v>
      </c>
      <c r="B703">
        <v>1</v>
      </c>
      <c r="C703">
        <v>1</v>
      </c>
      <c r="D703" t="s">
        <v>981</v>
      </c>
      <c r="E703" t="s">
        <v>17</v>
      </c>
      <c r="F703">
        <v>18</v>
      </c>
      <c r="G703">
        <v>1</v>
      </c>
      <c r="H703">
        <v>0</v>
      </c>
      <c r="I703" t="s">
        <v>564</v>
      </c>
      <c r="J703">
        <v>227.52500000000001</v>
      </c>
      <c r="K703" t="s">
        <v>982</v>
      </c>
      <c r="L703" t="s">
        <v>20</v>
      </c>
      <c r="M703">
        <f>Table2[[#This Row],[SibSp]]</f>
        <v>1</v>
      </c>
      <c r="N703">
        <f>Table2[[#This Row],[Parch]]</f>
        <v>0</v>
      </c>
      <c r="O703" s="5">
        <f>Table2[[#This Row],[Age]]/80</f>
        <v>0.22500000000000001</v>
      </c>
      <c r="P703" s="5">
        <f>LOG10(Table2[[#This Row],[Fare]]+1)</f>
        <v>2.3589337176143736</v>
      </c>
      <c r="Q703" s="3">
        <f>IF(OR(Table2[[#This Row],[Pclass]]=2, Table2[[#This Row],[Pclass]]=3), 0, IF(Table2[[#This Row],[Pclass]]=1, 1, ""))</f>
        <v>1</v>
      </c>
      <c r="R703" s="3">
        <f>IF(OR(Table2[[#This Row],[Pclass]]=1, Table2[[#This Row],[Pclass]]=3), 0, IF(Table2[[#This Row],[Pclass]]=2, 1, ""))</f>
        <v>0</v>
      </c>
      <c r="S703" s="3">
        <f>IF(OR(Table2[[#This Row],[Embarked]]="C", Table2[[#This Row],[Embarked]]="Q"), 0, IF(Table2[[#This Row],[Embarked]]="S", 1, ""))</f>
        <v>0</v>
      </c>
      <c r="T703" s="3">
        <f>IF(OR(Table2[[#This Row],[Embarked]]="S", Table2[[#This Row],[Embarked]]="Q"), 0, IF(Table2[[#This Row],[Embarked]]="C", 1, ""))</f>
        <v>1</v>
      </c>
      <c r="U703" s="3">
        <f>IF(Table2[[#This Row],[Sex]]="male", 1, 0)</f>
        <v>0</v>
      </c>
      <c r="V703" s="3">
        <v>1</v>
      </c>
      <c r="AI703">
        <f>SUMPRODUCT(Table2[[#This Row],[SibSp_1]:[Const]],$X$4:$AG$4)</f>
        <v>1.0886532131372504</v>
      </c>
      <c r="AJ703">
        <f>(AI703-Table2[[#This Row],[Survived]])^2</f>
        <v>7.8593921995587443E-3</v>
      </c>
    </row>
    <row r="704" spans="1:36" x14ac:dyDescent="0.25">
      <c r="A704">
        <v>702</v>
      </c>
      <c r="B704">
        <v>1</v>
      </c>
      <c r="C704">
        <v>1</v>
      </c>
      <c r="D704" t="s">
        <v>983</v>
      </c>
      <c r="E704" t="s">
        <v>13</v>
      </c>
      <c r="F704">
        <v>35</v>
      </c>
      <c r="G704">
        <v>0</v>
      </c>
      <c r="H704">
        <v>0</v>
      </c>
      <c r="I704" t="s">
        <v>984</v>
      </c>
      <c r="J704">
        <v>26.287500000000001</v>
      </c>
      <c r="K704" t="s">
        <v>985</v>
      </c>
      <c r="L704" t="s">
        <v>15</v>
      </c>
      <c r="M704">
        <f>Table2[[#This Row],[SibSp]]</f>
        <v>0</v>
      </c>
      <c r="N704">
        <f>Table2[[#This Row],[Parch]]</f>
        <v>0</v>
      </c>
      <c r="O704" s="5">
        <f>Table2[[#This Row],[Age]]/80</f>
        <v>0.4375</v>
      </c>
      <c r="P704" s="5">
        <f>LOG10(Table2[[#This Row],[Fare]]+1)</f>
        <v>1.4359637487171957</v>
      </c>
      <c r="Q704" s="3">
        <f>IF(OR(Table2[[#This Row],[Pclass]]=2, Table2[[#This Row],[Pclass]]=3), 0, IF(Table2[[#This Row],[Pclass]]=1, 1, ""))</f>
        <v>1</v>
      </c>
      <c r="R704" s="3">
        <f>IF(OR(Table2[[#This Row],[Pclass]]=1, Table2[[#This Row],[Pclass]]=3), 0, IF(Table2[[#This Row],[Pclass]]=2, 1, ""))</f>
        <v>0</v>
      </c>
      <c r="S704" s="3">
        <f>IF(OR(Table2[[#This Row],[Embarked]]="C", Table2[[#This Row],[Embarked]]="Q"), 0, IF(Table2[[#This Row],[Embarked]]="S", 1, ""))</f>
        <v>1</v>
      </c>
      <c r="T704" s="3">
        <f>IF(OR(Table2[[#This Row],[Embarked]]="S", Table2[[#This Row],[Embarked]]="Q"), 0, IF(Table2[[#This Row],[Embarked]]="C", 1, ""))</f>
        <v>0</v>
      </c>
      <c r="U704" s="3">
        <f>IF(Table2[[#This Row],[Sex]]="male", 1, 0)</f>
        <v>1</v>
      </c>
      <c r="V704" s="3">
        <v>1</v>
      </c>
      <c r="AI704">
        <f>SUMPRODUCT(Table2[[#This Row],[SibSp_1]:[Const]],$X$4:$AG$4)</f>
        <v>0.44061186638268263</v>
      </c>
      <c r="AJ704">
        <f>(AI704-Table2[[#This Row],[Survived]])^2</f>
        <v>0.3129150840318658</v>
      </c>
    </row>
    <row r="705" spans="1:36" x14ac:dyDescent="0.25">
      <c r="A705">
        <v>703</v>
      </c>
      <c r="B705">
        <v>0</v>
      </c>
      <c r="C705">
        <v>3</v>
      </c>
      <c r="D705" t="s">
        <v>986</v>
      </c>
      <c r="E705" t="s">
        <v>17</v>
      </c>
      <c r="F705">
        <v>18</v>
      </c>
      <c r="G705">
        <v>0</v>
      </c>
      <c r="H705">
        <v>1</v>
      </c>
      <c r="I705">
        <v>2691</v>
      </c>
      <c r="J705">
        <v>14.4542</v>
      </c>
      <c r="L705" t="s">
        <v>20</v>
      </c>
      <c r="M705">
        <f>Table2[[#This Row],[SibSp]]</f>
        <v>0</v>
      </c>
      <c r="N705">
        <f>Table2[[#This Row],[Parch]]</f>
        <v>1</v>
      </c>
      <c r="O705" s="5">
        <f>Table2[[#This Row],[Age]]/80</f>
        <v>0.22500000000000001</v>
      </c>
      <c r="P705" s="5">
        <f>LOG10(Table2[[#This Row],[Fare]]+1)</f>
        <v>1.1890465283525415</v>
      </c>
      <c r="Q705" s="3">
        <f>IF(OR(Table2[[#This Row],[Pclass]]=2, Table2[[#This Row],[Pclass]]=3), 0, IF(Table2[[#This Row],[Pclass]]=1, 1, ""))</f>
        <v>0</v>
      </c>
      <c r="R705" s="3">
        <f>IF(OR(Table2[[#This Row],[Pclass]]=1, Table2[[#This Row],[Pclass]]=3), 0, IF(Table2[[#This Row],[Pclass]]=2, 1, ""))</f>
        <v>0</v>
      </c>
      <c r="S705" s="3">
        <f>IF(OR(Table2[[#This Row],[Embarked]]="C", Table2[[#This Row],[Embarked]]="Q"), 0, IF(Table2[[#This Row],[Embarked]]="S", 1, ""))</f>
        <v>0</v>
      </c>
      <c r="T705" s="3">
        <f>IF(OR(Table2[[#This Row],[Embarked]]="S", Table2[[#This Row],[Embarked]]="Q"), 0, IF(Table2[[#This Row],[Embarked]]="C", 1, ""))</f>
        <v>1</v>
      </c>
      <c r="U705" s="3">
        <f>IF(Table2[[#This Row],[Sex]]="male", 1, 0)</f>
        <v>0</v>
      </c>
      <c r="V705" s="3">
        <v>1</v>
      </c>
      <c r="AI705">
        <f>SUMPRODUCT(Table2[[#This Row],[SibSp_1]:[Const]],$X$4:$AG$4)</f>
        <v>0.72002767526761491</v>
      </c>
      <c r="AJ705">
        <f>(AI705-Table2[[#This Row],[Survived]])^2</f>
        <v>0.51843985315128593</v>
      </c>
    </row>
    <row r="706" spans="1:36" x14ac:dyDescent="0.25">
      <c r="A706">
        <v>704</v>
      </c>
      <c r="B706">
        <v>0</v>
      </c>
      <c r="C706">
        <v>3</v>
      </c>
      <c r="D706" t="s">
        <v>987</v>
      </c>
      <c r="E706" t="s">
        <v>13</v>
      </c>
      <c r="F706">
        <v>25</v>
      </c>
      <c r="G706">
        <v>0</v>
      </c>
      <c r="H706">
        <v>0</v>
      </c>
      <c r="I706">
        <v>36864</v>
      </c>
      <c r="J706">
        <v>7.7416999999999998</v>
      </c>
      <c r="L706" t="s">
        <v>27</v>
      </c>
      <c r="M706">
        <f>Table2[[#This Row],[SibSp]]</f>
        <v>0</v>
      </c>
      <c r="N706">
        <f>Table2[[#This Row],[Parch]]</f>
        <v>0</v>
      </c>
      <c r="O706" s="5">
        <f>Table2[[#This Row],[Age]]/80</f>
        <v>0.3125</v>
      </c>
      <c r="P706" s="5">
        <f>LOG10(Table2[[#This Row],[Fare]]+1)</f>
        <v>0.94159589817511846</v>
      </c>
      <c r="Q706" s="3">
        <f>IF(OR(Table2[[#This Row],[Pclass]]=2, Table2[[#This Row],[Pclass]]=3), 0, IF(Table2[[#This Row],[Pclass]]=1, 1, ""))</f>
        <v>0</v>
      </c>
      <c r="R706" s="3">
        <f>IF(OR(Table2[[#This Row],[Pclass]]=1, Table2[[#This Row],[Pclass]]=3), 0, IF(Table2[[#This Row],[Pclass]]=2, 1, ""))</f>
        <v>0</v>
      </c>
      <c r="S706" s="3">
        <f>IF(OR(Table2[[#This Row],[Embarked]]="C", Table2[[#This Row],[Embarked]]="Q"), 0, IF(Table2[[#This Row],[Embarked]]="S", 1, ""))</f>
        <v>0</v>
      </c>
      <c r="T706" s="3">
        <f>IF(OR(Table2[[#This Row],[Embarked]]="S", Table2[[#This Row],[Embarked]]="Q"), 0, IF(Table2[[#This Row],[Embarked]]="C", 1, ""))</f>
        <v>0</v>
      </c>
      <c r="U706" s="3">
        <f>IF(Table2[[#This Row],[Sex]]="male", 1, 0)</f>
        <v>1</v>
      </c>
      <c r="V706" s="3">
        <v>1</v>
      </c>
      <c r="AI706">
        <f>SUMPRODUCT(Table2[[#This Row],[SibSp_1]:[Const]],$X$4:$AG$4)</f>
        <v>9.7199184379833881E-2</v>
      </c>
      <c r="AJ706">
        <f>(AI706-Table2[[#This Row],[Survived]])^2</f>
        <v>9.4476814441049432E-3</v>
      </c>
    </row>
    <row r="707" spans="1:36" x14ac:dyDescent="0.25">
      <c r="A707">
        <v>705</v>
      </c>
      <c r="B707">
        <v>0</v>
      </c>
      <c r="C707">
        <v>3</v>
      </c>
      <c r="D707" t="s">
        <v>988</v>
      </c>
      <c r="E707" t="s">
        <v>13</v>
      </c>
      <c r="F707">
        <v>26</v>
      </c>
      <c r="G707">
        <v>1</v>
      </c>
      <c r="H707">
        <v>0</v>
      </c>
      <c r="I707">
        <v>350025</v>
      </c>
      <c r="J707">
        <v>7.8541999999999996</v>
      </c>
      <c r="L707" t="s">
        <v>15</v>
      </c>
      <c r="M707">
        <f>Table2[[#This Row],[SibSp]]</f>
        <v>1</v>
      </c>
      <c r="N707">
        <f>Table2[[#This Row],[Parch]]</f>
        <v>0</v>
      </c>
      <c r="O707" s="5">
        <f>Table2[[#This Row],[Age]]/80</f>
        <v>0.32500000000000001</v>
      </c>
      <c r="P707" s="5">
        <f>LOG10(Table2[[#This Row],[Fare]]+1)</f>
        <v>0.94714932766263737</v>
      </c>
      <c r="Q707" s="3">
        <f>IF(OR(Table2[[#This Row],[Pclass]]=2, Table2[[#This Row],[Pclass]]=3), 0, IF(Table2[[#This Row],[Pclass]]=1, 1, ""))</f>
        <v>0</v>
      </c>
      <c r="R707" s="3">
        <f>IF(OR(Table2[[#This Row],[Pclass]]=1, Table2[[#This Row],[Pclass]]=3), 0, IF(Table2[[#This Row],[Pclass]]=2, 1, ""))</f>
        <v>0</v>
      </c>
      <c r="S707" s="3">
        <f>IF(OR(Table2[[#This Row],[Embarked]]="C", Table2[[#This Row],[Embarked]]="Q"), 0, IF(Table2[[#This Row],[Embarked]]="S", 1, ""))</f>
        <v>1</v>
      </c>
      <c r="T707" s="3">
        <f>IF(OR(Table2[[#This Row],[Embarked]]="S", Table2[[#This Row],[Embarked]]="Q"), 0, IF(Table2[[#This Row],[Embarked]]="C", 1, ""))</f>
        <v>0</v>
      </c>
      <c r="U707" s="3">
        <f>IF(Table2[[#This Row],[Sex]]="male", 1, 0)</f>
        <v>1</v>
      </c>
      <c r="V707" s="3">
        <v>1</v>
      </c>
      <c r="AI707">
        <f>SUMPRODUCT(Table2[[#This Row],[SibSp_1]:[Const]],$X$4:$AG$4)</f>
        <v>6.685787154802203E-2</v>
      </c>
      <c r="AJ707">
        <f>(AI707-Table2[[#This Row],[Survived]])^2</f>
        <v>4.4699749879318134E-3</v>
      </c>
    </row>
    <row r="708" spans="1:36" x14ac:dyDescent="0.25">
      <c r="A708">
        <v>706</v>
      </c>
      <c r="B708">
        <v>0</v>
      </c>
      <c r="C708">
        <v>2</v>
      </c>
      <c r="D708" t="s">
        <v>989</v>
      </c>
      <c r="E708" t="s">
        <v>13</v>
      </c>
      <c r="F708">
        <v>39</v>
      </c>
      <c r="G708">
        <v>0</v>
      </c>
      <c r="H708">
        <v>0</v>
      </c>
      <c r="I708">
        <v>250655</v>
      </c>
      <c r="J708">
        <v>26</v>
      </c>
      <c r="L708" t="s">
        <v>15</v>
      </c>
      <c r="M708">
        <f>Table2[[#This Row],[SibSp]]</f>
        <v>0</v>
      </c>
      <c r="N708">
        <f>Table2[[#This Row],[Parch]]</f>
        <v>0</v>
      </c>
      <c r="O708" s="5">
        <f>Table2[[#This Row],[Age]]/80</f>
        <v>0.48749999999999999</v>
      </c>
      <c r="P708" s="5">
        <f>LOG10(Table2[[#This Row],[Fare]]+1)</f>
        <v>1.4313637641589874</v>
      </c>
      <c r="Q708" s="3">
        <f>IF(OR(Table2[[#This Row],[Pclass]]=2, Table2[[#This Row],[Pclass]]=3), 0, IF(Table2[[#This Row],[Pclass]]=1, 1, ""))</f>
        <v>0</v>
      </c>
      <c r="R708" s="3">
        <f>IF(OR(Table2[[#This Row],[Pclass]]=1, Table2[[#This Row],[Pclass]]=3), 0, IF(Table2[[#This Row],[Pclass]]=2, 1, ""))</f>
        <v>1</v>
      </c>
      <c r="S708" s="3">
        <f>IF(OR(Table2[[#This Row],[Embarked]]="C", Table2[[#This Row],[Embarked]]="Q"), 0, IF(Table2[[#This Row],[Embarked]]="S", 1, ""))</f>
        <v>1</v>
      </c>
      <c r="T708" s="3">
        <f>IF(OR(Table2[[#This Row],[Embarked]]="S", Table2[[#This Row],[Embarked]]="Q"), 0, IF(Table2[[#This Row],[Embarked]]="C", 1, ""))</f>
        <v>0</v>
      </c>
      <c r="U708" s="3">
        <f>IF(Table2[[#This Row],[Sex]]="male", 1, 0)</f>
        <v>1</v>
      </c>
      <c r="V708" s="3">
        <v>1</v>
      </c>
      <c r="AI708">
        <f>SUMPRODUCT(Table2[[#This Row],[SibSp_1]:[Const]],$X$4:$AG$4)</f>
        <v>0.24501849887457794</v>
      </c>
      <c r="AJ708">
        <f>(AI708-Table2[[#This Row],[Survived]])^2</f>
        <v>6.0034064790751553E-2</v>
      </c>
    </row>
    <row r="709" spans="1:36" x14ac:dyDescent="0.25">
      <c r="A709">
        <v>707</v>
      </c>
      <c r="B709">
        <v>1</v>
      </c>
      <c r="C709">
        <v>2</v>
      </c>
      <c r="D709" t="s">
        <v>990</v>
      </c>
      <c r="E709" t="s">
        <v>17</v>
      </c>
      <c r="F709">
        <v>45</v>
      </c>
      <c r="G709">
        <v>0</v>
      </c>
      <c r="H709">
        <v>0</v>
      </c>
      <c r="I709">
        <v>223596</v>
      </c>
      <c r="J709">
        <v>13.5</v>
      </c>
      <c r="L709" t="s">
        <v>15</v>
      </c>
      <c r="M709">
        <f>Table2[[#This Row],[SibSp]]</f>
        <v>0</v>
      </c>
      <c r="N709">
        <f>Table2[[#This Row],[Parch]]</f>
        <v>0</v>
      </c>
      <c r="O709" s="5">
        <f>Table2[[#This Row],[Age]]/80</f>
        <v>0.5625</v>
      </c>
      <c r="P709" s="5">
        <f>LOG10(Table2[[#This Row],[Fare]]+1)</f>
        <v>1.1613680022349748</v>
      </c>
      <c r="Q709" s="3">
        <f>IF(OR(Table2[[#This Row],[Pclass]]=2, Table2[[#This Row],[Pclass]]=3), 0, IF(Table2[[#This Row],[Pclass]]=1, 1, ""))</f>
        <v>0</v>
      </c>
      <c r="R709" s="3">
        <f>IF(OR(Table2[[#This Row],[Pclass]]=1, Table2[[#This Row],[Pclass]]=3), 0, IF(Table2[[#This Row],[Pclass]]=2, 1, ""))</f>
        <v>1</v>
      </c>
      <c r="S709" s="3">
        <f>IF(OR(Table2[[#This Row],[Embarked]]="C", Table2[[#This Row],[Embarked]]="Q"), 0, IF(Table2[[#This Row],[Embarked]]="S", 1, ""))</f>
        <v>1</v>
      </c>
      <c r="T709" s="3">
        <f>IF(OR(Table2[[#This Row],[Embarked]]="S", Table2[[#This Row],[Embarked]]="Q"), 0, IF(Table2[[#This Row],[Embarked]]="C", 1, ""))</f>
        <v>0</v>
      </c>
      <c r="U709" s="3">
        <f>IF(Table2[[#This Row],[Sex]]="male", 1, 0)</f>
        <v>0</v>
      </c>
      <c r="V709" s="3">
        <v>1</v>
      </c>
      <c r="AI709">
        <f>SUMPRODUCT(Table2[[#This Row],[SibSp_1]:[Const]],$X$4:$AG$4)</f>
        <v>0.67651194732329867</v>
      </c>
      <c r="AJ709">
        <f>(AI709-Table2[[#This Row],[Survived]])^2</f>
        <v>0.1046445202245643</v>
      </c>
    </row>
    <row r="710" spans="1:36" x14ac:dyDescent="0.25">
      <c r="A710">
        <v>708</v>
      </c>
      <c r="B710">
        <v>1</v>
      </c>
      <c r="C710">
        <v>1</v>
      </c>
      <c r="D710" t="s">
        <v>991</v>
      </c>
      <c r="E710" t="s">
        <v>13</v>
      </c>
      <c r="F710">
        <v>42</v>
      </c>
      <c r="G710">
        <v>0</v>
      </c>
      <c r="H710">
        <v>0</v>
      </c>
      <c r="I710" t="s">
        <v>992</v>
      </c>
      <c r="J710">
        <v>26.287500000000001</v>
      </c>
      <c r="K710" t="s">
        <v>985</v>
      </c>
      <c r="L710" t="s">
        <v>15</v>
      </c>
      <c r="M710">
        <f>Table2[[#This Row],[SibSp]]</f>
        <v>0</v>
      </c>
      <c r="N710">
        <f>Table2[[#This Row],[Parch]]</f>
        <v>0</v>
      </c>
      <c r="O710" s="5">
        <f>Table2[[#This Row],[Age]]/80</f>
        <v>0.52500000000000002</v>
      </c>
      <c r="P710" s="5">
        <f>LOG10(Table2[[#This Row],[Fare]]+1)</f>
        <v>1.4359637487171957</v>
      </c>
      <c r="Q710" s="3">
        <f>IF(OR(Table2[[#This Row],[Pclass]]=2, Table2[[#This Row],[Pclass]]=3), 0, IF(Table2[[#This Row],[Pclass]]=1, 1, ""))</f>
        <v>1</v>
      </c>
      <c r="R710" s="3">
        <f>IF(OR(Table2[[#This Row],[Pclass]]=1, Table2[[#This Row],[Pclass]]=3), 0, IF(Table2[[#This Row],[Pclass]]=2, 1, ""))</f>
        <v>0</v>
      </c>
      <c r="S710" s="3">
        <f>IF(OR(Table2[[#This Row],[Embarked]]="C", Table2[[#This Row],[Embarked]]="Q"), 0, IF(Table2[[#This Row],[Embarked]]="S", 1, ""))</f>
        <v>1</v>
      </c>
      <c r="T710" s="3">
        <f>IF(OR(Table2[[#This Row],[Embarked]]="S", Table2[[#This Row],[Embarked]]="Q"), 0, IF(Table2[[#This Row],[Embarked]]="C", 1, ""))</f>
        <v>0</v>
      </c>
      <c r="U710" s="3">
        <f>IF(Table2[[#This Row],[Sex]]="male", 1, 0)</f>
        <v>1</v>
      </c>
      <c r="V710" s="3">
        <v>1</v>
      </c>
      <c r="AI710">
        <f>SUMPRODUCT(Table2[[#This Row],[SibSp_1]:[Const]],$X$4:$AG$4)</f>
        <v>0.3958018599615748</v>
      </c>
      <c r="AJ710">
        <f>(AI710-Table2[[#This Row],[Survived]])^2</f>
        <v>0.36505539242589247</v>
      </c>
    </row>
    <row r="711" spans="1:36" x14ac:dyDescent="0.25">
      <c r="A711">
        <v>709</v>
      </c>
      <c r="B711">
        <v>1</v>
      </c>
      <c r="C711">
        <v>1</v>
      </c>
      <c r="D711" t="s">
        <v>993</v>
      </c>
      <c r="E711" t="s">
        <v>17</v>
      </c>
      <c r="F711">
        <v>22</v>
      </c>
      <c r="G711">
        <v>0</v>
      </c>
      <c r="H711">
        <v>0</v>
      </c>
      <c r="I711">
        <v>113781</v>
      </c>
      <c r="J711">
        <v>151.55000000000001</v>
      </c>
      <c r="L711" t="s">
        <v>15</v>
      </c>
      <c r="M711">
        <f>Table2[[#This Row],[SibSp]]</f>
        <v>0</v>
      </c>
      <c r="N711">
        <f>Table2[[#This Row],[Parch]]</f>
        <v>0</v>
      </c>
      <c r="O711" s="5">
        <f>Table2[[#This Row],[Age]]/80</f>
        <v>0.27500000000000002</v>
      </c>
      <c r="P711" s="5">
        <f>LOG10(Table2[[#This Row],[Fare]]+1)</f>
        <v>2.1834122119784261</v>
      </c>
      <c r="Q711" s="3">
        <f>IF(OR(Table2[[#This Row],[Pclass]]=2, Table2[[#This Row],[Pclass]]=3), 0, IF(Table2[[#This Row],[Pclass]]=1, 1, ""))</f>
        <v>1</v>
      </c>
      <c r="R711" s="3">
        <f>IF(OR(Table2[[#This Row],[Pclass]]=1, Table2[[#This Row],[Pclass]]=3), 0, IF(Table2[[#This Row],[Pclass]]=2, 1, ""))</f>
        <v>0</v>
      </c>
      <c r="S711" s="3">
        <f>IF(OR(Table2[[#This Row],[Embarked]]="C", Table2[[#This Row],[Embarked]]="Q"), 0, IF(Table2[[#This Row],[Embarked]]="S", 1, ""))</f>
        <v>1</v>
      </c>
      <c r="T711" s="3">
        <f>IF(OR(Table2[[#This Row],[Embarked]]="S", Table2[[#This Row],[Embarked]]="Q"), 0, IF(Table2[[#This Row],[Embarked]]="C", 1, ""))</f>
        <v>0</v>
      </c>
      <c r="U711" s="3">
        <f>IF(Table2[[#This Row],[Sex]]="male", 1, 0)</f>
        <v>0</v>
      </c>
      <c r="V711" s="3">
        <v>1</v>
      </c>
      <c r="AI711">
        <f>SUMPRODUCT(Table2[[#This Row],[SibSp_1]:[Const]],$X$4:$AG$4)</f>
        <v>1.0433314939057481</v>
      </c>
      <c r="AJ711">
        <f>(AI711-Table2[[#This Row],[Survived]])^2</f>
        <v>1.8776183641038835E-3</v>
      </c>
    </row>
    <row r="712" spans="1:36" hidden="1" x14ac:dyDescent="0.25">
      <c r="A712">
        <v>710</v>
      </c>
      <c r="B712">
        <v>1</v>
      </c>
      <c r="C712">
        <v>3</v>
      </c>
      <c r="D712" t="s">
        <v>994</v>
      </c>
      <c r="E712" t="s">
        <v>13</v>
      </c>
      <c r="G712">
        <v>1</v>
      </c>
      <c r="H712">
        <v>1</v>
      </c>
      <c r="I712">
        <v>2661</v>
      </c>
      <c r="J712">
        <v>15.245799999999999</v>
      </c>
      <c r="L712" t="s">
        <v>20</v>
      </c>
      <c r="M712">
        <f>Table2[[#This Row],[SibSp]]</f>
        <v>1</v>
      </c>
      <c r="N712">
        <f>Table2[[#This Row],[Parch]]</f>
        <v>1</v>
      </c>
      <c r="O712">
        <f>Table2[[#This Row],[Age]]/80</f>
        <v>0</v>
      </c>
      <c r="P712" s="3">
        <f>LOG10(Table2[[#This Row],[Fare]]+1)</f>
        <v>1.2107411023865056</v>
      </c>
      <c r="Q712" s="3">
        <f>IF(OR(Table2[[#This Row],[Pclass]]=2, Table2[[#This Row],[Pclass]]=3), 0, IF(Table2[[#This Row],[Pclass]]=1, 1, ""))</f>
        <v>0</v>
      </c>
      <c r="R712" s="3">
        <f>IF(OR(Table2[[#This Row],[Pclass]]=1, Table2[[#This Row],[Pclass]]=3), 0, IF(Table2[[#This Row],[Pclass]]=2, 1, ""))</f>
        <v>0</v>
      </c>
      <c r="S712" s="3">
        <f>IF(OR(Table2[[#This Row],[Embarked]]="C", Table2[[#This Row],[Embarked]]="Q"), 0, IF(Table2[[#This Row],[Embarked]]="S", 1, ""))</f>
        <v>0</v>
      </c>
      <c r="T712" s="3">
        <f>IF(OR(Table2[[#This Row],[Embarked]]="S", Table2[[#This Row],[Embarked]]="Q"), 0, IF(Table2[[#This Row],[Embarked]]="C", 1, ""))</f>
        <v>1</v>
      </c>
      <c r="U712" s="3">
        <f>IF(Table2[[#This Row],[Sex]]="male", 1, 0)</f>
        <v>1</v>
      </c>
      <c r="V712" s="3"/>
      <c r="AI712">
        <f>SUMPRODUCT(Table2[[#This Row],[SibSp_1]:[Const]],$X$4:$AG$4)</f>
        <v>-0.39608516428586482</v>
      </c>
      <c r="AJ712">
        <f>(AI712-Table2[[#This Row],[Survived]])^2</f>
        <v>1.94905378593909</v>
      </c>
    </row>
    <row r="713" spans="1:36" x14ac:dyDescent="0.25">
      <c r="A713">
        <v>711</v>
      </c>
      <c r="B713">
        <v>1</v>
      </c>
      <c r="C713">
        <v>1</v>
      </c>
      <c r="D713" t="s">
        <v>995</v>
      </c>
      <c r="E713" t="s">
        <v>17</v>
      </c>
      <c r="F713">
        <v>24</v>
      </c>
      <c r="G713">
        <v>0</v>
      </c>
      <c r="H713">
        <v>0</v>
      </c>
      <c r="I713" t="s">
        <v>996</v>
      </c>
      <c r="J713">
        <v>49.504199999999997</v>
      </c>
      <c r="K713" t="s">
        <v>997</v>
      </c>
      <c r="L713" t="s">
        <v>20</v>
      </c>
      <c r="M713">
        <f>Table2[[#This Row],[SibSp]]</f>
        <v>0</v>
      </c>
      <c r="N713">
        <f>Table2[[#This Row],[Parch]]</f>
        <v>0</v>
      </c>
      <c r="O713" s="5">
        <f>Table2[[#This Row],[Age]]/80</f>
        <v>0.3</v>
      </c>
      <c r="P713" s="5">
        <f>LOG10(Table2[[#This Row],[Fare]]+1)</f>
        <v>1.7033274961578131</v>
      </c>
      <c r="Q713" s="3">
        <f>IF(OR(Table2[[#This Row],[Pclass]]=2, Table2[[#This Row],[Pclass]]=3), 0, IF(Table2[[#This Row],[Pclass]]=1, 1, ""))</f>
        <v>1</v>
      </c>
      <c r="R713" s="3">
        <f>IF(OR(Table2[[#This Row],[Pclass]]=1, Table2[[#This Row],[Pclass]]=3), 0, IF(Table2[[#This Row],[Pclass]]=2, 1, ""))</f>
        <v>0</v>
      </c>
      <c r="S713" s="3">
        <f>IF(OR(Table2[[#This Row],[Embarked]]="C", Table2[[#This Row],[Embarked]]="Q"), 0, IF(Table2[[#This Row],[Embarked]]="S", 1, ""))</f>
        <v>0</v>
      </c>
      <c r="T713" s="3">
        <f>IF(OR(Table2[[#This Row],[Embarked]]="S", Table2[[#This Row],[Embarked]]="Q"), 0, IF(Table2[[#This Row],[Embarked]]="C", 1, ""))</f>
        <v>1</v>
      </c>
      <c r="U713" s="3">
        <f>IF(Table2[[#This Row],[Sex]]="male", 1, 0)</f>
        <v>0</v>
      </c>
      <c r="V713" s="3">
        <v>1</v>
      </c>
      <c r="AI713">
        <f>SUMPRODUCT(Table2[[#This Row],[SibSp_1]:[Const]],$X$4:$AG$4)</f>
        <v>1.073219571360877</v>
      </c>
      <c r="AJ713">
        <f>(AI713-Table2[[#This Row],[Survived]])^2</f>
        <v>5.3611056302705559E-3</v>
      </c>
    </row>
    <row r="714" spans="1:36" hidden="1" x14ac:dyDescent="0.25">
      <c r="A714">
        <v>712</v>
      </c>
      <c r="B714">
        <v>0</v>
      </c>
      <c r="C714">
        <v>1</v>
      </c>
      <c r="D714" t="s">
        <v>998</v>
      </c>
      <c r="E714" t="s">
        <v>13</v>
      </c>
      <c r="G714">
        <v>0</v>
      </c>
      <c r="H714">
        <v>0</v>
      </c>
      <c r="I714">
        <v>113028</v>
      </c>
      <c r="J714">
        <v>26.55</v>
      </c>
      <c r="K714" t="s">
        <v>499</v>
      </c>
      <c r="L714" t="s">
        <v>15</v>
      </c>
      <c r="M714">
        <f>Table2[[#This Row],[SibSp]]</f>
        <v>0</v>
      </c>
      <c r="N714">
        <f>Table2[[#This Row],[Parch]]</f>
        <v>0</v>
      </c>
      <c r="O714">
        <f>Table2[[#This Row],[Age]]/80</f>
        <v>0</v>
      </c>
      <c r="P714" s="3">
        <f>LOG10(Table2[[#This Row],[Fare]]+1)</f>
        <v>1.4401216031878039</v>
      </c>
      <c r="Q714" s="3">
        <f>IF(OR(Table2[[#This Row],[Pclass]]=2, Table2[[#This Row],[Pclass]]=3), 0, IF(Table2[[#This Row],[Pclass]]=1, 1, ""))</f>
        <v>1</v>
      </c>
      <c r="R714" s="3">
        <f>IF(OR(Table2[[#This Row],[Pclass]]=1, Table2[[#This Row],[Pclass]]=3), 0, IF(Table2[[#This Row],[Pclass]]=2, 1, ""))</f>
        <v>0</v>
      </c>
      <c r="S714" s="3">
        <f>IF(OR(Table2[[#This Row],[Embarked]]="C", Table2[[#This Row],[Embarked]]="Q"), 0, IF(Table2[[#This Row],[Embarked]]="S", 1, ""))</f>
        <v>1</v>
      </c>
      <c r="T714" s="3">
        <f>IF(OR(Table2[[#This Row],[Embarked]]="S", Table2[[#This Row],[Embarked]]="Q"), 0, IF(Table2[[#This Row],[Embarked]]="C", 1, ""))</f>
        <v>0</v>
      </c>
      <c r="U714" s="3">
        <f>IF(Table2[[#This Row],[Sex]]="male", 1, 0)</f>
        <v>1</v>
      </c>
      <c r="V714" s="3"/>
      <c r="AI714">
        <f>SUMPRODUCT(Table2[[#This Row],[SibSp_1]:[Const]],$X$4:$AG$4)</f>
        <v>-2.953276777559527E-2</v>
      </c>
      <c r="AJ714">
        <f>(AI714-Table2[[#This Row],[Survived]])^2</f>
        <v>8.7218437248723834E-4</v>
      </c>
    </row>
    <row r="715" spans="1:36" x14ac:dyDescent="0.25">
      <c r="A715">
        <v>713</v>
      </c>
      <c r="B715">
        <v>1</v>
      </c>
      <c r="C715">
        <v>1</v>
      </c>
      <c r="D715" t="s">
        <v>999</v>
      </c>
      <c r="E715" t="s">
        <v>13</v>
      </c>
      <c r="F715">
        <v>48</v>
      </c>
      <c r="G715">
        <v>1</v>
      </c>
      <c r="H715">
        <v>0</v>
      </c>
      <c r="I715">
        <v>19996</v>
      </c>
      <c r="J715">
        <v>52</v>
      </c>
      <c r="K715" t="s">
        <v>942</v>
      </c>
      <c r="L715" t="s">
        <v>15</v>
      </c>
      <c r="M715">
        <f>Table2[[#This Row],[SibSp]]</f>
        <v>1</v>
      </c>
      <c r="N715">
        <f>Table2[[#This Row],[Parch]]</f>
        <v>0</v>
      </c>
      <c r="O715" s="5">
        <f>Table2[[#This Row],[Age]]/80</f>
        <v>0.6</v>
      </c>
      <c r="P715" s="5">
        <f>LOG10(Table2[[#This Row],[Fare]]+1)</f>
        <v>1.7242758696007889</v>
      </c>
      <c r="Q715" s="3">
        <f>IF(OR(Table2[[#This Row],[Pclass]]=2, Table2[[#This Row],[Pclass]]=3), 0, IF(Table2[[#This Row],[Pclass]]=1, 1, ""))</f>
        <v>1</v>
      </c>
      <c r="R715" s="3">
        <f>IF(OR(Table2[[#This Row],[Pclass]]=1, Table2[[#This Row],[Pclass]]=3), 0, IF(Table2[[#This Row],[Pclass]]=2, 1, ""))</f>
        <v>0</v>
      </c>
      <c r="S715" s="3">
        <f>IF(OR(Table2[[#This Row],[Embarked]]="C", Table2[[#This Row],[Embarked]]="Q"), 0, IF(Table2[[#This Row],[Embarked]]="S", 1, ""))</f>
        <v>1</v>
      </c>
      <c r="T715" s="3">
        <f>IF(OR(Table2[[#This Row],[Embarked]]="S", Table2[[#This Row],[Embarked]]="Q"), 0, IF(Table2[[#This Row],[Embarked]]="C", 1, ""))</f>
        <v>0</v>
      </c>
      <c r="U715" s="3">
        <f>IF(Table2[[#This Row],[Sex]]="male", 1, 0)</f>
        <v>1</v>
      </c>
      <c r="V715" s="3">
        <v>1</v>
      </c>
      <c r="AI715">
        <f>SUMPRODUCT(Table2[[#This Row],[SibSp_1]:[Const]],$X$4:$AG$4)</f>
        <v>0.31651326124114598</v>
      </c>
      <c r="AJ715">
        <f>(AI715-Table2[[#This Row],[Survived]])^2</f>
        <v>0.46715412205921397</v>
      </c>
    </row>
    <row r="716" spans="1:36" x14ac:dyDescent="0.25">
      <c r="A716">
        <v>714</v>
      </c>
      <c r="B716">
        <v>0</v>
      </c>
      <c r="C716">
        <v>3</v>
      </c>
      <c r="D716" t="s">
        <v>1000</v>
      </c>
      <c r="E716" t="s">
        <v>13</v>
      </c>
      <c r="F716">
        <v>29</v>
      </c>
      <c r="G716">
        <v>0</v>
      </c>
      <c r="H716">
        <v>0</v>
      </c>
      <c r="I716">
        <v>7545</v>
      </c>
      <c r="J716">
        <v>9.4832999999999998</v>
      </c>
      <c r="L716" t="s">
        <v>15</v>
      </c>
      <c r="M716">
        <f>Table2[[#This Row],[SibSp]]</f>
        <v>0</v>
      </c>
      <c r="N716">
        <f>Table2[[#This Row],[Parch]]</f>
        <v>0</v>
      </c>
      <c r="O716" s="5">
        <f>Table2[[#This Row],[Age]]/80</f>
        <v>0.36249999999999999</v>
      </c>
      <c r="P716" s="5">
        <f>LOG10(Table2[[#This Row],[Fare]]+1)</f>
        <v>1.020498014154877</v>
      </c>
      <c r="Q716" s="3">
        <f>IF(OR(Table2[[#This Row],[Pclass]]=2, Table2[[#This Row],[Pclass]]=3), 0, IF(Table2[[#This Row],[Pclass]]=1, 1, ""))</f>
        <v>0</v>
      </c>
      <c r="R716" s="3">
        <f>IF(OR(Table2[[#This Row],[Pclass]]=1, Table2[[#This Row],[Pclass]]=3), 0, IF(Table2[[#This Row],[Pclass]]=2, 1, ""))</f>
        <v>0</v>
      </c>
      <c r="S716" s="3">
        <f>IF(OR(Table2[[#This Row],[Embarked]]="C", Table2[[#This Row],[Embarked]]="Q"), 0, IF(Table2[[#This Row],[Embarked]]="S", 1, ""))</f>
        <v>1</v>
      </c>
      <c r="T716" s="3">
        <f>IF(OR(Table2[[#This Row],[Embarked]]="S", Table2[[#This Row],[Embarked]]="Q"), 0, IF(Table2[[#This Row],[Embarked]]="C", 1, ""))</f>
        <v>0</v>
      </c>
      <c r="U716" s="3">
        <f>IF(Table2[[#This Row],[Sex]]="male", 1, 0)</f>
        <v>1</v>
      </c>
      <c r="V716" s="3">
        <v>1</v>
      </c>
      <c r="AI716">
        <f>SUMPRODUCT(Table2[[#This Row],[SibSp_1]:[Const]],$X$4:$AG$4)</f>
        <v>0.10616407613903378</v>
      </c>
      <c r="AJ716">
        <f>(AI716-Table2[[#This Row],[Survived]])^2</f>
        <v>1.1270811062454561E-2</v>
      </c>
    </row>
    <row r="717" spans="1:36" x14ac:dyDescent="0.25">
      <c r="A717">
        <v>715</v>
      </c>
      <c r="B717">
        <v>0</v>
      </c>
      <c r="C717">
        <v>2</v>
      </c>
      <c r="D717" t="s">
        <v>1001</v>
      </c>
      <c r="E717" t="s">
        <v>13</v>
      </c>
      <c r="F717">
        <v>52</v>
      </c>
      <c r="G717">
        <v>0</v>
      </c>
      <c r="H717">
        <v>0</v>
      </c>
      <c r="I717">
        <v>250647</v>
      </c>
      <c r="J717">
        <v>13</v>
      </c>
      <c r="L717" t="s">
        <v>15</v>
      </c>
      <c r="M717">
        <f>Table2[[#This Row],[SibSp]]</f>
        <v>0</v>
      </c>
      <c r="N717">
        <f>Table2[[#This Row],[Parch]]</f>
        <v>0</v>
      </c>
      <c r="O717" s="5">
        <f>Table2[[#This Row],[Age]]/80</f>
        <v>0.65</v>
      </c>
      <c r="P717" s="5">
        <f>LOG10(Table2[[#This Row],[Fare]]+1)</f>
        <v>1.146128035678238</v>
      </c>
      <c r="Q717" s="3">
        <f>IF(OR(Table2[[#This Row],[Pclass]]=2, Table2[[#This Row],[Pclass]]=3), 0, IF(Table2[[#This Row],[Pclass]]=1, 1, ""))</f>
        <v>0</v>
      </c>
      <c r="R717" s="3">
        <f>IF(OR(Table2[[#This Row],[Pclass]]=1, Table2[[#This Row],[Pclass]]=3), 0, IF(Table2[[#This Row],[Pclass]]=2, 1, ""))</f>
        <v>1</v>
      </c>
      <c r="S717" s="3">
        <f>IF(OR(Table2[[#This Row],[Embarked]]="C", Table2[[#This Row],[Embarked]]="Q"), 0, IF(Table2[[#This Row],[Embarked]]="S", 1, ""))</f>
        <v>1</v>
      </c>
      <c r="T717" s="3">
        <f>IF(OR(Table2[[#This Row],[Embarked]]="S", Table2[[#This Row],[Embarked]]="Q"), 0, IF(Table2[[#This Row],[Embarked]]="C", 1, ""))</f>
        <v>0</v>
      </c>
      <c r="U717" s="3">
        <f>IF(Table2[[#This Row],[Sex]]="male", 1, 0)</f>
        <v>1</v>
      </c>
      <c r="V717" s="3">
        <v>1</v>
      </c>
      <c r="AI717">
        <f>SUMPRODUCT(Table2[[#This Row],[SibSp_1]:[Const]],$X$4:$AG$4)</f>
        <v>0.14789506264968577</v>
      </c>
      <c r="AJ717">
        <f>(AI717-Table2[[#This Row],[Survived]])^2</f>
        <v>2.1872949556154479E-2</v>
      </c>
    </row>
    <row r="718" spans="1:36" x14ac:dyDescent="0.25">
      <c r="A718">
        <v>716</v>
      </c>
      <c r="B718">
        <v>0</v>
      </c>
      <c r="C718">
        <v>3</v>
      </c>
      <c r="D718" t="s">
        <v>1002</v>
      </c>
      <c r="E718" t="s">
        <v>13</v>
      </c>
      <c r="F718">
        <v>19</v>
      </c>
      <c r="G718">
        <v>0</v>
      </c>
      <c r="H718">
        <v>0</v>
      </c>
      <c r="I718">
        <v>348124</v>
      </c>
      <c r="J718">
        <v>7.65</v>
      </c>
      <c r="K718" t="s">
        <v>129</v>
      </c>
      <c r="L718" t="s">
        <v>15</v>
      </c>
      <c r="M718">
        <f>Table2[[#This Row],[SibSp]]</f>
        <v>0</v>
      </c>
      <c r="N718">
        <f>Table2[[#This Row],[Parch]]</f>
        <v>0</v>
      </c>
      <c r="O718" s="5">
        <f>Table2[[#This Row],[Age]]/80</f>
        <v>0.23749999999999999</v>
      </c>
      <c r="P718" s="5">
        <f>LOG10(Table2[[#This Row],[Fare]]+1)</f>
        <v>0.93701610746481423</v>
      </c>
      <c r="Q718" s="3">
        <f>IF(OR(Table2[[#This Row],[Pclass]]=2, Table2[[#This Row],[Pclass]]=3), 0, IF(Table2[[#This Row],[Pclass]]=1, 1, ""))</f>
        <v>0</v>
      </c>
      <c r="R718" s="3">
        <f>IF(OR(Table2[[#This Row],[Pclass]]=1, Table2[[#This Row],[Pclass]]=3), 0, IF(Table2[[#This Row],[Pclass]]=2, 1, ""))</f>
        <v>0</v>
      </c>
      <c r="S718" s="3">
        <f>IF(OR(Table2[[#This Row],[Embarked]]="C", Table2[[#This Row],[Embarked]]="Q"), 0, IF(Table2[[#This Row],[Embarked]]="S", 1, ""))</f>
        <v>1</v>
      </c>
      <c r="T718" s="3">
        <f>IF(OR(Table2[[#This Row],[Embarked]]="S", Table2[[#This Row],[Embarked]]="Q"), 0, IF(Table2[[#This Row],[Embarked]]="C", 1, ""))</f>
        <v>0</v>
      </c>
      <c r="U718" s="3">
        <f>IF(Table2[[#This Row],[Sex]]="male", 1, 0)</f>
        <v>1</v>
      </c>
      <c r="V718" s="3">
        <v>1</v>
      </c>
      <c r="AI718">
        <f>SUMPRODUCT(Table2[[#This Row],[SibSp_1]:[Const]],$X$4:$AG$4)</f>
        <v>0.1661087418949011</v>
      </c>
      <c r="AJ718">
        <f>(AI718-Table2[[#This Row],[Survived]])^2</f>
        <v>2.7592114133906873E-2</v>
      </c>
    </row>
    <row r="719" spans="1:36" x14ac:dyDescent="0.25">
      <c r="A719">
        <v>717</v>
      </c>
      <c r="B719">
        <v>1</v>
      </c>
      <c r="C719">
        <v>1</v>
      </c>
      <c r="D719" t="s">
        <v>1003</v>
      </c>
      <c r="E719" t="s">
        <v>17</v>
      </c>
      <c r="F719">
        <v>38</v>
      </c>
      <c r="G719">
        <v>0</v>
      </c>
      <c r="H719">
        <v>0</v>
      </c>
      <c r="I719" t="s">
        <v>564</v>
      </c>
      <c r="J719">
        <v>227.52500000000001</v>
      </c>
      <c r="K719" t="s">
        <v>1004</v>
      </c>
      <c r="L719" t="s">
        <v>20</v>
      </c>
      <c r="M719">
        <f>Table2[[#This Row],[SibSp]]</f>
        <v>0</v>
      </c>
      <c r="N719">
        <f>Table2[[#This Row],[Parch]]</f>
        <v>0</v>
      </c>
      <c r="O719" s="5">
        <f>Table2[[#This Row],[Age]]/80</f>
        <v>0.47499999999999998</v>
      </c>
      <c r="P719" s="5">
        <f>LOG10(Table2[[#This Row],[Fare]]+1)</f>
        <v>2.3589337176143736</v>
      </c>
      <c r="Q719" s="3">
        <f>IF(OR(Table2[[#This Row],[Pclass]]=2, Table2[[#This Row],[Pclass]]=3), 0, IF(Table2[[#This Row],[Pclass]]=1, 1, ""))</f>
        <v>1</v>
      </c>
      <c r="R719" s="3">
        <f>IF(OR(Table2[[#This Row],[Pclass]]=1, Table2[[#This Row],[Pclass]]=3), 0, IF(Table2[[#This Row],[Pclass]]=2, 1, ""))</f>
        <v>0</v>
      </c>
      <c r="S719" s="3">
        <f>IF(OR(Table2[[#This Row],[Embarked]]="C", Table2[[#This Row],[Embarked]]="Q"), 0, IF(Table2[[#This Row],[Embarked]]="S", 1, ""))</f>
        <v>0</v>
      </c>
      <c r="T719" s="3">
        <f>IF(OR(Table2[[#This Row],[Embarked]]="S", Table2[[#This Row],[Embarked]]="Q"), 0, IF(Table2[[#This Row],[Embarked]]="C", 1, ""))</f>
        <v>1</v>
      </c>
      <c r="U719" s="3">
        <f>IF(Table2[[#This Row],[Sex]]="male", 1, 0)</f>
        <v>0</v>
      </c>
      <c r="V719" s="3">
        <v>1</v>
      </c>
      <c r="AI719">
        <f>SUMPRODUCT(Table2[[#This Row],[SibSp_1]:[Const]],$X$4:$AG$4)</f>
        <v>1.0155594679573809</v>
      </c>
      <c r="AJ719">
        <f>(AI719-Table2[[#This Row],[Survived]])^2</f>
        <v>2.4209704311676437E-4</v>
      </c>
    </row>
    <row r="720" spans="1:36" x14ac:dyDescent="0.25">
      <c r="A720">
        <v>718</v>
      </c>
      <c r="B720">
        <v>1</v>
      </c>
      <c r="C720">
        <v>2</v>
      </c>
      <c r="D720" t="s">
        <v>1005</v>
      </c>
      <c r="E720" t="s">
        <v>17</v>
      </c>
      <c r="F720">
        <v>27</v>
      </c>
      <c r="G720">
        <v>0</v>
      </c>
      <c r="H720">
        <v>0</v>
      </c>
      <c r="I720">
        <v>34218</v>
      </c>
      <c r="J720">
        <v>10.5</v>
      </c>
      <c r="K720" t="s">
        <v>194</v>
      </c>
      <c r="L720" t="s">
        <v>15</v>
      </c>
      <c r="M720">
        <f>Table2[[#This Row],[SibSp]]</f>
        <v>0</v>
      </c>
      <c r="N720">
        <f>Table2[[#This Row],[Parch]]</f>
        <v>0</v>
      </c>
      <c r="O720" s="5">
        <f>Table2[[#This Row],[Age]]/80</f>
        <v>0.33750000000000002</v>
      </c>
      <c r="P720" s="5">
        <f>LOG10(Table2[[#This Row],[Fare]]+1)</f>
        <v>1.0606978403536116</v>
      </c>
      <c r="Q720" s="3">
        <f>IF(OR(Table2[[#This Row],[Pclass]]=2, Table2[[#This Row],[Pclass]]=3), 0, IF(Table2[[#This Row],[Pclass]]=1, 1, ""))</f>
        <v>0</v>
      </c>
      <c r="R720" s="3">
        <f>IF(OR(Table2[[#This Row],[Pclass]]=1, Table2[[#This Row],[Pclass]]=3), 0, IF(Table2[[#This Row],[Pclass]]=2, 1, ""))</f>
        <v>1</v>
      </c>
      <c r="S720" s="3">
        <f>IF(OR(Table2[[#This Row],[Embarked]]="C", Table2[[#This Row],[Embarked]]="Q"), 0, IF(Table2[[#This Row],[Embarked]]="S", 1, ""))</f>
        <v>1</v>
      </c>
      <c r="T720" s="3">
        <f>IF(OR(Table2[[#This Row],[Embarked]]="S", Table2[[#This Row],[Embarked]]="Q"), 0, IF(Table2[[#This Row],[Embarked]]="C", 1, ""))</f>
        <v>0</v>
      </c>
      <c r="U720" s="3">
        <f>IF(Table2[[#This Row],[Sex]]="male", 1, 0)</f>
        <v>0</v>
      </c>
      <c r="V720" s="3">
        <v>1</v>
      </c>
      <c r="AI720">
        <f>SUMPRODUCT(Table2[[#This Row],[SibSp_1]:[Const]],$X$4:$AG$4)</f>
        <v>0.78683014498299353</v>
      </c>
      <c r="AJ720">
        <f>(AI720-Table2[[#This Row],[Survived]])^2</f>
        <v>4.544138708797156E-2</v>
      </c>
    </row>
    <row r="721" spans="1:36" hidden="1" x14ac:dyDescent="0.25">
      <c r="A721">
        <v>719</v>
      </c>
      <c r="B721">
        <v>0</v>
      </c>
      <c r="C721">
        <v>3</v>
      </c>
      <c r="D721" t="s">
        <v>1006</v>
      </c>
      <c r="E721" t="s">
        <v>13</v>
      </c>
      <c r="G721">
        <v>0</v>
      </c>
      <c r="H721">
        <v>0</v>
      </c>
      <c r="I721">
        <v>36568</v>
      </c>
      <c r="J721">
        <v>15.5</v>
      </c>
      <c r="L721" t="s">
        <v>27</v>
      </c>
      <c r="M721">
        <f>Table2[[#This Row],[SibSp]]</f>
        <v>0</v>
      </c>
      <c r="N721">
        <f>Table2[[#This Row],[Parch]]</f>
        <v>0</v>
      </c>
      <c r="O721">
        <f>Table2[[#This Row],[Age]]/80</f>
        <v>0</v>
      </c>
      <c r="P721" s="3">
        <f>LOG10(Table2[[#This Row],[Fare]]+1)</f>
        <v>1.2174839442139063</v>
      </c>
      <c r="Q721" s="3">
        <f>IF(OR(Table2[[#This Row],[Pclass]]=2, Table2[[#This Row],[Pclass]]=3), 0, IF(Table2[[#This Row],[Pclass]]=1, 1, ""))</f>
        <v>0</v>
      </c>
      <c r="R721" s="3">
        <f>IF(OR(Table2[[#This Row],[Pclass]]=1, Table2[[#This Row],[Pclass]]=3), 0, IF(Table2[[#This Row],[Pclass]]=2, 1, ""))</f>
        <v>0</v>
      </c>
      <c r="S721" s="3">
        <f>IF(OR(Table2[[#This Row],[Embarked]]="C", Table2[[#This Row],[Embarked]]="Q"), 0, IF(Table2[[#This Row],[Embarked]]="S", 1, ""))</f>
        <v>0</v>
      </c>
      <c r="T721" s="3">
        <f>IF(OR(Table2[[#This Row],[Embarked]]="S", Table2[[#This Row],[Embarked]]="Q"), 0, IF(Table2[[#This Row],[Embarked]]="C", 1, ""))</f>
        <v>0</v>
      </c>
      <c r="U721" s="3">
        <f>IF(Table2[[#This Row],[Sex]]="male", 1, 0)</f>
        <v>1</v>
      </c>
      <c r="V721" s="3"/>
      <c r="AI721">
        <f>SUMPRODUCT(Table2[[#This Row],[SibSp_1]:[Const]],$X$4:$AG$4)</f>
        <v>-0.42371326830529599</v>
      </c>
      <c r="AJ721">
        <f>(AI721-Table2[[#This Row],[Survived]])^2</f>
        <v>0.17953293373795576</v>
      </c>
    </row>
    <row r="722" spans="1:36" x14ac:dyDescent="0.25">
      <c r="A722">
        <v>720</v>
      </c>
      <c r="B722">
        <v>0</v>
      </c>
      <c r="C722">
        <v>3</v>
      </c>
      <c r="D722" t="s">
        <v>1007</v>
      </c>
      <c r="E722" t="s">
        <v>13</v>
      </c>
      <c r="F722">
        <v>33</v>
      </c>
      <c r="G722">
        <v>0</v>
      </c>
      <c r="H722">
        <v>0</v>
      </c>
      <c r="I722">
        <v>347062</v>
      </c>
      <c r="J722">
        <v>7.7750000000000004</v>
      </c>
      <c r="L722" t="s">
        <v>15</v>
      </c>
      <c r="M722">
        <f>Table2[[#This Row],[SibSp]]</f>
        <v>0</v>
      </c>
      <c r="N722">
        <f>Table2[[#This Row],[Parch]]</f>
        <v>0</v>
      </c>
      <c r="O722" s="5">
        <f>Table2[[#This Row],[Age]]/80</f>
        <v>0.41249999999999998</v>
      </c>
      <c r="P722" s="5">
        <f>LOG10(Table2[[#This Row],[Fare]]+1)</f>
        <v>0.94324712513786169</v>
      </c>
      <c r="Q722" s="3">
        <f>IF(OR(Table2[[#This Row],[Pclass]]=2, Table2[[#This Row],[Pclass]]=3), 0, IF(Table2[[#This Row],[Pclass]]=1, 1, ""))</f>
        <v>0</v>
      </c>
      <c r="R722" s="3">
        <f>IF(OR(Table2[[#This Row],[Pclass]]=1, Table2[[#This Row],[Pclass]]=3), 0, IF(Table2[[#This Row],[Pclass]]=2, 1, ""))</f>
        <v>0</v>
      </c>
      <c r="S722" s="3">
        <f>IF(OR(Table2[[#This Row],[Embarked]]="C", Table2[[#This Row],[Embarked]]="Q"), 0, IF(Table2[[#This Row],[Embarked]]="S", 1, ""))</f>
        <v>1</v>
      </c>
      <c r="T722" s="3">
        <f>IF(OR(Table2[[#This Row],[Embarked]]="S", Table2[[#This Row],[Embarked]]="Q"), 0, IF(Table2[[#This Row],[Embarked]]="C", 1, ""))</f>
        <v>0</v>
      </c>
      <c r="U722" s="3">
        <f>IF(Table2[[#This Row],[Sex]]="male", 1, 0)</f>
        <v>1</v>
      </c>
      <c r="V722" s="3">
        <v>1</v>
      </c>
      <c r="AI722">
        <f>SUMPRODUCT(Table2[[#This Row],[SibSp_1]:[Const]],$X$4:$AG$4)</f>
        <v>7.67924826688412E-2</v>
      </c>
      <c r="AJ722">
        <f>(AI722-Table2[[#This Row],[Survived]])^2</f>
        <v>5.8970853944442757E-3</v>
      </c>
    </row>
    <row r="723" spans="1:36" x14ac:dyDescent="0.25">
      <c r="A723">
        <v>721</v>
      </c>
      <c r="B723">
        <v>1</v>
      </c>
      <c r="C723">
        <v>2</v>
      </c>
      <c r="D723" t="s">
        <v>1008</v>
      </c>
      <c r="E723" t="s">
        <v>17</v>
      </c>
      <c r="F723">
        <v>6</v>
      </c>
      <c r="G723">
        <v>0</v>
      </c>
      <c r="H723">
        <v>1</v>
      </c>
      <c r="I723">
        <v>248727</v>
      </c>
      <c r="J723">
        <v>33</v>
      </c>
      <c r="L723" t="s">
        <v>15</v>
      </c>
      <c r="M723">
        <f>Table2[[#This Row],[SibSp]]</f>
        <v>0</v>
      </c>
      <c r="N723">
        <f>Table2[[#This Row],[Parch]]</f>
        <v>1</v>
      </c>
      <c r="O723" s="5">
        <f>Table2[[#This Row],[Age]]/80</f>
        <v>7.4999999999999997E-2</v>
      </c>
      <c r="P723" s="5">
        <f>LOG10(Table2[[#This Row],[Fare]]+1)</f>
        <v>1.5314789170422551</v>
      </c>
      <c r="Q723" s="3">
        <f>IF(OR(Table2[[#This Row],[Pclass]]=2, Table2[[#This Row],[Pclass]]=3), 0, IF(Table2[[#This Row],[Pclass]]=1, 1, ""))</f>
        <v>0</v>
      </c>
      <c r="R723" s="3">
        <f>IF(OR(Table2[[#This Row],[Pclass]]=1, Table2[[#This Row],[Pclass]]=3), 0, IF(Table2[[#This Row],[Pclass]]=2, 1, ""))</f>
        <v>1</v>
      </c>
      <c r="S723" s="3">
        <f>IF(OR(Table2[[#This Row],[Embarked]]="C", Table2[[#This Row],[Embarked]]="Q"), 0, IF(Table2[[#This Row],[Embarked]]="S", 1, ""))</f>
        <v>1</v>
      </c>
      <c r="T723" s="3">
        <f>IF(OR(Table2[[#This Row],[Embarked]]="S", Table2[[#This Row],[Embarked]]="Q"), 0, IF(Table2[[#This Row],[Embarked]]="C", 1, ""))</f>
        <v>0</v>
      </c>
      <c r="U723" s="3">
        <f>IF(Table2[[#This Row],[Sex]]="male", 1, 0)</f>
        <v>0</v>
      </c>
      <c r="V723" s="3">
        <v>1</v>
      </c>
      <c r="AI723">
        <f>SUMPRODUCT(Table2[[#This Row],[SibSp_1]:[Const]],$X$4:$AG$4)</f>
        <v>0.93028310191498886</v>
      </c>
      <c r="AJ723">
        <f>(AI723-Table2[[#This Row],[Survived]])^2</f>
        <v>4.8604458785958295E-3</v>
      </c>
    </row>
    <row r="724" spans="1:36" x14ac:dyDescent="0.25">
      <c r="A724">
        <v>722</v>
      </c>
      <c r="B724">
        <v>0</v>
      </c>
      <c r="C724">
        <v>3</v>
      </c>
      <c r="D724" t="s">
        <v>1009</v>
      </c>
      <c r="E724" t="s">
        <v>13</v>
      </c>
      <c r="F724">
        <v>17</v>
      </c>
      <c r="G724">
        <v>1</v>
      </c>
      <c r="H724">
        <v>0</v>
      </c>
      <c r="I724">
        <v>350048</v>
      </c>
      <c r="J724">
        <v>7.0541999999999998</v>
      </c>
      <c r="L724" t="s">
        <v>15</v>
      </c>
      <c r="M724">
        <f>Table2[[#This Row],[SibSp]]</f>
        <v>1</v>
      </c>
      <c r="N724">
        <f>Table2[[#This Row],[Parch]]</f>
        <v>0</v>
      </c>
      <c r="O724" s="5">
        <f>Table2[[#This Row],[Age]]/80</f>
        <v>0.21249999999999999</v>
      </c>
      <c r="P724" s="5">
        <f>LOG10(Table2[[#This Row],[Fare]]+1)</f>
        <v>0.90602240970373726</v>
      </c>
      <c r="Q724" s="3">
        <f>IF(OR(Table2[[#This Row],[Pclass]]=2, Table2[[#This Row],[Pclass]]=3), 0, IF(Table2[[#This Row],[Pclass]]=1, 1, ""))</f>
        <v>0</v>
      </c>
      <c r="R724" s="3">
        <f>IF(OR(Table2[[#This Row],[Pclass]]=1, Table2[[#This Row],[Pclass]]=3), 0, IF(Table2[[#This Row],[Pclass]]=2, 1, ""))</f>
        <v>0</v>
      </c>
      <c r="S724" s="3">
        <f>IF(OR(Table2[[#This Row],[Embarked]]="C", Table2[[#This Row],[Embarked]]="Q"), 0, IF(Table2[[#This Row],[Embarked]]="S", 1, ""))</f>
        <v>1</v>
      </c>
      <c r="T724" s="3">
        <f>IF(OR(Table2[[#This Row],[Embarked]]="S", Table2[[#This Row],[Embarked]]="Q"), 0, IF(Table2[[#This Row],[Embarked]]="C", 1, ""))</f>
        <v>0</v>
      </c>
      <c r="U724" s="3">
        <f>IF(Table2[[#This Row],[Sex]]="male", 1, 0)</f>
        <v>1</v>
      </c>
      <c r="V724" s="3">
        <v>1</v>
      </c>
      <c r="AI724">
        <f>SUMPRODUCT(Table2[[#This Row],[SibSp_1]:[Const]],$X$4:$AG$4)</f>
        <v>0.12246585576876912</v>
      </c>
      <c r="AJ724">
        <f>(AI724-Table2[[#This Row],[Survived]])^2</f>
        <v>1.499788582917696E-2</v>
      </c>
    </row>
    <row r="725" spans="1:36" x14ac:dyDescent="0.25">
      <c r="A725">
        <v>723</v>
      </c>
      <c r="B725">
        <v>0</v>
      </c>
      <c r="C725">
        <v>2</v>
      </c>
      <c r="D725" t="s">
        <v>1010</v>
      </c>
      <c r="E725" t="s">
        <v>13</v>
      </c>
      <c r="F725">
        <v>34</v>
      </c>
      <c r="G725">
        <v>0</v>
      </c>
      <c r="H725">
        <v>0</v>
      </c>
      <c r="I725">
        <v>12233</v>
      </c>
      <c r="J725">
        <v>13</v>
      </c>
      <c r="L725" t="s">
        <v>15</v>
      </c>
      <c r="M725">
        <f>Table2[[#This Row],[SibSp]]</f>
        <v>0</v>
      </c>
      <c r="N725">
        <f>Table2[[#This Row],[Parch]]</f>
        <v>0</v>
      </c>
      <c r="O725" s="5">
        <f>Table2[[#This Row],[Age]]/80</f>
        <v>0.42499999999999999</v>
      </c>
      <c r="P725" s="5">
        <f>LOG10(Table2[[#This Row],[Fare]]+1)</f>
        <v>1.146128035678238</v>
      </c>
      <c r="Q725" s="3">
        <f>IF(OR(Table2[[#This Row],[Pclass]]=2, Table2[[#This Row],[Pclass]]=3), 0, IF(Table2[[#This Row],[Pclass]]=1, 1, ""))</f>
        <v>0</v>
      </c>
      <c r="R725" s="3">
        <f>IF(OR(Table2[[#This Row],[Pclass]]=1, Table2[[#This Row],[Pclass]]=3), 0, IF(Table2[[#This Row],[Pclass]]=2, 1, ""))</f>
        <v>1</v>
      </c>
      <c r="S725" s="3">
        <f>IF(OR(Table2[[#This Row],[Embarked]]="C", Table2[[#This Row],[Embarked]]="Q"), 0, IF(Table2[[#This Row],[Embarked]]="S", 1, ""))</f>
        <v>1</v>
      </c>
      <c r="T725" s="3">
        <f>IF(OR(Table2[[#This Row],[Embarked]]="S", Table2[[#This Row],[Embarked]]="Q"), 0, IF(Table2[[#This Row],[Embarked]]="C", 1, ""))</f>
        <v>0</v>
      </c>
      <c r="U725" s="3">
        <f>IF(Table2[[#This Row],[Sex]]="male", 1, 0)</f>
        <v>1</v>
      </c>
      <c r="V725" s="3">
        <v>1</v>
      </c>
      <c r="AI725">
        <f>SUMPRODUCT(Table2[[#This Row],[SibSp_1]:[Const]],$X$4:$AG$4)</f>
        <v>0.26312079344682027</v>
      </c>
      <c r="AJ725">
        <f>(AI725-Table2[[#This Row],[Survived]])^2</f>
        <v>6.9232551944084258E-2</v>
      </c>
    </row>
    <row r="726" spans="1:36" x14ac:dyDescent="0.25">
      <c r="A726">
        <v>724</v>
      </c>
      <c r="B726">
        <v>0</v>
      </c>
      <c r="C726">
        <v>2</v>
      </c>
      <c r="D726" t="s">
        <v>1011</v>
      </c>
      <c r="E726" t="s">
        <v>13</v>
      </c>
      <c r="F726">
        <v>50</v>
      </c>
      <c r="G726">
        <v>0</v>
      </c>
      <c r="H726">
        <v>0</v>
      </c>
      <c r="I726">
        <v>250643</v>
      </c>
      <c r="J726">
        <v>13</v>
      </c>
      <c r="L726" t="s">
        <v>15</v>
      </c>
      <c r="M726">
        <f>Table2[[#This Row],[SibSp]]</f>
        <v>0</v>
      </c>
      <c r="N726">
        <f>Table2[[#This Row],[Parch]]</f>
        <v>0</v>
      </c>
      <c r="O726" s="5">
        <f>Table2[[#This Row],[Age]]/80</f>
        <v>0.625</v>
      </c>
      <c r="P726" s="5">
        <f>LOG10(Table2[[#This Row],[Fare]]+1)</f>
        <v>1.146128035678238</v>
      </c>
      <c r="Q726" s="3">
        <f>IF(OR(Table2[[#This Row],[Pclass]]=2, Table2[[#This Row],[Pclass]]=3), 0, IF(Table2[[#This Row],[Pclass]]=1, 1, ""))</f>
        <v>0</v>
      </c>
      <c r="R726" s="3">
        <f>IF(OR(Table2[[#This Row],[Pclass]]=1, Table2[[#This Row],[Pclass]]=3), 0, IF(Table2[[#This Row],[Pclass]]=2, 1, ""))</f>
        <v>1</v>
      </c>
      <c r="S726" s="3">
        <f>IF(OR(Table2[[#This Row],[Embarked]]="C", Table2[[#This Row],[Embarked]]="Q"), 0, IF(Table2[[#This Row],[Embarked]]="S", 1, ""))</f>
        <v>1</v>
      </c>
      <c r="T726" s="3">
        <f>IF(OR(Table2[[#This Row],[Embarked]]="S", Table2[[#This Row],[Embarked]]="Q"), 0, IF(Table2[[#This Row],[Embarked]]="C", 1, ""))</f>
        <v>0</v>
      </c>
      <c r="U726" s="3">
        <f>IF(Table2[[#This Row],[Sex]]="male", 1, 0)</f>
        <v>1</v>
      </c>
      <c r="V726" s="3">
        <v>1</v>
      </c>
      <c r="AI726">
        <f>SUMPRODUCT(Table2[[#This Row],[SibSp_1]:[Const]],$X$4:$AG$4)</f>
        <v>0.16069792162714525</v>
      </c>
      <c r="AJ726">
        <f>(AI726-Table2[[#This Row],[Survived]])^2</f>
        <v>2.5823822015284117E-2</v>
      </c>
    </row>
    <row r="727" spans="1:36" x14ac:dyDescent="0.25">
      <c r="A727">
        <v>725</v>
      </c>
      <c r="B727">
        <v>1</v>
      </c>
      <c r="C727">
        <v>1</v>
      </c>
      <c r="D727" t="s">
        <v>1012</v>
      </c>
      <c r="E727" t="s">
        <v>13</v>
      </c>
      <c r="F727">
        <v>27</v>
      </c>
      <c r="G727">
        <v>1</v>
      </c>
      <c r="H727">
        <v>0</v>
      </c>
      <c r="I727">
        <v>113806</v>
      </c>
      <c r="J727">
        <v>53.1</v>
      </c>
      <c r="K727" t="s">
        <v>1013</v>
      </c>
      <c r="L727" t="s">
        <v>15</v>
      </c>
      <c r="M727">
        <f>Table2[[#This Row],[SibSp]]</f>
        <v>1</v>
      </c>
      <c r="N727">
        <f>Table2[[#This Row],[Parch]]</f>
        <v>0</v>
      </c>
      <c r="O727" s="5">
        <f>Table2[[#This Row],[Age]]/80</f>
        <v>0.33750000000000002</v>
      </c>
      <c r="P727" s="5">
        <f>LOG10(Table2[[#This Row],[Fare]]+1)</f>
        <v>1.7331972651065695</v>
      </c>
      <c r="Q727" s="3">
        <f>IF(OR(Table2[[#This Row],[Pclass]]=2, Table2[[#This Row],[Pclass]]=3), 0, IF(Table2[[#This Row],[Pclass]]=1, 1, ""))</f>
        <v>1</v>
      </c>
      <c r="R727" s="3">
        <f>IF(OR(Table2[[#This Row],[Pclass]]=1, Table2[[#This Row],[Pclass]]=3), 0, IF(Table2[[#This Row],[Pclass]]=2, 1, ""))</f>
        <v>0</v>
      </c>
      <c r="S727" s="3">
        <f>IF(OR(Table2[[#This Row],[Embarked]]="C", Table2[[#This Row],[Embarked]]="Q"), 0, IF(Table2[[#This Row],[Embarked]]="S", 1, ""))</f>
        <v>1</v>
      </c>
      <c r="T727" s="3">
        <f>IF(OR(Table2[[#This Row],[Embarked]]="S", Table2[[#This Row],[Embarked]]="Q"), 0, IF(Table2[[#This Row],[Embarked]]="C", 1, ""))</f>
        <v>0</v>
      </c>
      <c r="U727" s="3">
        <f>IF(Table2[[#This Row],[Sex]]="male", 1, 0)</f>
        <v>1</v>
      </c>
      <c r="V727" s="3">
        <v>1</v>
      </c>
      <c r="AI727">
        <f>SUMPRODUCT(Table2[[#This Row],[SibSp_1]:[Const]],$X$4:$AG$4)</f>
        <v>0.45137818637189431</v>
      </c>
      <c r="AJ727">
        <f>(AI727-Table2[[#This Row],[Survived]])^2</f>
        <v>0.30098589438859191</v>
      </c>
    </row>
    <row r="728" spans="1:36" x14ac:dyDescent="0.25">
      <c r="A728">
        <v>726</v>
      </c>
      <c r="B728">
        <v>0</v>
      </c>
      <c r="C728">
        <v>3</v>
      </c>
      <c r="D728" t="s">
        <v>1014</v>
      </c>
      <c r="E728" t="s">
        <v>13</v>
      </c>
      <c r="F728">
        <v>20</v>
      </c>
      <c r="G728">
        <v>0</v>
      </c>
      <c r="H728">
        <v>0</v>
      </c>
      <c r="I728">
        <v>315094</v>
      </c>
      <c r="J728">
        <v>8.6624999999999996</v>
      </c>
      <c r="L728" t="s">
        <v>15</v>
      </c>
      <c r="M728">
        <f>Table2[[#This Row],[SibSp]]</f>
        <v>0</v>
      </c>
      <c r="N728">
        <f>Table2[[#This Row],[Parch]]</f>
        <v>0</v>
      </c>
      <c r="O728" s="5">
        <f>Table2[[#This Row],[Age]]/80</f>
        <v>0.25</v>
      </c>
      <c r="P728" s="5">
        <f>LOG10(Table2[[#This Row],[Fare]]+1)</f>
        <v>0.98508950692638131</v>
      </c>
      <c r="Q728" s="3">
        <f>IF(OR(Table2[[#This Row],[Pclass]]=2, Table2[[#This Row],[Pclass]]=3), 0, IF(Table2[[#This Row],[Pclass]]=1, 1, ""))</f>
        <v>0</v>
      </c>
      <c r="R728" s="3">
        <f>IF(OR(Table2[[#This Row],[Pclass]]=1, Table2[[#This Row],[Pclass]]=3), 0, IF(Table2[[#This Row],[Pclass]]=2, 1, ""))</f>
        <v>0</v>
      </c>
      <c r="S728" s="3">
        <f>IF(OR(Table2[[#This Row],[Embarked]]="C", Table2[[#This Row],[Embarked]]="Q"), 0, IF(Table2[[#This Row],[Embarked]]="S", 1, ""))</f>
        <v>1</v>
      </c>
      <c r="T728" s="3">
        <f>IF(OR(Table2[[#This Row],[Embarked]]="S", Table2[[#This Row],[Embarked]]="Q"), 0, IF(Table2[[#This Row],[Embarked]]="C", 1, ""))</f>
        <v>0</v>
      </c>
      <c r="U728" s="3">
        <f>IF(Table2[[#This Row],[Sex]]="male", 1, 0)</f>
        <v>1</v>
      </c>
      <c r="V728" s="3">
        <v>1</v>
      </c>
      <c r="AI728">
        <f>SUMPRODUCT(Table2[[#This Row],[SibSp_1]:[Const]],$X$4:$AG$4)</f>
        <v>0.16205082508637392</v>
      </c>
      <c r="AJ728">
        <f>(AI728-Table2[[#This Row],[Survived]])^2</f>
        <v>2.6260469911174554E-2</v>
      </c>
    </row>
    <row r="729" spans="1:36" x14ac:dyDescent="0.25">
      <c r="A729">
        <v>727</v>
      </c>
      <c r="B729">
        <v>1</v>
      </c>
      <c r="C729">
        <v>2</v>
      </c>
      <c r="D729" t="s">
        <v>1015</v>
      </c>
      <c r="E729" t="s">
        <v>17</v>
      </c>
      <c r="F729">
        <v>30</v>
      </c>
      <c r="G729">
        <v>3</v>
      </c>
      <c r="H729">
        <v>0</v>
      </c>
      <c r="I729">
        <v>31027</v>
      </c>
      <c r="J729">
        <v>21</v>
      </c>
      <c r="L729" t="s">
        <v>15</v>
      </c>
      <c r="M729">
        <f>Table2[[#This Row],[SibSp]]</f>
        <v>3</v>
      </c>
      <c r="N729">
        <f>Table2[[#This Row],[Parch]]</f>
        <v>0</v>
      </c>
      <c r="O729" s="5">
        <f>Table2[[#This Row],[Age]]/80</f>
        <v>0.375</v>
      </c>
      <c r="P729" s="5">
        <f>LOG10(Table2[[#This Row],[Fare]]+1)</f>
        <v>1.3424226808222062</v>
      </c>
      <c r="Q729" s="3">
        <f>IF(OR(Table2[[#This Row],[Pclass]]=2, Table2[[#This Row],[Pclass]]=3), 0, IF(Table2[[#This Row],[Pclass]]=1, 1, ""))</f>
        <v>0</v>
      </c>
      <c r="R729" s="3">
        <f>IF(OR(Table2[[#This Row],[Pclass]]=1, Table2[[#This Row],[Pclass]]=3), 0, IF(Table2[[#This Row],[Pclass]]=2, 1, ""))</f>
        <v>1</v>
      </c>
      <c r="S729" s="3">
        <f>IF(OR(Table2[[#This Row],[Embarked]]="C", Table2[[#This Row],[Embarked]]="Q"), 0, IF(Table2[[#This Row],[Embarked]]="S", 1, ""))</f>
        <v>1</v>
      </c>
      <c r="T729" s="3">
        <f>IF(OR(Table2[[#This Row],[Embarked]]="S", Table2[[#This Row],[Embarked]]="Q"), 0, IF(Table2[[#This Row],[Embarked]]="C", 1, ""))</f>
        <v>0</v>
      </c>
      <c r="U729" s="3">
        <f>IF(Table2[[#This Row],[Sex]]="male", 1, 0)</f>
        <v>0</v>
      </c>
      <c r="V729" s="3">
        <v>1</v>
      </c>
      <c r="AI729">
        <f>SUMPRODUCT(Table2[[#This Row],[SibSp_1]:[Const]],$X$4:$AG$4)</f>
        <v>0.61655502460020961</v>
      </c>
      <c r="AJ729">
        <f>(AI729-Table2[[#This Row],[Survived]])^2</f>
        <v>0.14703004915934587</v>
      </c>
    </row>
    <row r="730" spans="1:36" hidden="1" x14ac:dyDescent="0.25">
      <c r="A730">
        <v>728</v>
      </c>
      <c r="B730">
        <v>1</v>
      </c>
      <c r="C730">
        <v>3</v>
      </c>
      <c r="D730" t="s">
        <v>1016</v>
      </c>
      <c r="E730" t="s">
        <v>17</v>
      </c>
      <c r="G730">
        <v>0</v>
      </c>
      <c r="H730">
        <v>0</v>
      </c>
      <c r="I730">
        <v>36866</v>
      </c>
      <c r="J730">
        <v>7.7374999999999998</v>
      </c>
      <c r="L730" t="s">
        <v>27</v>
      </c>
      <c r="M730">
        <f>Table2[[#This Row],[SibSp]]</f>
        <v>0</v>
      </c>
      <c r="N730">
        <f>Table2[[#This Row],[Parch]]</f>
        <v>0</v>
      </c>
      <c r="O730">
        <f>Table2[[#This Row],[Age]]/80</f>
        <v>0</v>
      </c>
      <c r="P730" s="3">
        <f>LOG10(Table2[[#This Row],[Fare]]+1)</f>
        <v>0.94138718875373784</v>
      </c>
      <c r="Q730" s="3">
        <f>IF(OR(Table2[[#This Row],[Pclass]]=2, Table2[[#This Row],[Pclass]]=3), 0, IF(Table2[[#This Row],[Pclass]]=1, 1, ""))</f>
        <v>0</v>
      </c>
      <c r="R730" s="3">
        <f>IF(OR(Table2[[#This Row],[Pclass]]=1, Table2[[#This Row],[Pclass]]=3), 0, IF(Table2[[#This Row],[Pclass]]=2, 1, ""))</f>
        <v>0</v>
      </c>
      <c r="S730" s="3">
        <f>IF(OR(Table2[[#This Row],[Embarked]]="C", Table2[[#This Row],[Embarked]]="Q"), 0, IF(Table2[[#This Row],[Embarked]]="S", 1, ""))</f>
        <v>0</v>
      </c>
      <c r="T730" s="3">
        <f>IF(OR(Table2[[#This Row],[Embarked]]="S", Table2[[#This Row],[Embarked]]="Q"), 0, IF(Table2[[#This Row],[Embarked]]="C", 1, ""))</f>
        <v>0</v>
      </c>
      <c r="U730" s="3">
        <f>IF(Table2[[#This Row],[Sex]]="male", 1, 0)</f>
        <v>0</v>
      </c>
      <c r="V730" s="3"/>
      <c r="AI730">
        <f>SUMPRODUCT(Table2[[#This Row],[SibSp_1]:[Const]],$X$4:$AG$4)</f>
        <v>4.5891341959044943E-2</v>
      </c>
      <c r="AJ730">
        <f>(AI730-Table2[[#This Row],[Survived]])^2</f>
        <v>0.91032333134871202</v>
      </c>
    </row>
    <row r="731" spans="1:36" x14ac:dyDescent="0.25">
      <c r="A731">
        <v>729</v>
      </c>
      <c r="B731">
        <v>0</v>
      </c>
      <c r="C731">
        <v>2</v>
      </c>
      <c r="D731" t="s">
        <v>1017</v>
      </c>
      <c r="E731" t="s">
        <v>13</v>
      </c>
      <c r="F731">
        <v>25</v>
      </c>
      <c r="G731">
        <v>1</v>
      </c>
      <c r="H731">
        <v>0</v>
      </c>
      <c r="I731">
        <v>236853</v>
      </c>
      <c r="J731">
        <v>26</v>
      </c>
      <c r="L731" t="s">
        <v>15</v>
      </c>
      <c r="M731">
        <f>Table2[[#This Row],[SibSp]]</f>
        <v>1</v>
      </c>
      <c r="N731">
        <f>Table2[[#This Row],[Parch]]</f>
        <v>0</v>
      </c>
      <c r="O731" s="5">
        <f>Table2[[#This Row],[Age]]/80</f>
        <v>0.3125</v>
      </c>
      <c r="P731" s="5">
        <f>LOG10(Table2[[#This Row],[Fare]]+1)</f>
        <v>1.4313637641589874</v>
      </c>
      <c r="Q731" s="3">
        <f>IF(OR(Table2[[#This Row],[Pclass]]=2, Table2[[#This Row],[Pclass]]=3), 0, IF(Table2[[#This Row],[Pclass]]=1, 1, ""))</f>
        <v>0</v>
      </c>
      <c r="R731" s="3">
        <f>IF(OR(Table2[[#This Row],[Pclass]]=1, Table2[[#This Row],[Pclass]]=3), 0, IF(Table2[[#This Row],[Pclass]]=2, 1, ""))</f>
        <v>1</v>
      </c>
      <c r="S731" s="3">
        <f>IF(OR(Table2[[#This Row],[Embarked]]="C", Table2[[#This Row],[Embarked]]="Q"), 0, IF(Table2[[#This Row],[Embarked]]="S", 1, ""))</f>
        <v>1</v>
      </c>
      <c r="T731" s="3">
        <f>IF(OR(Table2[[#This Row],[Embarked]]="S", Table2[[#This Row],[Embarked]]="Q"), 0, IF(Table2[[#This Row],[Embarked]]="C", 1, ""))</f>
        <v>0</v>
      </c>
      <c r="U731" s="3">
        <f>IF(Table2[[#This Row],[Sex]]="male", 1, 0)</f>
        <v>1</v>
      </c>
      <c r="V731" s="3">
        <v>1</v>
      </c>
      <c r="AI731">
        <f>SUMPRODUCT(Table2[[#This Row],[SibSp_1]:[Const]],$X$4:$AG$4)</f>
        <v>0.27970366712206918</v>
      </c>
      <c r="AJ731">
        <f>(AI731-Table2[[#This Row],[Survived]])^2</f>
        <v>7.8234141401533286E-2</v>
      </c>
    </row>
    <row r="732" spans="1:36" x14ac:dyDescent="0.25">
      <c r="A732">
        <v>730</v>
      </c>
      <c r="B732">
        <v>0</v>
      </c>
      <c r="C732">
        <v>3</v>
      </c>
      <c r="D732" t="s">
        <v>1018</v>
      </c>
      <c r="E732" t="s">
        <v>17</v>
      </c>
      <c r="F732">
        <v>25</v>
      </c>
      <c r="G732">
        <v>1</v>
      </c>
      <c r="H732">
        <v>0</v>
      </c>
      <c r="I732" t="s">
        <v>1019</v>
      </c>
      <c r="J732">
        <v>7.9249999999999998</v>
      </c>
      <c r="L732" t="s">
        <v>15</v>
      </c>
      <c r="M732">
        <f>Table2[[#This Row],[SibSp]]</f>
        <v>1</v>
      </c>
      <c r="N732">
        <f>Table2[[#This Row],[Parch]]</f>
        <v>0</v>
      </c>
      <c r="O732" s="5">
        <f>Table2[[#This Row],[Age]]/80</f>
        <v>0.3125</v>
      </c>
      <c r="P732" s="5">
        <f>LOG10(Table2[[#This Row],[Fare]]+1)</f>
        <v>0.95060822478423079</v>
      </c>
      <c r="Q732" s="3">
        <f>IF(OR(Table2[[#This Row],[Pclass]]=2, Table2[[#This Row],[Pclass]]=3), 0, IF(Table2[[#This Row],[Pclass]]=1, 1, ""))</f>
        <v>0</v>
      </c>
      <c r="R732" s="3">
        <f>IF(OR(Table2[[#This Row],[Pclass]]=1, Table2[[#This Row],[Pclass]]=3), 0, IF(Table2[[#This Row],[Pclass]]=2, 1, ""))</f>
        <v>0</v>
      </c>
      <c r="S732" s="3">
        <f>IF(OR(Table2[[#This Row],[Embarked]]="C", Table2[[#This Row],[Embarked]]="Q"), 0, IF(Table2[[#This Row],[Embarked]]="S", 1, ""))</f>
        <v>1</v>
      </c>
      <c r="T732" s="3">
        <f>IF(OR(Table2[[#This Row],[Embarked]]="S", Table2[[#This Row],[Embarked]]="Q"), 0, IF(Table2[[#This Row],[Embarked]]="C", 1, ""))</f>
        <v>0</v>
      </c>
      <c r="U732" s="3">
        <f>IF(Table2[[#This Row],[Sex]]="male", 1, 0)</f>
        <v>0</v>
      </c>
      <c r="V732" s="3">
        <v>1</v>
      </c>
      <c r="AI732">
        <f>SUMPRODUCT(Table2[[#This Row],[SibSp_1]:[Const]],$X$4:$AG$4)</f>
        <v>0.5564918682166714</v>
      </c>
      <c r="AJ732">
        <f>(AI732-Table2[[#This Row],[Survived]])^2</f>
        <v>0.30968319939128119</v>
      </c>
    </row>
    <row r="733" spans="1:36" x14ac:dyDescent="0.25">
      <c r="A733">
        <v>731</v>
      </c>
      <c r="B733">
        <v>1</v>
      </c>
      <c r="C733">
        <v>1</v>
      </c>
      <c r="D733" t="s">
        <v>1020</v>
      </c>
      <c r="E733" t="s">
        <v>17</v>
      </c>
      <c r="F733">
        <v>29</v>
      </c>
      <c r="G733">
        <v>0</v>
      </c>
      <c r="H733">
        <v>0</v>
      </c>
      <c r="I733">
        <v>24160</v>
      </c>
      <c r="J733">
        <v>211.33750000000001</v>
      </c>
      <c r="K733" t="s">
        <v>968</v>
      </c>
      <c r="L733" t="s">
        <v>15</v>
      </c>
      <c r="M733">
        <f>Table2[[#This Row],[SibSp]]</f>
        <v>0</v>
      </c>
      <c r="N733">
        <f>Table2[[#This Row],[Parch]]</f>
        <v>0</v>
      </c>
      <c r="O733" s="5">
        <f>Table2[[#This Row],[Age]]/80</f>
        <v>0.36249999999999999</v>
      </c>
      <c r="P733" s="5">
        <f>LOG10(Table2[[#This Row],[Fare]]+1)</f>
        <v>2.3270266997942759</v>
      </c>
      <c r="Q733" s="3">
        <f>IF(OR(Table2[[#This Row],[Pclass]]=2, Table2[[#This Row],[Pclass]]=3), 0, IF(Table2[[#This Row],[Pclass]]=1, 1, ""))</f>
        <v>1</v>
      </c>
      <c r="R733" s="3">
        <f>IF(OR(Table2[[#This Row],[Pclass]]=1, Table2[[#This Row],[Pclass]]=3), 0, IF(Table2[[#This Row],[Pclass]]=2, 1, ""))</f>
        <v>0</v>
      </c>
      <c r="S733" s="3">
        <f>IF(OR(Table2[[#This Row],[Embarked]]="C", Table2[[#This Row],[Embarked]]="Q"), 0, IF(Table2[[#This Row],[Embarked]]="S", 1, ""))</f>
        <v>1</v>
      </c>
      <c r="T733" s="3">
        <f>IF(OR(Table2[[#This Row],[Embarked]]="S", Table2[[#This Row],[Embarked]]="Q"), 0, IF(Table2[[#This Row],[Embarked]]="C", 1, ""))</f>
        <v>0</v>
      </c>
      <c r="U733" s="3">
        <f>IF(Table2[[#This Row],[Sex]]="male", 1, 0)</f>
        <v>0</v>
      </c>
      <c r="V733" s="3">
        <v>1</v>
      </c>
      <c r="AI733">
        <f>SUMPRODUCT(Table2[[#This Row],[SibSp_1]:[Const]],$X$4:$AG$4)</f>
        <v>1.0055224979608455</v>
      </c>
      <c r="AJ733">
        <f>(AI733-Table2[[#This Row],[Survived]])^2</f>
        <v>3.0497983727542418E-5</v>
      </c>
    </row>
    <row r="734" spans="1:36" x14ac:dyDescent="0.25">
      <c r="A734">
        <v>732</v>
      </c>
      <c r="B734">
        <v>0</v>
      </c>
      <c r="C734">
        <v>3</v>
      </c>
      <c r="D734" t="s">
        <v>1021</v>
      </c>
      <c r="E734" t="s">
        <v>13</v>
      </c>
      <c r="F734">
        <v>11</v>
      </c>
      <c r="G734">
        <v>0</v>
      </c>
      <c r="H734">
        <v>0</v>
      </c>
      <c r="I734">
        <v>2699</v>
      </c>
      <c r="J734">
        <v>18.787500000000001</v>
      </c>
      <c r="L734" t="s">
        <v>20</v>
      </c>
      <c r="M734">
        <f>Table2[[#This Row],[SibSp]]</f>
        <v>0</v>
      </c>
      <c r="N734">
        <f>Table2[[#This Row],[Parch]]</f>
        <v>0</v>
      </c>
      <c r="O734" s="5">
        <f>Table2[[#This Row],[Age]]/80</f>
        <v>0.13750000000000001</v>
      </c>
      <c r="P734" s="5">
        <f>LOG10(Table2[[#This Row],[Fare]]+1)</f>
        <v>1.2963909278704124</v>
      </c>
      <c r="Q734" s="3">
        <f>IF(OR(Table2[[#This Row],[Pclass]]=2, Table2[[#This Row],[Pclass]]=3), 0, IF(Table2[[#This Row],[Pclass]]=1, 1, ""))</f>
        <v>0</v>
      </c>
      <c r="R734" s="3">
        <f>IF(OR(Table2[[#This Row],[Pclass]]=1, Table2[[#This Row],[Pclass]]=3), 0, IF(Table2[[#This Row],[Pclass]]=2, 1, ""))</f>
        <v>0</v>
      </c>
      <c r="S734" s="3">
        <f>IF(OR(Table2[[#This Row],[Embarked]]="C", Table2[[#This Row],[Embarked]]="Q"), 0, IF(Table2[[#This Row],[Embarked]]="S", 1, ""))</f>
        <v>0</v>
      </c>
      <c r="T734" s="3">
        <f>IF(OR(Table2[[#This Row],[Embarked]]="S", Table2[[#This Row],[Embarked]]="Q"), 0, IF(Table2[[#This Row],[Embarked]]="C", 1, ""))</f>
        <v>1</v>
      </c>
      <c r="U734" s="3">
        <f>IF(Table2[[#This Row],[Sex]]="male", 1, 0)</f>
        <v>1</v>
      </c>
      <c r="V734" s="3">
        <v>1</v>
      </c>
      <c r="AI734">
        <f>SUMPRODUCT(Table2[[#This Row],[SibSp_1]:[Const]],$X$4:$AG$4)</f>
        <v>0.30093362210440183</v>
      </c>
      <c r="AJ734">
        <f>(AI734-Table2[[#This Row],[Survived]])^2</f>
        <v>9.0561044912874922E-2</v>
      </c>
    </row>
    <row r="735" spans="1:36" hidden="1" x14ac:dyDescent="0.25">
      <c r="A735">
        <v>733</v>
      </c>
      <c r="B735">
        <v>0</v>
      </c>
      <c r="C735">
        <v>2</v>
      </c>
      <c r="D735" t="s">
        <v>1022</v>
      </c>
      <c r="E735" t="s">
        <v>13</v>
      </c>
      <c r="G735">
        <v>0</v>
      </c>
      <c r="H735">
        <v>0</v>
      </c>
      <c r="I735">
        <v>239855</v>
      </c>
      <c r="J735">
        <v>0</v>
      </c>
      <c r="L735" t="s">
        <v>15</v>
      </c>
      <c r="M735">
        <f>Table2[[#This Row],[SibSp]]</f>
        <v>0</v>
      </c>
      <c r="N735">
        <f>Table2[[#This Row],[Parch]]</f>
        <v>0</v>
      </c>
      <c r="O735">
        <f>Table2[[#This Row],[Age]]/80</f>
        <v>0</v>
      </c>
      <c r="P735" s="3">
        <f>LOG10(Table2[[#This Row],[Fare]]+1)</f>
        <v>0</v>
      </c>
      <c r="Q735" s="3">
        <f>IF(OR(Table2[[#This Row],[Pclass]]=2, Table2[[#This Row],[Pclass]]=3), 0, IF(Table2[[#This Row],[Pclass]]=1, 1, ""))</f>
        <v>0</v>
      </c>
      <c r="R735" s="3">
        <f>IF(OR(Table2[[#This Row],[Pclass]]=1, Table2[[#This Row],[Pclass]]=3), 0, IF(Table2[[#This Row],[Pclass]]=2, 1, ""))</f>
        <v>1</v>
      </c>
      <c r="S735" s="3">
        <f>IF(OR(Table2[[#This Row],[Embarked]]="C", Table2[[#This Row],[Embarked]]="Q"), 0, IF(Table2[[#This Row],[Embarked]]="S", 1, ""))</f>
        <v>1</v>
      </c>
      <c r="T735" s="3">
        <f>IF(OR(Table2[[#This Row],[Embarked]]="S", Table2[[#This Row],[Embarked]]="Q"), 0, IF(Table2[[#This Row],[Embarked]]="C", 1, ""))</f>
        <v>0</v>
      </c>
      <c r="U735" s="3">
        <f>IF(Table2[[#This Row],[Sex]]="male", 1, 0)</f>
        <v>1</v>
      </c>
      <c r="V735" s="3"/>
      <c r="AI735">
        <f>SUMPRODUCT(Table2[[#This Row],[SibSp_1]:[Const]],$X$4:$AG$4)</f>
        <v>-0.26950013903855463</v>
      </c>
      <c r="AJ735">
        <f>(AI735-Table2[[#This Row],[Survived]])^2</f>
        <v>7.2630324941800273E-2</v>
      </c>
    </row>
    <row r="736" spans="1:36" x14ac:dyDescent="0.25">
      <c r="A736">
        <v>734</v>
      </c>
      <c r="B736">
        <v>0</v>
      </c>
      <c r="C736">
        <v>2</v>
      </c>
      <c r="D736" t="s">
        <v>1023</v>
      </c>
      <c r="E736" t="s">
        <v>13</v>
      </c>
      <c r="F736">
        <v>23</v>
      </c>
      <c r="G736">
        <v>0</v>
      </c>
      <c r="H736">
        <v>0</v>
      </c>
      <c r="I736">
        <v>28425</v>
      </c>
      <c r="J736">
        <v>13</v>
      </c>
      <c r="L736" t="s">
        <v>15</v>
      </c>
      <c r="M736">
        <f>Table2[[#This Row],[SibSp]]</f>
        <v>0</v>
      </c>
      <c r="N736">
        <f>Table2[[#This Row],[Parch]]</f>
        <v>0</v>
      </c>
      <c r="O736" s="5">
        <f>Table2[[#This Row],[Age]]/80</f>
        <v>0.28749999999999998</v>
      </c>
      <c r="P736" s="5">
        <f>LOG10(Table2[[#This Row],[Fare]]+1)</f>
        <v>1.146128035678238</v>
      </c>
      <c r="Q736" s="3">
        <f>IF(OR(Table2[[#This Row],[Pclass]]=2, Table2[[#This Row],[Pclass]]=3), 0, IF(Table2[[#This Row],[Pclass]]=1, 1, ""))</f>
        <v>0</v>
      </c>
      <c r="R736" s="3">
        <f>IF(OR(Table2[[#This Row],[Pclass]]=1, Table2[[#This Row],[Pclass]]=3), 0, IF(Table2[[#This Row],[Pclass]]=2, 1, ""))</f>
        <v>1</v>
      </c>
      <c r="S736" s="3">
        <f>IF(OR(Table2[[#This Row],[Embarked]]="C", Table2[[#This Row],[Embarked]]="Q"), 0, IF(Table2[[#This Row],[Embarked]]="S", 1, ""))</f>
        <v>1</v>
      </c>
      <c r="T736" s="3">
        <f>IF(OR(Table2[[#This Row],[Embarked]]="S", Table2[[#This Row],[Embarked]]="Q"), 0, IF(Table2[[#This Row],[Embarked]]="C", 1, ""))</f>
        <v>0</v>
      </c>
      <c r="U736" s="3">
        <f>IF(Table2[[#This Row],[Sex]]="male", 1, 0)</f>
        <v>1</v>
      </c>
      <c r="V736" s="3">
        <v>1</v>
      </c>
      <c r="AI736">
        <f>SUMPRODUCT(Table2[[#This Row],[SibSp_1]:[Const]],$X$4:$AG$4)</f>
        <v>0.33353651782284682</v>
      </c>
      <c r="AJ736">
        <f>(AI736-Table2[[#This Row],[Survived]])^2</f>
        <v>0.11124660872139022</v>
      </c>
    </row>
    <row r="737" spans="1:36" x14ac:dyDescent="0.25">
      <c r="A737">
        <v>735</v>
      </c>
      <c r="B737">
        <v>0</v>
      </c>
      <c r="C737">
        <v>2</v>
      </c>
      <c r="D737" t="s">
        <v>1024</v>
      </c>
      <c r="E737" t="s">
        <v>13</v>
      </c>
      <c r="F737">
        <v>23</v>
      </c>
      <c r="G737">
        <v>0</v>
      </c>
      <c r="H737">
        <v>0</v>
      </c>
      <c r="I737">
        <v>233639</v>
      </c>
      <c r="J737">
        <v>13</v>
      </c>
      <c r="L737" t="s">
        <v>15</v>
      </c>
      <c r="M737">
        <f>Table2[[#This Row],[SibSp]]</f>
        <v>0</v>
      </c>
      <c r="N737">
        <f>Table2[[#This Row],[Parch]]</f>
        <v>0</v>
      </c>
      <c r="O737" s="5">
        <f>Table2[[#This Row],[Age]]/80</f>
        <v>0.28749999999999998</v>
      </c>
      <c r="P737" s="5">
        <f>LOG10(Table2[[#This Row],[Fare]]+1)</f>
        <v>1.146128035678238</v>
      </c>
      <c r="Q737" s="3">
        <f>IF(OR(Table2[[#This Row],[Pclass]]=2, Table2[[#This Row],[Pclass]]=3), 0, IF(Table2[[#This Row],[Pclass]]=1, 1, ""))</f>
        <v>0</v>
      </c>
      <c r="R737" s="3">
        <f>IF(OR(Table2[[#This Row],[Pclass]]=1, Table2[[#This Row],[Pclass]]=3), 0, IF(Table2[[#This Row],[Pclass]]=2, 1, ""))</f>
        <v>1</v>
      </c>
      <c r="S737" s="3">
        <f>IF(OR(Table2[[#This Row],[Embarked]]="C", Table2[[#This Row],[Embarked]]="Q"), 0, IF(Table2[[#This Row],[Embarked]]="S", 1, ""))</f>
        <v>1</v>
      </c>
      <c r="T737" s="3">
        <f>IF(OR(Table2[[#This Row],[Embarked]]="S", Table2[[#This Row],[Embarked]]="Q"), 0, IF(Table2[[#This Row],[Embarked]]="C", 1, ""))</f>
        <v>0</v>
      </c>
      <c r="U737" s="3">
        <f>IF(Table2[[#This Row],[Sex]]="male", 1, 0)</f>
        <v>1</v>
      </c>
      <c r="V737" s="3">
        <v>1</v>
      </c>
      <c r="AI737">
        <f>SUMPRODUCT(Table2[[#This Row],[SibSp_1]:[Const]],$X$4:$AG$4)</f>
        <v>0.33353651782284682</v>
      </c>
      <c r="AJ737">
        <f>(AI737-Table2[[#This Row],[Survived]])^2</f>
        <v>0.11124660872139022</v>
      </c>
    </row>
    <row r="738" spans="1:36" x14ac:dyDescent="0.25">
      <c r="A738">
        <v>736</v>
      </c>
      <c r="B738">
        <v>0</v>
      </c>
      <c r="C738">
        <v>3</v>
      </c>
      <c r="D738" t="s">
        <v>1025</v>
      </c>
      <c r="E738" t="s">
        <v>13</v>
      </c>
      <c r="F738">
        <v>28.5</v>
      </c>
      <c r="G738">
        <v>0</v>
      </c>
      <c r="H738">
        <v>0</v>
      </c>
      <c r="I738">
        <v>54636</v>
      </c>
      <c r="J738">
        <v>16.100000000000001</v>
      </c>
      <c r="L738" t="s">
        <v>15</v>
      </c>
      <c r="M738">
        <f>Table2[[#This Row],[SibSp]]</f>
        <v>0</v>
      </c>
      <c r="N738">
        <f>Table2[[#This Row],[Parch]]</f>
        <v>0</v>
      </c>
      <c r="O738" s="5">
        <f>Table2[[#This Row],[Age]]/80</f>
        <v>0.35625000000000001</v>
      </c>
      <c r="P738" s="5">
        <f>LOG10(Table2[[#This Row],[Fare]]+1)</f>
        <v>1.2329961103921538</v>
      </c>
      <c r="Q738" s="3">
        <f>IF(OR(Table2[[#This Row],[Pclass]]=2, Table2[[#This Row],[Pclass]]=3), 0, IF(Table2[[#This Row],[Pclass]]=1, 1, ""))</f>
        <v>0</v>
      </c>
      <c r="R738" s="3">
        <f>IF(OR(Table2[[#This Row],[Pclass]]=1, Table2[[#This Row],[Pclass]]=3), 0, IF(Table2[[#This Row],[Pclass]]=2, 1, ""))</f>
        <v>0</v>
      </c>
      <c r="S738" s="3">
        <f>IF(OR(Table2[[#This Row],[Embarked]]="C", Table2[[#This Row],[Embarked]]="Q"), 0, IF(Table2[[#This Row],[Embarked]]="S", 1, ""))</f>
        <v>1</v>
      </c>
      <c r="T738" s="3">
        <f>IF(OR(Table2[[#This Row],[Embarked]]="S", Table2[[#This Row],[Embarked]]="Q"), 0, IF(Table2[[#This Row],[Embarked]]="C", 1, ""))</f>
        <v>0</v>
      </c>
      <c r="U738" s="3">
        <f>IF(Table2[[#This Row],[Sex]]="male", 1, 0)</f>
        <v>1</v>
      </c>
      <c r="V738" s="3">
        <v>1</v>
      </c>
      <c r="AI738">
        <f>SUMPRODUCT(Table2[[#This Row],[SibSp_1]:[Const]],$X$4:$AG$4)</f>
        <v>0.11972378335384104</v>
      </c>
      <c r="AJ738">
        <f>(AI738-Table2[[#This Row],[Survived]])^2</f>
        <v>1.4333784300557465E-2</v>
      </c>
    </row>
    <row r="739" spans="1:36" x14ac:dyDescent="0.25">
      <c r="A739">
        <v>737</v>
      </c>
      <c r="B739">
        <v>0</v>
      </c>
      <c r="C739">
        <v>3</v>
      </c>
      <c r="D739" t="s">
        <v>1026</v>
      </c>
      <c r="E739" t="s">
        <v>17</v>
      </c>
      <c r="F739">
        <v>48</v>
      </c>
      <c r="G739">
        <v>1</v>
      </c>
      <c r="H739">
        <v>3</v>
      </c>
      <c r="I739" t="s">
        <v>142</v>
      </c>
      <c r="J739">
        <v>34.375</v>
      </c>
      <c r="L739" t="s">
        <v>15</v>
      </c>
      <c r="M739">
        <f>Table2[[#This Row],[SibSp]]</f>
        <v>1</v>
      </c>
      <c r="N739">
        <f>Table2[[#This Row],[Parch]]</f>
        <v>3</v>
      </c>
      <c r="O739" s="5">
        <f>Table2[[#This Row],[Age]]/80</f>
        <v>0.6</v>
      </c>
      <c r="P739" s="5">
        <f>LOG10(Table2[[#This Row],[Fare]]+1)</f>
        <v>1.5486964485323467</v>
      </c>
      <c r="Q739" s="3">
        <f>IF(OR(Table2[[#This Row],[Pclass]]=2, Table2[[#This Row],[Pclass]]=3), 0, IF(Table2[[#This Row],[Pclass]]=1, 1, ""))</f>
        <v>0</v>
      </c>
      <c r="R739" s="3">
        <f>IF(OR(Table2[[#This Row],[Pclass]]=1, Table2[[#This Row],[Pclass]]=3), 0, IF(Table2[[#This Row],[Pclass]]=2, 1, ""))</f>
        <v>0</v>
      </c>
      <c r="S739" s="3">
        <f>IF(OR(Table2[[#This Row],[Embarked]]="C", Table2[[#This Row],[Embarked]]="Q"), 0, IF(Table2[[#This Row],[Embarked]]="S", 1, ""))</f>
        <v>1</v>
      </c>
      <c r="T739" s="3">
        <f>IF(OR(Table2[[#This Row],[Embarked]]="S", Table2[[#This Row],[Embarked]]="Q"), 0, IF(Table2[[#This Row],[Embarked]]="C", 1, ""))</f>
        <v>0</v>
      </c>
      <c r="U739" s="3">
        <f>IF(Table2[[#This Row],[Sex]]="male", 1, 0)</f>
        <v>0</v>
      </c>
      <c r="V739" s="3">
        <v>1</v>
      </c>
      <c r="AI739">
        <f>SUMPRODUCT(Table2[[#This Row],[SibSp_1]:[Const]],$X$4:$AG$4)</f>
        <v>0.3966339815838627</v>
      </c>
      <c r="AJ739">
        <f>(AI739-Table2[[#This Row],[Survived]])^2</f>
        <v>0.15731851534706795</v>
      </c>
    </row>
    <row r="740" spans="1:36" x14ac:dyDescent="0.25">
      <c r="A740">
        <v>738</v>
      </c>
      <c r="B740">
        <v>1</v>
      </c>
      <c r="C740">
        <v>1</v>
      </c>
      <c r="D740" t="s">
        <v>1027</v>
      </c>
      <c r="E740" t="s">
        <v>13</v>
      </c>
      <c r="F740">
        <v>35</v>
      </c>
      <c r="G740">
        <v>0</v>
      </c>
      <c r="H740">
        <v>0</v>
      </c>
      <c r="I740" t="s">
        <v>391</v>
      </c>
      <c r="J740">
        <v>512.32920000000001</v>
      </c>
      <c r="K740" t="s">
        <v>1028</v>
      </c>
      <c r="L740" t="s">
        <v>20</v>
      </c>
      <c r="M740">
        <f>Table2[[#This Row],[SibSp]]</f>
        <v>0</v>
      </c>
      <c r="N740">
        <f>Table2[[#This Row],[Parch]]</f>
        <v>0</v>
      </c>
      <c r="O740" s="5">
        <f>Table2[[#This Row],[Age]]/80</f>
        <v>0.4375</v>
      </c>
      <c r="P740" s="5">
        <f>LOG10(Table2[[#This Row],[Fare]]+1)</f>
        <v>2.7103959691861146</v>
      </c>
      <c r="Q740" s="3">
        <f>IF(OR(Table2[[#This Row],[Pclass]]=2, Table2[[#This Row],[Pclass]]=3), 0, IF(Table2[[#This Row],[Pclass]]=1, 1, ""))</f>
        <v>1</v>
      </c>
      <c r="R740" s="3">
        <f>IF(OR(Table2[[#This Row],[Pclass]]=1, Table2[[#This Row],[Pclass]]=3), 0, IF(Table2[[#This Row],[Pclass]]=2, 1, ""))</f>
        <v>0</v>
      </c>
      <c r="S740" s="3">
        <f>IF(OR(Table2[[#This Row],[Embarked]]="C", Table2[[#This Row],[Embarked]]="Q"), 0, IF(Table2[[#This Row],[Embarked]]="S", 1, ""))</f>
        <v>0</v>
      </c>
      <c r="T740" s="3">
        <f>IF(OR(Table2[[#This Row],[Embarked]]="S", Table2[[#This Row],[Embarked]]="Q"), 0, IF(Table2[[#This Row],[Embarked]]="C", 1, ""))</f>
        <v>1</v>
      </c>
      <c r="U740" s="3">
        <f>IF(Table2[[#This Row],[Sex]]="male", 1, 0)</f>
        <v>1</v>
      </c>
      <c r="V740" s="3">
        <v>1</v>
      </c>
      <c r="AI740">
        <f>SUMPRODUCT(Table2[[#This Row],[SibSp_1]:[Const]],$X$4:$AG$4)</f>
        <v>0.56883311134091807</v>
      </c>
      <c r="AJ740">
        <f>(AI740-Table2[[#This Row],[Survived]])^2</f>
        <v>0.18590488587595316</v>
      </c>
    </row>
    <row r="741" spans="1:36" hidden="1" x14ac:dyDescent="0.25">
      <c r="A741">
        <v>739</v>
      </c>
      <c r="B741">
        <v>0</v>
      </c>
      <c r="C741">
        <v>3</v>
      </c>
      <c r="D741" t="s">
        <v>1029</v>
      </c>
      <c r="E741" t="s">
        <v>13</v>
      </c>
      <c r="G741">
        <v>0</v>
      </c>
      <c r="H741">
        <v>0</v>
      </c>
      <c r="I741">
        <v>349201</v>
      </c>
      <c r="J741">
        <v>7.8958000000000004</v>
      </c>
      <c r="L741" t="s">
        <v>15</v>
      </c>
      <c r="M741">
        <f>Table2[[#This Row],[SibSp]]</f>
        <v>0</v>
      </c>
      <c r="N741">
        <f>Table2[[#This Row],[Parch]]</f>
        <v>0</v>
      </c>
      <c r="O741">
        <f>Table2[[#This Row],[Age]]/80</f>
        <v>0</v>
      </c>
      <c r="P741" s="3">
        <f>LOG10(Table2[[#This Row],[Fare]]+1)</f>
        <v>0.94918501031343461</v>
      </c>
      <c r="Q741" s="3">
        <f>IF(OR(Table2[[#This Row],[Pclass]]=2, Table2[[#This Row],[Pclass]]=3), 0, IF(Table2[[#This Row],[Pclass]]=1, 1, ""))</f>
        <v>0</v>
      </c>
      <c r="R741" s="3">
        <f>IF(OR(Table2[[#This Row],[Pclass]]=1, Table2[[#This Row],[Pclass]]=3), 0, IF(Table2[[#This Row],[Pclass]]=2, 1, ""))</f>
        <v>0</v>
      </c>
      <c r="S741" s="3">
        <f>IF(OR(Table2[[#This Row],[Embarked]]="C", Table2[[#This Row],[Embarked]]="Q"), 0, IF(Table2[[#This Row],[Embarked]]="S", 1, ""))</f>
        <v>1</v>
      </c>
      <c r="T741" s="3">
        <f>IF(OR(Table2[[#This Row],[Embarked]]="S", Table2[[#This Row],[Embarked]]="Q"), 0, IF(Table2[[#This Row],[Embarked]]="C", 1, ""))</f>
        <v>0</v>
      </c>
      <c r="U741" s="3">
        <f>IF(Table2[[#This Row],[Sex]]="male", 1, 0)</f>
        <v>1</v>
      </c>
      <c r="V741" s="3"/>
      <c r="AI741">
        <f>SUMPRODUCT(Table2[[#This Row],[SibSp_1]:[Const]],$X$4:$AG$4)</f>
        <v>-0.40606823639693312</v>
      </c>
      <c r="AJ741">
        <f>(AI741-Table2[[#This Row],[Survived]])^2</f>
        <v>0.16489141261051557</v>
      </c>
    </row>
    <row r="742" spans="1:36" hidden="1" x14ac:dyDescent="0.25">
      <c r="A742">
        <v>740</v>
      </c>
      <c r="B742">
        <v>0</v>
      </c>
      <c r="C742">
        <v>3</v>
      </c>
      <c r="D742" t="s">
        <v>1030</v>
      </c>
      <c r="E742" t="s">
        <v>13</v>
      </c>
      <c r="G742">
        <v>0</v>
      </c>
      <c r="H742">
        <v>0</v>
      </c>
      <c r="I742">
        <v>349218</v>
      </c>
      <c r="J742">
        <v>7.8958000000000004</v>
      </c>
      <c r="L742" t="s">
        <v>15</v>
      </c>
      <c r="M742">
        <f>Table2[[#This Row],[SibSp]]</f>
        <v>0</v>
      </c>
      <c r="N742">
        <f>Table2[[#This Row],[Parch]]</f>
        <v>0</v>
      </c>
      <c r="O742">
        <f>Table2[[#This Row],[Age]]/80</f>
        <v>0</v>
      </c>
      <c r="P742" s="3">
        <f>LOG10(Table2[[#This Row],[Fare]]+1)</f>
        <v>0.94918501031343461</v>
      </c>
      <c r="Q742" s="3">
        <f>IF(OR(Table2[[#This Row],[Pclass]]=2, Table2[[#This Row],[Pclass]]=3), 0, IF(Table2[[#This Row],[Pclass]]=1, 1, ""))</f>
        <v>0</v>
      </c>
      <c r="R742" s="3">
        <f>IF(OR(Table2[[#This Row],[Pclass]]=1, Table2[[#This Row],[Pclass]]=3), 0, IF(Table2[[#This Row],[Pclass]]=2, 1, ""))</f>
        <v>0</v>
      </c>
      <c r="S742" s="3">
        <f>IF(OR(Table2[[#This Row],[Embarked]]="C", Table2[[#This Row],[Embarked]]="Q"), 0, IF(Table2[[#This Row],[Embarked]]="S", 1, ""))</f>
        <v>1</v>
      </c>
      <c r="T742" s="3">
        <f>IF(OR(Table2[[#This Row],[Embarked]]="S", Table2[[#This Row],[Embarked]]="Q"), 0, IF(Table2[[#This Row],[Embarked]]="C", 1, ""))</f>
        <v>0</v>
      </c>
      <c r="U742" s="3">
        <f>IF(Table2[[#This Row],[Sex]]="male", 1, 0)</f>
        <v>1</v>
      </c>
      <c r="V742" s="3"/>
      <c r="AI742">
        <f>SUMPRODUCT(Table2[[#This Row],[SibSp_1]:[Const]],$X$4:$AG$4)</f>
        <v>-0.40606823639693312</v>
      </c>
      <c r="AJ742">
        <f>(AI742-Table2[[#This Row],[Survived]])^2</f>
        <v>0.16489141261051557</v>
      </c>
    </row>
    <row r="743" spans="1:36" hidden="1" x14ac:dyDescent="0.25">
      <c r="A743">
        <v>741</v>
      </c>
      <c r="B743">
        <v>1</v>
      </c>
      <c r="C743">
        <v>1</v>
      </c>
      <c r="D743" t="s">
        <v>1031</v>
      </c>
      <c r="E743" t="s">
        <v>13</v>
      </c>
      <c r="G743">
        <v>0</v>
      </c>
      <c r="H743">
        <v>0</v>
      </c>
      <c r="I743">
        <v>16988</v>
      </c>
      <c r="J743">
        <v>30</v>
      </c>
      <c r="K743" t="s">
        <v>1032</v>
      </c>
      <c r="L743" t="s">
        <v>15</v>
      </c>
      <c r="M743">
        <f>Table2[[#This Row],[SibSp]]</f>
        <v>0</v>
      </c>
      <c r="N743">
        <f>Table2[[#This Row],[Parch]]</f>
        <v>0</v>
      </c>
      <c r="O743">
        <f>Table2[[#This Row],[Age]]/80</f>
        <v>0</v>
      </c>
      <c r="P743" s="3">
        <f>LOG10(Table2[[#This Row],[Fare]]+1)</f>
        <v>1.4913616938342726</v>
      </c>
      <c r="Q743" s="3">
        <f>IF(OR(Table2[[#This Row],[Pclass]]=2, Table2[[#This Row],[Pclass]]=3), 0, IF(Table2[[#This Row],[Pclass]]=1, 1, ""))</f>
        <v>1</v>
      </c>
      <c r="R743" s="3">
        <f>IF(OR(Table2[[#This Row],[Pclass]]=1, Table2[[#This Row],[Pclass]]=3), 0, IF(Table2[[#This Row],[Pclass]]=2, 1, ""))</f>
        <v>0</v>
      </c>
      <c r="S743" s="3">
        <f>IF(OR(Table2[[#This Row],[Embarked]]="C", Table2[[#This Row],[Embarked]]="Q"), 0, IF(Table2[[#This Row],[Embarked]]="S", 1, ""))</f>
        <v>1</v>
      </c>
      <c r="T743" s="3">
        <f>IF(OR(Table2[[#This Row],[Embarked]]="S", Table2[[#This Row],[Embarked]]="Q"), 0, IF(Table2[[#This Row],[Embarked]]="C", 1, ""))</f>
        <v>0</v>
      </c>
      <c r="U743" s="3">
        <f>IF(Table2[[#This Row],[Sex]]="male", 1, 0)</f>
        <v>1</v>
      </c>
      <c r="V743" s="3"/>
      <c r="AI743">
        <f>SUMPRODUCT(Table2[[#This Row],[SibSp_1]:[Const]],$X$4:$AG$4)</f>
        <v>-2.7034883217613825E-2</v>
      </c>
      <c r="AJ743">
        <f>(AI743-Table2[[#This Row],[Survived]])^2</f>
        <v>1.0548006513458175</v>
      </c>
    </row>
    <row r="744" spans="1:36" x14ac:dyDescent="0.25">
      <c r="A744">
        <v>742</v>
      </c>
      <c r="B744">
        <v>0</v>
      </c>
      <c r="C744">
        <v>1</v>
      </c>
      <c r="D744" t="s">
        <v>1033</v>
      </c>
      <c r="E744" t="s">
        <v>13</v>
      </c>
      <c r="F744">
        <v>36</v>
      </c>
      <c r="G744">
        <v>1</v>
      </c>
      <c r="H744">
        <v>0</v>
      </c>
      <c r="I744">
        <v>19877</v>
      </c>
      <c r="J744">
        <v>78.849999999999994</v>
      </c>
      <c r="K744" t="s">
        <v>1034</v>
      </c>
      <c r="L744" t="s">
        <v>15</v>
      </c>
      <c r="M744">
        <f>Table2[[#This Row],[SibSp]]</f>
        <v>1</v>
      </c>
      <c r="N744">
        <f>Table2[[#This Row],[Parch]]</f>
        <v>0</v>
      </c>
      <c r="O744" s="5">
        <f>Table2[[#This Row],[Age]]/80</f>
        <v>0.45</v>
      </c>
      <c r="P744" s="5">
        <f>LOG10(Table2[[#This Row],[Fare]]+1)</f>
        <v>1.9022749204745018</v>
      </c>
      <c r="Q744" s="3">
        <f>IF(OR(Table2[[#This Row],[Pclass]]=2, Table2[[#This Row],[Pclass]]=3), 0, IF(Table2[[#This Row],[Pclass]]=1, 1, ""))</f>
        <v>1</v>
      </c>
      <c r="R744" s="3">
        <f>IF(OR(Table2[[#This Row],[Pclass]]=1, Table2[[#This Row],[Pclass]]=3), 0, IF(Table2[[#This Row],[Pclass]]=2, 1, ""))</f>
        <v>0</v>
      </c>
      <c r="S744" s="3">
        <f>IF(OR(Table2[[#This Row],[Embarked]]="C", Table2[[#This Row],[Embarked]]="Q"), 0, IF(Table2[[#This Row],[Embarked]]="S", 1, ""))</f>
        <v>1</v>
      </c>
      <c r="T744" s="3">
        <f>IF(OR(Table2[[#This Row],[Embarked]]="S", Table2[[#This Row],[Embarked]]="Q"), 0, IF(Table2[[#This Row],[Embarked]]="C", 1, ""))</f>
        <v>0</v>
      </c>
      <c r="U744" s="3">
        <f>IF(Table2[[#This Row],[Sex]]="male", 1, 0)</f>
        <v>1</v>
      </c>
      <c r="V744" s="3">
        <v>1</v>
      </c>
      <c r="AI744">
        <f>SUMPRODUCT(Table2[[#This Row],[SibSp_1]:[Const]],$X$4:$AG$4)</f>
        <v>0.40200762615106744</v>
      </c>
      <c r="AJ744">
        <f>(AI744-Table2[[#This Row],[Survived]])^2</f>
        <v>0.16161013148361641</v>
      </c>
    </row>
    <row r="745" spans="1:36" x14ac:dyDescent="0.25">
      <c r="A745">
        <v>743</v>
      </c>
      <c r="B745">
        <v>1</v>
      </c>
      <c r="C745">
        <v>1</v>
      </c>
      <c r="D745" t="s">
        <v>1035</v>
      </c>
      <c r="E745" t="s">
        <v>17</v>
      </c>
      <c r="F745">
        <v>21</v>
      </c>
      <c r="G745">
        <v>2</v>
      </c>
      <c r="H745">
        <v>2</v>
      </c>
      <c r="I745" t="s">
        <v>471</v>
      </c>
      <c r="J745">
        <v>262.375</v>
      </c>
      <c r="K745" t="s">
        <v>472</v>
      </c>
      <c r="L745" t="s">
        <v>20</v>
      </c>
      <c r="M745">
        <f>Table2[[#This Row],[SibSp]]</f>
        <v>2</v>
      </c>
      <c r="N745">
        <f>Table2[[#This Row],[Parch]]</f>
        <v>2</v>
      </c>
      <c r="O745" s="5">
        <f>Table2[[#This Row],[Age]]/80</f>
        <v>0.26250000000000001</v>
      </c>
      <c r="P745" s="5">
        <f>LOG10(Table2[[#This Row],[Fare]]+1)</f>
        <v>2.4205745486161567</v>
      </c>
      <c r="Q745" s="3">
        <f>IF(OR(Table2[[#This Row],[Pclass]]=2, Table2[[#This Row],[Pclass]]=3), 0, IF(Table2[[#This Row],[Pclass]]=1, 1, ""))</f>
        <v>1</v>
      </c>
      <c r="R745" s="3">
        <f>IF(OR(Table2[[#This Row],[Pclass]]=1, Table2[[#This Row],[Pclass]]=3), 0, IF(Table2[[#This Row],[Pclass]]=2, 1, ""))</f>
        <v>0</v>
      </c>
      <c r="S745" s="3">
        <f>IF(OR(Table2[[#This Row],[Embarked]]="C", Table2[[#This Row],[Embarked]]="Q"), 0, IF(Table2[[#This Row],[Embarked]]="S", 1, ""))</f>
        <v>0</v>
      </c>
      <c r="T745" s="3">
        <f>IF(OR(Table2[[#This Row],[Embarked]]="S", Table2[[#This Row],[Embarked]]="Q"), 0, IF(Table2[[#This Row],[Embarked]]="C", 1, ""))</f>
        <v>1</v>
      </c>
      <c r="U745" s="3">
        <f>IF(Table2[[#This Row],[Sex]]="male", 1, 0)</f>
        <v>0</v>
      </c>
      <c r="V745" s="3">
        <v>1</v>
      </c>
      <c r="AI745">
        <f>SUMPRODUCT(Table2[[#This Row],[SibSp_1]:[Const]],$X$4:$AG$4)</f>
        <v>0.98966499063765934</v>
      </c>
      <c r="AJ745">
        <f>(AI745-Table2[[#This Row],[Survived]])^2</f>
        <v>1.0681241851966916E-4</v>
      </c>
    </row>
    <row r="746" spans="1:36" x14ac:dyDescent="0.25">
      <c r="A746">
        <v>744</v>
      </c>
      <c r="B746">
        <v>0</v>
      </c>
      <c r="C746">
        <v>3</v>
      </c>
      <c r="D746" t="s">
        <v>1036</v>
      </c>
      <c r="E746" t="s">
        <v>13</v>
      </c>
      <c r="F746">
        <v>24</v>
      </c>
      <c r="G746">
        <v>1</v>
      </c>
      <c r="H746">
        <v>0</v>
      </c>
      <c r="I746">
        <v>376566</v>
      </c>
      <c r="J746">
        <v>16.100000000000001</v>
      </c>
      <c r="L746" t="s">
        <v>15</v>
      </c>
      <c r="M746">
        <f>Table2[[#This Row],[SibSp]]</f>
        <v>1</v>
      </c>
      <c r="N746">
        <f>Table2[[#This Row],[Parch]]</f>
        <v>0</v>
      </c>
      <c r="O746" s="5">
        <f>Table2[[#This Row],[Age]]/80</f>
        <v>0.3</v>
      </c>
      <c r="P746" s="5">
        <f>LOG10(Table2[[#This Row],[Fare]]+1)</f>
        <v>1.2329961103921538</v>
      </c>
      <c r="Q746" s="3">
        <f>IF(OR(Table2[[#This Row],[Pclass]]=2, Table2[[#This Row],[Pclass]]=3), 0, IF(Table2[[#This Row],[Pclass]]=1, 1, ""))</f>
        <v>0</v>
      </c>
      <c r="R746" s="3">
        <f>IF(OR(Table2[[#This Row],[Pclass]]=1, Table2[[#This Row],[Pclass]]=3), 0, IF(Table2[[#This Row],[Pclass]]=2, 1, ""))</f>
        <v>0</v>
      </c>
      <c r="S746" s="3">
        <f>IF(OR(Table2[[#This Row],[Embarked]]="C", Table2[[#This Row],[Embarked]]="Q"), 0, IF(Table2[[#This Row],[Embarked]]="S", 1, ""))</f>
        <v>1</v>
      </c>
      <c r="T746" s="3">
        <f>IF(OR(Table2[[#This Row],[Embarked]]="S", Table2[[#This Row],[Embarked]]="Q"), 0, IF(Table2[[#This Row],[Embarked]]="C", 1, ""))</f>
        <v>0</v>
      </c>
      <c r="U746" s="3">
        <f>IF(Table2[[#This Row],[Sex]]="male", 1, 0)</f>
        <v>1</v>
      </c>
      <c r="V746" s="3">
        <v>1</v>
      </c>
      <c r="AI746">
        <f>SUMPRODUCT(Table2[[#This Row],[SibSp_1]:[Const]],$X$4:$AG$4)</f>
        <v>9.3595371458400134E-2</v>
      </c>
      <c r="AJ746">
        <f>(AI746-Table2[[#This Row],[Survived]])^2</f>
        <v>8.7600935584359017E-3</v>
      </c>
    </row>
    <row r="747" spans="1:36" x14ac:dyDescent="0.25">
      <c r="A747">
        <v>745</v>
      </c>
      <c r="B747">
        <v>1</v>
      </c>
      <c r="C747">
        <v>3</v>
      </c>
      <c r="D747" t="s">
        <v>1037</v>
      </c>
      <c r="E747" t="s">
        <v>13</v>
      </c>
      <c r="F747">
        <v>31</v>
      </c>
      <c r="G747">
        <v>0</v>
      </c>
      <c r="H747">
        <v>0</v>
      </c>
      <c r="I747" t="s">
        <v>1038</v>
      </c>
      <c r="J747">
        <v>7.9249999999999998</v>
      </c>
      <c r="L747" t="s">
        <v>15</v>
      </c>
      <c r="M747">
        <f>Table2[[#This Row],[SibSp]]</f>
        <v>0</v>
      </c>
      <c r="N747">
        <f>Table2[[#This Row],[Parch]]</f>
        <v>0</v>
      </c>
      <c r="O747" s="5">
        <f>Table2[[#This Row],[Age]]/80</f>
        <v>0.38750000000000001</v>
      </c>
      <c r="P747" s="5">
        <f>LOG10(Table2[[#This Row],[Fare]]+1)</f>
        <v>0.95060822478423079</v>
      </c>
      <c r="Q747" s="3">
        <f>IF(OR(Table2[[#This Row],[Pclass]]=2, Table2[[#This Row],[Pclass]]=3), 0, IF(Table2[[#This Row],[Pclass]]=1, 1, ""))</f>
        <v>0</v>
      </c>
      <c r="R747" s="3">
        <f>IF(OR(Table2[[#This Row],[Pclass]]=1, Table2[[#This Row],[Pclass]]=3), 0, IF(Table2[[#This Row],[Pclass]]=2, 1, ""))</f>
        <v>0</v>
      </c>
      <c r="S747" s="3">
        <f>IF(OR(Table2[[#This Row],[Embarked]]="C", Table2[[#This Row],[Embarked]]="Q"), 0, IF(Table2[[#This Row],[Embarked]]="S", 1, ""))</f>
        <v>1</v>
      </c>
      <c r="T747" s="3">
        <f>IF(OR(Table2[[#This Row],[Embarked]]="S", Table2[[#This Row],[Embarked]]="Q"), 0, IF(Table2[[#This Row],[Embarked]]="C", 1, ""))</f>
        <v>0</v>
      </c>
      <c r="U747" s="3">
        <f>IF(Table2[[#This Row],[Sex]]="male", 1, 0)</f>
        <v>1</v>
      </c>
      <c r="V747" s="3">
        <v>1</v>
      </c>
      <c r="AI747">
        <f>SUMPRODUCT(Table2[[#This Row],[SibSp_1]:[Const]],$X$4:$AG$4)</f>
        <v>8.9954185217895555E-2</v>
      </c>
      <c r="AJ747">
        <f>(AI747-Table2[[#This Row],[Survived]])^2</f>
        <v>0.82818338500242439</v>
      </c>
    </row>
    <row r="748" spans="1:36" x14ac:dyDescent="0.25">
      <c r="A748">
        <v>746</v>
      </c>
      <c r="B748">
        <v>0</v>
      </c>
      <c r="C748">
        <v>1</v>
      </c>
      <c r="D748" t="s">
        <v>1039</v>
      </c>
      <c r="E748" t="s">
        <v>13</v>
      </c>
      <c r="F748">
        <v>70</v>
      </c>
      <c r="G748">
        <v>1</v>
      </c>
      <c r="H748">
        <v>1</v>
      </c>
      <c r="I748" t="s">
        <v>776</v>
      </c>
      <c r="J748">
        <v>71</v>
      </c>
      <c r="K748" t="s">
        <v>777</v>
      </c>
      <c r="L748" t="s">
        <v>15</v>
      </c>
      <c r="M748">
        <f>Table2[[#This Row],[SibSp]]</f>
        <v>1</v>
      </c>
      <c r="N748">
        <f>Table2[[#This Row],[Parch]]</f>
        <v>1</v>
      </c>
      <c r="O748" s="5">
        <f>Table2[[#This Row],[Age]]/80</f>
        <v>0.875</v>
      </c>
      <c r="P748" s="5">
        <f>LOG10(Table2[[#This Row],[Fare]]+1)</f>
        <v>1.8573324964312685</v>
      </c>
      <c r="Q748" s="3">
        <f>IF(OR(Table2[[#This Row],[Pclass]]=2, Table2[[#This Row],[Pclass]]=3), 0, IF(Table2[[#This Row],[Pclass]]=1, 1, ""))</f>
        <v>1</v>
      </c>
      <c r="R748" s="3">
        <f>IF(OR(Table2[[#This Row],[Pclass]]=1, Table2[[#This Row],[Pclass]]=3), 0, IF(Table2[[#This Row],[Pclass]]=2, 1, ""))</f>
        <v>0</v>
      </c>
      <c r="S748" s="3">
        <f>IF(OR(Table2[[#This Row],[Embarked]]="C", Table2[[#This Row],[Embarked]]="Q"), 0, IF(Table2[[#This Row],[Embarked]]="S", 1, ""))</f>
        <v>1</v>
      </c>
      <c r="T748" s="3">
        <f>IF(OR(Table2[[#This Row],[Embarked]]="S", Table2[[#This Row],[Embarked]]="Q"), 0, IF(Table2[[#This Row],[Embarked]]="C", 1, ""))</f>
        <v>0</v>
      </c>
      <c r="U748" s="3">
        <f>IF(Table2[[#This Row],[Sex]]="male", 1, 0)</f>
        <v>1</v>
      </c>
      <c r="V748" s="3">
        <v>1</v>
      </c>
      <c r="AI748">
        <f>SUMPRODUCT(Table2[[#This Row],[SibSp_1]:[Const]],$X$4:$AG$4)</f>
        <v>0.16824114368263376</v>
      </c>
      <c r="AJ748">
        <f>(AI748-Table2[[#This Row],[Survived]])^2</f>
        <v>2.830508242764062E-2</v>
      </c>
    </row>
    <row r="749" spans="1:36" x14ac:dyDescent="0.25">
      <c r="A749">
        <v>747</v>
      </c>
      <c r="B749">
        <v>0</v>
      </c>
      <c r="C749">
        <v>3</v>
      </c>
      <c r="D749" t="s">
        <v>1040</v>
      </c>
      <c r="E749" t="s">
        <v>13</v>
      </c>
      <c r="F749">
        <v>16</v>
      </c>
      <c r="G749">
        <v>1</v>
      </c>
      <c r="H749">
        <v>1</v>
      </c>
      <c r="I749" t="s">
        <v>423</v>
      </c>
      <c r="J749">
        <v>20.25</v>
      </c>
      <c r="L749" t="s">
        <v>15</v>
      </c>
      <c r="M749">
        <f>Table2[[#This Row],[SibSp]]</f>
        <v>1</v>
      </c>
      <c r="N749">
        <f>Table2[[#This Row],[Parch]]</f>
        <v>1</v>
      </c>
      <c r="O749" s="5">
        <f>Table2[[#This Row],[Age]]/80</f>
        <v>0.2</v>
      </c>
      <c r="P749" s="5">
        <f>LOG10(Table2[[#This Row],[Fare]]+1)</f>
        <v>1.3273589343863303</v>
      </c>
      <c r="Q749" s="3">
        <f>IF(OR(Table2[[#This Row],[Pclass]]=2, Table2[[#This Row],[Pclass]]=3), 0, IF(Table2[[#This Row],[Pclass]]=1, 1, ""))</f>
        <v>0</v>
      </c>
      <c r="R749" s="3">
        <f>IF(OR(Table2[[#This Row],[Pclass]]=1, Table2[[#This Row],[Pclass]]=3), 0, IF(Table2[[#This Row],[Pclass]]=2, 1, ""))</f>
        <v>0</v>
      </c>
      <c r="S749" s="3">
        <f>IF(OR(Table2[[#This Row],[Embarked]]="C", Table2[[#This Row],[Embarked]]="Q"), 0, IF(Table2[[#This Row],[Embarked]]="S", 1, ""))</f>
        <v>1</v>
      </c>
      <c r="T749" s="3">
        <f>IF(OR(Table2[[#This Row],[Embarked]]="S", Table2[[#This Row],[Embarked]]="Q"), 0, IF(Table2[[#This Row],[Embarked]]="C", 1, ""))</f>
        <v>0</v>
      </c>
      <c r="U749" s="3">
        <f>IF(Table2[[#This Row],[Sex]]="male", 1, 0)</f>
        <v>1</v>
      </c>
      <c r="V749" s="3">
        <v>1</v>
      </c>
      <c r="AI749">
        <f>SUMPRODUCT(Table2[[#This Row],[SibSp_1]:[Const]],$X$4:$AG$4)</f>
        <v>0.13547986842886184</v>
      </c>
      <c r="AJ749">
        <f>(AI749-Table2[[#This Row],[Survived]])^2</f>
        <v>1.8354794749501715E-2</v>
      </c>
    </row>
    <row r="750" spans="1:36" x14ac:dyDescent="0.25">
      <c r="A750">
        <v>748</v>
      </c>
      <c r="B750">
        <v>1</v>
      </c>
      <c r="C750">
        <v>2</v>
      </c>
      <c r="D750" t="s">
        <v>1041</v>
      </c>
      <c r="E750" t="s">
        <v>17</v>
      </c>
      <c r="F750">
        <v>30</v>
      </c>
      <c r="G750">
        <v>0</v>
      </c>
      <c r="H750">
        <v>0</v>
      </c>
      <c r="I750">
        <v>250648</v>
      </c>
      <c r="J750">
        <v>13</v>
      </c>
      <c r="L750" t="s">
        <v>15</v>
      </c>
      <c r="M750">
        <f>Table2[[#This Row],[SibSp]]</f>
        <v>0</v>
      </c>
      <c r="N750">
        <f>Table2[[#This Row],[Parch]]</f>
        <v>0</v>
      </c>
      <c r="O750" s="5">
        <f>Table2[[#This Row],[Age]]/80</f>
        <v>0.375</v>
      </c>
      <c r="P750" s="5">
        <f>LOG10(Table2[[#This Row],[Fare]]+1)</f>
        <v>1.146128035678238</v>
      </c>
      <c r="Q750" s="3">
        <f>IF(OR(Table2[[#This Row],[Pclass]]=2, Table2[[#This Row],[Pclass]]=3), 0, IF(Table2[[#This Row],[Pclass]]=1, 1, ""))</f>
        <v>0</v>
      </c>
      <c r="R750" s="3">
        <f>IF(OR(Table2[[#This Row],[Pclass]]=1, Table2[[#This Row],[Pclass]]=3), 0, IF(Table2[[#This Row],[Pclass]]=2, 1, ""))</f>
        <v>1</v>
      </c>
      <c r="S750" s="3">
        <f>IF(OR(Table2[[#This Row],[Embarked]]="C", Table2[[#This Row],[Embarked]]="Q"), 0, IF(Table2[[#This Row],[Embarked]]="S", 1, ""))</f>
        <v>1</v>
      </c>
      <c r="T750" s="3">
        <f>IF(OR(Table2[[#This Row],[Embarked]]="S", Table2[[#This Row],[Embarked]]="Q"), 0, IF(Table2[[#This Row],[Embarked]]="C", 1, ""))</f>
        <v>0</v>
      </c>
      <c r="U750" s="3">
        <f>IF(Table2[[#This Row],[Sex]]="male", 1, 0)</f>
        <v>0</v>
      </c>
      <c r="V750" s="3">
        <v>1</v>
      </c>
      <c r="AI750">
        <f>SUMPRODUCT(Table2[[#This Row],[SibSp_1]:[Const]],$X$4:$AG$4)</f>
        <v>0.77179046206286106</v>
      </c>
      <c r="AJ750">
        <f>(AI750-Table2[[#This Row],[Survived]])^2</f>
        <v>5.2079593205482458E-2</v>
      </c>
    </row>
    <row r="751" spans="1:36" x14ac:dyDescent="0.25">
      <c r="A751">
        <v>749</v>
      </c>
      <c r="B751">
        <v>0</v>
      </c>
      <c r="C751">
        <v>1</v>
      </c>
      <c r="D751" t="s">
        <v>1042</v>
      </c>
      <c r="E751" t="s">
        <v>13</v>
      </c>
      <c r="F751">
        <v>19</v>
      </c>
      <c r="G751">
        <v>1</v>
      </c>
      <c r="H751">
        <v>0</v>
      </c>
      <c r="I751">
        <v>113773</v>
      </c>
      <c r="J751">
        <v>53.1</v>
      </c>
      <c r="K751" t="s">
        <v>1043</v>
      </c>
      <c r="L751" t="s">
        <v>15</v>
      </c>
      <c r="M751">
        <f>Table2[[#This Row],[SibSp]]</f>
        <v>1</v>
      </c>
      <c r="N751">
        <f>Table2[[#This Row],[Parch]]</f>
        <v>0</v>
      </c>
      <c r="O751" s="5">
        <f>Table2[[#This Row],[Age]]/80</f>
        <v>0.23749999999999999</v>
      </c>
      <c r="P751" s="5">
        <f>LOG10(Table2[[#This Row],[Fare]]+1)</f>
        <v>1.7331972651065695</v>
      </c>
      <c r="Q751" s="3">
        <f>IF(OR(Table2[[#This Row],[Pclass]]=2, Table2[[#This Row],[Pclass]]=3), 0, IF(Table2[[#This Row],[Pclass]]=1, 1, ""))</f>
        <v>1</v>
      </c>
      <c r="R751" s="3">
        <f>IF(OR(Table2[[#This Row],[Pclass]]=1, Table2[[#This Row],[Pclass]]=3), 0, IF(Table2[[#This Row],[Pclass]]=2, 1, ""))</f>
        <v>0</v>
      </c>
      <c r="S751" s="3">
        <f>IF(OR(Table2[[#This Row],[Embarked]]="C", Table2[[#This Row],[Embarked]]="Q"), 0, IF(Table2[[#This Row],[Embarked]]="S", 1, ""))</f>
        <v>1</v>
      </c>
      <c r="T751" s="3">
        <f>IF(OR(Table2[[#This Row],[Embarked]]="S", Table2[[#This Row],[Embarked]]="Q"), 0, IF(Table2[[#This Row],[Embarked]]="C", 1, ""))</f>
        <v>0</v>
      </c>
      <c r="U751" s="3">
        <f>IF(Table2[[#This Row],[Sex]]="male", 1, 0)</f>
        <v>1</v>
      </c>
      <c r="V751" s="3">
        <v>1</v>
      </c>
      <c r="AI751">
        <f>SUMPRODUCT(Table2[[#This Row],[SibSp_1]:[Const]],$X$4:$AG$4)</f>
        <v>0.50258962228173187</v>
      </c>
      <c r="AJ751">
        <f>(AI751-Table2[[#This Row],[Survived]])^2</f>
        <v>0.25259632842529389</v>
      </c>
    </row>
    <row r="752" spans="1:36" x14ac:dyDescent="0.25">
      <c r="A752">
        <v>750</v>
      </c>
      <c r="B752">
        <v>0</v>
      </c>
      <c r="C752">
        <v>3</v>
      </c>
      <c r="D752" t="s">
        <v>1044</v>
      </c>
      <c r="E752" t="s">
        <v>13</v>
      </c>
      <c r="F752">
        <v>31</v>
      </c>
      <c r="G752">
        <v>0</v>
      </c>
      <c r="H752">
        <v>0</v>
      </c>
      <c r="I752">
        <v>335097</v>
      </c>
      <c r="J752">
        <v>7.75</v>
      </c>
      <c r="L752" t="s">
        <v>27</v>
      </c>
      <c r="M752">
        <f>Table2[[#This Row],[SibSp]]</f>
        <v>0</v>
      </c>
      <c r="N752">
        <f>Table2[[#This Row],[Parch]]</f>
        <v>0</v>
      </c>
      <c r="O752" s="5">
        <f>Table2[[#This Row],[Age]]/80</f>
        <v>0.38750000000000001</v>
      </c>
      <c r="P752" s="5">
        <f>LOG10(Table2[[#This Row],[Fare]]+1)</f>
        <v>0.94200805302231327</v>
      </c>
      <c r="Q752" s="3">
        <f>IF(OR(Table2[[#This Row],[Pclass]]=2, Table2[[#This Row],[Pclass]]=3), 0, IF(Table2[[#This Row],[Pclass]]=1, 1, ""))</f>
        <v>0</v>
      </c>
      <c r="R752" s="3">
        <f>IF(OR(Table2[[#This Row],[Pclass]]=1, Table2[[#This Row],[Pclass]]=3), 0, IF(Table2[[#This Row],[Pclass]]=2, 1, ""))</f>
        <v>0</v>
      </c>
      <c r="S752" s="3">
        <f>IF(OR(Table2[[#This Row],[Embarked]]="C", Table2[[#This Row],[Embarked]]="Q"), 0, IF(Table2[[#This Row],[Embarked]]="S", 1, ""))</f>
        <v>0</v>
      </c>
      <c r="T752" s="3">
        <f>IF(OR(Table2[[#This Row],[Embarked]]="S", Table2[[#This Row],[Embarked]]="Q"), 0, IF(Table2[[#This Row],[Embarked]]="C", 1, ""))</f>
        <v>0</v>
      </c>
      <c r="U752" s="3">
        <f>IF(Table2[[#This Row],[Sex]]="male", 1, 0)</f>
        <v>1</v>
      </c>
      <c r="V752" s="3">
        <v>1</v>
      </c>
      <c r="AI752">
        <f>SUMPRODUCT(Table2[[#This Row],[SibSp_1]:[Const]],$X$4:$AG$4)</f>
        <v>5.8810699434322156E-2</v>
      </c>
      <c r="AJ752">
        <f>(AI752-Table2[[#This Row],[Survived]])^2</f>
        <v>3.4586983679541802E-3</v>
      </c>
    </row>
    <row r="753" spans="1:36" x14ac:dyDescent="0.25">
      <c r="A753">
        <v>751</v>
      </c>
      <c r="B753">
        <v>1</v>
      </c>
      <c r="C753">
        <v>2</v>
      </c>
      <c r="D753" t="s">
        <v>1045</v>
      </c>
      <c r="E753" t="s">
        <v>17</v>
      </c>
      <c r="F753">
        <v>4</v>
      </c>
      <c r="G753">
        <v>1</v>
      </c>
      <c r="H753">
        <v>1</v>
      </c>
      <c r="I753">
        <v>29103</v>
      </c>
      <c r="J753">
        <v>23</v>
      </c>
      <c r="L753" t="s">
        <v>15</v>
      </c>
      <c r="M753">
        <f>Table2[[#This Row],[SibSp]]</f>
        <v>1</v>
      </c>
      <c r="N753">
        <f>Table2[[#This Row],[Parch]]</f>
        <v>1</v>
      </c>
      <c r="O753" s="5">
        <f>Table2[[#This Row],[Age]]/80</f>
        <v>0.05</v>
      </c>
      <c r="P753" s="5">
        <f>LOG10(Table2[[#This Row],[Fare]]+1)</f>
        <v>1.3802112417116059</v>
      </c>
      <c r="Q753" s="3">
        <f>IF(OR(Table2[[#This Row],[Pclass]]=2, Table2[[#This Row],[Pclass]]=3), 0, IF(Table2[[#This Row],[Pclass]]=1, 1, ""))</f>
        <v>0</v>
      </c>
      <c r="R753" s="3">
        <f>IF(OR(Table2[[#This Row],[Pclass]]=1, Table2[[#This Row],[Pclass]]=3), 0, IF(Table2[[#This Row],[Pclass]]=2, 1, ""))</f>
        <v>1</v>
      </c>
      <c r="S753" s="3">
        <f>IF(OR(Table2[[#This Row],[Embarked]]="C", Table2[[#This Row],[Embarked]]="Q"), 0, IF(Table2[[#This Row],[Embarked]]="S", 1, ""))</f>
        <v>1</v>
      </c>
      <c r="T753" s="3">
        <f>IF(OR(Table2[[#This Row],[Embarked]]="S", Table2[[#This Row],[Embarked]]="Q"), 0, IF(Table2[[#This Row],[Embarked]]="C", 1, ""))</f>
        <v>0</v>
      </c>
      <c r="U753" s="3">
        <f>IF(Table2[[#This Row],[Sex]]="male", 1, 0)</f>
        <v>0</v>
      </c>
      <c r="V753" s="3">
        <v>1</v>
      </c>
      <c r="AI753">
        <f>SUMPRODUCT(Table2[[#This Row],[SibSp_1]:[Const]],$X$4:$AG$4)</f>
        <v>0.88077702336457198</v>
      </c>
      <c r="AJ753">
        <f>(AI753-Table2[[#This Row],[Survived]])^2</f>
        <v>1.4214118157811817E-2</v>
      </c>
    </row>
    <row r="754" spans="1:36" x14ac:dyDescent="0.25">
      <c r="A754">
        <v>752</v>
      </c>
      <c r="B754">
        <v>1</v>
      </c>
      <c r="C754">
        <v>3</v>
      </c>
      <c r="D754" t="s">
        <v>1046</v>
      </c>
      <c r="E754" t="s">
        <v>13</v>
      </c>
      <c r="F754">
        <v>6</v>
      </c>
      <c r="G754">
        <v>0</v>
      </c>
      <c r="H754">
        <v>1</v>
      </c>
      <c r="I754">
        <v>392096</v>
      </c>
      <c r="J754">
        <v>12.475</v>
      </c>
      <c r="K754" t="s">
        <v>1047</v>
      </c>
      <c r="L754" t="s">
        <v>15</v>
      </c>
      <c r="M754">
        <f>Table2[[#This Row],[SibSp]]</f>
        <v>0</v>
      </c>
      <c r="N754">
        <f>Table2[[#This Row],[Parch]]</f>
        <v>1</v>
      </c>
      <c r="O754" s="5">
        <f>Table2[[#This Row],[Age]]/80</f>
        <v>7.4999999999999997E-2</v>
      </c>
      <c r="P754" s="5">
        <f>LOG10(Table2[[#This Row],[Fare]]+1)</f>
        <v>1.1295287738587763</v>
      </c>
      <c r="Q754" s="3">
        <f>IF(OR(Table2[[#This Row],[Pclass]]=2, Table2[[#This Row],[Pclass]]=3), 0, IF(Table2[[#This Row],[Pclass]]=1, 1, ""))</f>
        <v>0</v>
      </c>
      <c r="R754" s="3">
        <f>IF(OR(Table2[[#This Row],[Pclass]]=1, Table2[[#This Row],[Pclass]]=3), 0, IF(Table2[[#This Row],[Pclass]]=2, 1, ""))</f>
        <v>0</v>
      </c>
      <c r="S754" s="3">
        <f>IF(OR(Table2[[#This Row],[Embarked]]="C", Table2[[#This Row],[Embarked]]="Q"), 0, IF(Table2[[#This Row],[Embarked]]="S", 1, ""))</f>
        <v>1</v>
      </c>
      <c r="T754" s="3">
        <f>IF(OR(Table2[[#This Row],[Embarked]]="S", Table2[[#This Row],[Embarked]]="Q"), 0, IF(Table2[[#This Row],[Embarked]]="C", 1, ""))</f>
        <v>0</v>
      </c>
      <c r="U754" s="3">
        <f>IF(Table2[[#This Row],[Sex]]="male", 1, 0)</f>
        <v>1</v>
      </c>
      <c r="V754" s="3">
        <v>1</v>
      </c>
      <c r="AI754">
        <f>SUMPRODUCT(Table2[[#This Row],[SibSp_1]:[Const]],$X$4:$AG$4)</f>
        <v>0.24478505730794198</v>
      </c>
      <c r="AJ754">
        <f>(AI754-Table2[[#This Row],[Survived]])^2</f>
        <v>0.57034960966536852</v>
      </c>
    </row>
    <row r="755" spans="1:36" x14ac:dyDescent="0.25">
      <c r="A755">
        <v>753</v>
      </c>
      <c r="B755">
        <v>0</v>
      </c>
      <c r="C755">
        <v>3</v>
      </c>
      <c r="D755" t="s">
        <v>1048</v>
      </c>
      <c r="E755" t="s">
        <v>13</v>
      </c>
      <c r="F755">
        <v>33</v>
      </c>
      <c r="G755">
        <v>0</v>
      </c>
      <c r="H755">
        <v>0</v>
      </c>
      <c r="I755">
        <v>345780</v>
      </c>
      <c r="J755">
        <v>9.5</v>
      </c>
      <c r="L755" t="s">
        <v>15</v>
      </c>
      <c r="M755">
        <f>Table2[[#This Row],[SibSp]]</f>
        <v>0</v>
      </c>
      <c r="N755">
        <f>Table2[[#This Row],[Parch]]</f>
        <v>0</v>
      </c>
      <c r="O755" s="5">
        <f>Table2[[#This Row],[Age]]/80</f>
        <v>0.41249999999999998</v>
      </c>
      <c r="P755" s="5">
        <f>LOG10(Table2[[#This Row],[Fare]]+1)</f>
        <v>1.0211892990699381</v>
      </c>
      <c r="Q755" s="3">
        <f>IF(OR(Table2[[#This Row],[Pclass]]=2, Table2[[#This Row],[Pclass]]=3), 0, IF(Table2[[#This Row],[Pclass]]=1, 1, ""))</f>
        <v>0</v>
      </c>
      <c r="R755" s="3">
        <f>IF(OR(Table2[[#This Row],[Pclass]]=1, Table2[[#This Row],[Pclass]]=3), 0, IF(Table2[[#This Row],[Pclass]]=2, 1, ""))</f>
        <v>0</v>
      </c>
      <c r="S755" s="3">
        <f>IF(OR(Table2[[#This Row],[Embarked]]="C", Table2[[#This Row],[Embarked]]="Q"), 0, IF(Table2[[#This Row],[Embarked]]="S", 1, ""))</f>
        <v>1</v>
      </c>
      <c r="T755" s="3">
        <f>IF(OR(Table2[[#This Row],[Embarked]]="S", Table2[[#This Row],[Embarked]]="Q"), 0, IF(Table2[[#This Row],[Embarked]]="C", 1, ""))</f>
        <v>0</v>
      </c>
      <c r="U755" s="3">
        <f>IF(Table2[[#This Row],[Sex]]="male", 1, 0)</f>
        <v>1</v>
      </c>
      <c r="V755" s="3">
        <v>1</v>
      </c>
      <c r="AI755">
        <f>SUMPRODUCT(Table2[[#This Row],[SibSp_1]:[Const]],$X$4:$AG$4)</f>
        <v>8.0592057381222326E-2</v>
      </c>
      <c r="AJ755">
        <f>(AI755-Table2[[#This Row],[Survived]])^2</f>
        <v>6.4950797129382318E-3</v>
      </c>
    </row>
    <row r="756" spans="1:36" x14ac:dyDescent="0.25">
      <c r="A756">
        <v>754</v>
      </c>
      <c r="B756">
        <v>0</v>
      </c>
      <c r="C756">
        <v>3</v>
      </c>
      <c r="D756" t="s">
        <v>1049</v>
      </c>
      <c r="E756" t="s">
        <v>13</v>
      </c>
      <c r="F756">
        <v>23</v>
      </c>
      <c r="G756">
        <v>0</v>
      </c>
      <c r="H756">
        <v>0</v>
      </c>
      <c r="I756">
        <v>349204</v>
      </c>
      <c r="J756">
        <v>7.8958000000000004</v>
      </c>
      <c r="L756" t="s">
        <v>15</v>
      </c>
      <c r="M756">
        <f>Table2[[#This Row],[SibSp]]</f>
        <v>0</v>
      </c>
      <c r="N756">
        <f>Table2[[#This Row],[Parch]]</f>
        <v>0</v>
      </c>
      <c r="O756" s="5">
        <f>Table2[[#This Row],[Age]]/80</f>
        <v>0.28749999999999998</v>
      </c>
      <c r="P756" s="5">
        <f>LOG10(Table2[[#This Row],[Fare]]+1)</f>
        <v>0.94918501031343461</v>
      </c>
      <c r="Q756" s="3">
        <f>IF(OR(Table2[[#This Row],[Pclass]]=2, Table2[[#This Row],[Pclass]]=3), 0, IF(Table2[[#This Row],[Pclass]]=1, 1, ""))</f>
        <v>0</v>
      </c>
      <c r="R756" s="3">
        <f>IF(OR(Table2[[#This Row],[Pclass]]=1, Table2[[#This Row],[Pclass]]=3), 0, IF(Table2[[#This Row],[Pclass]]=2, 1, ""))</f>
        <v>0</v>
      </c>
      <c r="S756" s="3">
        <f>IF(OR(Table2[[#This Row],[Embarked]]="C", Table2[[#This Row],[Embarked]]="Q"), 0, IF(Table2[[#This Row],[Embarked]]="S", 1, ""))</f>
        <v>1</v>
      </c>
      <c r="T756" s="3">
        <f>IF(OR(Table2[[#This Row],[Embarked]]="S", Table2[[#This Row],[Embarked]]="Q"), 0, IF(Table2[[#This Row],[Embarked]]="C", 1, ""))</f>
        <v>0</v>
      </c>
      <c r="U756" s="3">
        <f>IF(Table2[[#This Row],[Sex]]="male", 1, 0)</f>
        <v>1</v>
      </c>
      <c r="V756" s="3">
        <v>1</v>
      </c>
      <c r="AI756">
        <f>SUMPRODUCT(Table2[[#This Row],[SibSp_1]:[Const]],$X$4:$AG$4)</f>
        <v>0.1410962413627006</v>
      </c>
      <c r="AJ756">
        <f>(AI756-Table2[[#This Row],[Survived]])^2</f>
        <v>1.9908149326681463E-2</v>
      </c>
    </row>
    <row r="757" spans="1:36" x14ac:dyDescent="0.25">
      <c r="A757">
        <v>755</v>
      </c>
      <c r="B757">
        <v>1</v>
      </c>
      <c r="C757">
        <v>2</v>
      </c>
      <c r="D757" t="s">
        <v>1050</v>
      </c>
      <c r="E757" t="s">
        <v>17</v>
      </c>
      <c r="F757">
        <v>48</v>
      </c>
      <c r="G757">
        <v>1</v>
      </c>
      <c r="H757">
        <v>2</v>
      </c>
      <c r="I757">
        <v>220845</v>
      </c>
      <c r="J757">
        <v>65</v>
      </c>
      <c r="L757" t="s">
        <v>15</v>
      </c>
      <c r="M757">
        <f>Table2[[#This Row],[SibSp]]</f>
        <v>1</v>
      </c>
      <c r="N757">
        <f>Table2[[#This Row],[Parch]]</f>
        <v>2</v>
      </c>
      <c r="O757" s="5">
        <f>Table2[[#This Row],[Age]]/80</f>
        <v>0.6</v>
      </c>
      <c r="P757" s="5">
        <f>LOG10(Table2[[#This Row],[Fare]]+1)</f>
        <v>1.8195439355418688</v>
      </c>
      <c r="Q757" s="3">
        <f>IF(OR(Table2[[#This Row],[Pclass]]=2, Table2[[#This Row],[Pclass]]=3), 0, IF(Table2[[#This Row],[Pclass]]=1, 1, ""))</f>
        <v>0</v>
      </c>
      <c r="R757" s="3">
        <f>IF(OR(Table2[[#This Row],[Pclass]]=1, Table2[[#This Row],[Pclass]]=3), 0, IF(Table2[[#This Row],[Pclass]]=2, 1, ""))</f>
        <v>1</v>
      </c>
      <c r="S757" s="3">
        <f>IF(OR(Table2[[#This Row],[Embarked]]="C", Table2[[#This Row],[Embarked]]="Q"), 0, IF(Table2[[#This Row],[Embarked]]="S", 1, ""))</f>
        <v>1</v>
      </c>
      <c r="T757" s="3">
        <f>IF(OR(Table2[[#This Row],[Embarked]]="S", Table2[[#This Row],[Embarked]]="Q"), 0, IF(Table2[[#This Row],[Embarked]]="C", 1, ""))</f>
        <v>0</v>
      </c>
      <c r="U757" s="3">
        <f>IF(Table2[[#This Row],[Sex]]="male", 1, 0)</f>
        <v>0</v>
      </c>
      <c r="V757" s="3">
        <v>1</v>
      </c>
      <c r="AI757">
        <f>SUMPRODUCT(Table2[[#This Row],[SibSp_1]:[Const]],$X$4:$AG$4)</f>
        <v>0.60660399774169727</v>
      </c>
      <c r="AJ757">
        <f>(AI757-Table2[[#This Row],[Survived]])^2</f>
        <v>0.15476041459281453</v>
      </c>
    </row>
    <row r="758" spans="1:36" x14ac:dyDescent="0.25">
      <c r="A758">
        <v>756</v>
      </c>
      <c r="B758">
        <v>1</v>
      </c>
      <c r="C758">
        <v>2</v>
      </c>
      <c r="D758" t="s">
        <v>1051</v>
      </c>
      <c r="E758" t="s">
        <v>13</v>
      </c>
      <c r="F758">
        <v>0.67</v>
      </c>
      <c r="G758">
        <v>1</v>
      </c>
      <c r="H758">
        <v>1</v>
      </c>
      <c r="I758">
        <v>250649</v>
      </c>
      <c r="J758">
        <v>14.5</v>
      </c>
      <c r="L758" t="s">
        <v>15</v>
      </c>
      <c r="M758">
        <f>Table2[[#This Row],[SibSp]]</f>
        <v>1</v>
      </c>
      <c r="N758">
        <f>Table2[[#This Row],[Parch]]</f>
        <v>1</v>
      </c>
      <c r="O758" s="5">
        <f>Table2[[#This Row],[Age]]/80</f>
        <v>8.3750000000000005E-3</v>
      </c>
      <c r="P758" s="5">
        <f>LOG10(Table2[[#This Row],[Fare]]+1)</f>
        <v>1.1903316981702914</v>
      </c>
      <c r="Q758" s="3">
        <f>IF(OR(Table2[[#This Row],[Pclass]]=2, Table2[[#This Row],[Pclass]]=3), 0, IF(Table2[[#This Row],[Pclass]]=1, 1, ""))</f>
        <v>0</v>
      </c>
      <c r="R758" s="3">
        <f>IF(OR(Table2[[#This Row],[Pclass]]=1, Table2[[#This Row],[Pclass]]=3), 0, IF(Table2[[#This Row],[Pclass]]=2, 1, ""))</f>
        <v>1</v>
      </c>
      <c r="S758" s="3">
        <f>IF(OR(Table2[[#This Row],[Embarked]]="C", Table2[[#This Row],[Embarked]]="Q"), 0, IF(Table2[[#This Row],[Embarked]]="S", 1, ""))</f>
        <v>1</v>
      </c>
      <c r="T758" s="3">
        <f>IF(OR(Table2[[#This Row],[Embarked]]="S", Table2[[#This Row],[Embarked]]="Q"), 0, IF(Table2[[#This Row],[Embarked]]="C", 1, ""))</f>
        <v>0</v>
      </c>
      <c r="U758" s="3">
        <f>IF(Table2[[#This Row],[Sex]]="male", 1, 0)</f>
        <v>1</v>
      </c>
      <c r="V758" s="3">
        <v>1</v>
      </c>
      <c r="AI758">
        <f>SUMPRODUCT(Table2[[#This Row],[SibSp_1]:[Const]],$X$4:$AG$4)</f>
        <v>0.4097734640361409</v>
      </c>
      <c r="AJ758">
        <f>(AI758-Table2[[#This Row],[Survived]])^2</f>
        <v>0.34836736375589666</v>
      </c>
    </row>
    <row r="759" spans="1:36" x14ac:dyDescent="0.25">
      <c r="A759">
        <v>757</v>
      </c>
      <c r="B759">
        <v>0</v>
      </c>
      <c r="C759">
        <v>3</v>
      </c>
      <c r="D759" t="s">
        <v>1052</v>
      </c>
      <c r="E759" t="s">
        <v>13</v>
      </c>
      <c r="F759">
        <v>28</v>
      </c>
      <c r="G759">
        <v>0</v>
      </c>
      <c r="H759">
        <v>0</v>
      </c>
      <c r="I759">
        <v>350042</v>
      </c>
      <c r="J759">
        <v>7.7957999999999998</v>
      </c>
      <c r="L759" t="s">
        <v>15</v>
      </c>
      <c r="M759">
        <f>Table2[[#This Row],[SibSp]]</f>
        <v>0</v>
      </c>
      <c r="N759">
        <f>Table2[[#This Row],[Parch]]</f>
        <v>0</v>
      </c>
      <c r="O759" s="5">
        <f>Table2[[#This Row],[Age]]/80</f>
        <v>0.35</v>
      </c>
      <c r="P759" s="5">
        <f>LOG10(Table2[[#This Row],[Fare]]+1)</f>
        <v>0.94427534575879857</v>
      </c>
      <c r="Q759" s="3">
        <f>IF(OR(Table2[[#This Row],[Pclass]]=2, Table2[[#This Row],[Pclass]]=3), 0, IF(Table2[[#This Row],[Pclass]]=1, 1, ""))</f>
        <v>0</v>
      </c>
      <c r="R759" s="3">
        <f>IF(OR(Table2[[#This Row],[Pclass]]=1, Table2[[#This Row],[Pclass]]=3), 0, IF(Table2[[#This Row],[Pclass]]=2, 1, ""))</f>
        <v>0</v>
      </c>
      <c r="S759" s="3">
        <f>IF(OR(Table2[[#This Row],[Embarked]]="C", Table2[[#This Row],[Embarked]]="Q"), 0, IF(Table2[[#This Row],[Embarked]]="S", 1, ""))</f>
        <v>1</v>
      </c>
      <c r="T759" s="3">
        <f>IF(OR(Table2[[#This Row],[Embarked]]="S", Table2[[#This Row],[Embarked]]="Q"), 0, IF(Table2[[#This Row],[Embarked]]="C", 1, ""))</f>
        <v>0</v>
      </c>
      <c r="U759" s="3">
        <f>IF(Table2[[#This Row],[Sex]]="male", 1, 0)</f>
        <v>1</v>
      </c>
      <c r="V759" s="3">
        <v>1</v>
      </c>
      <c r="AI759">
        <f>SUMPRODUCT(Table2[[#This Row],[SibSp_1]:[Const]],$X$4:$AG$4)</f>
        <v>0.10884975446587852</v>
      </c>
      <c r="AJ759">
        <f>(AI759-Table2[[#This Row],[Survived]])^2</f>
        <v>1.1848269047282041E-2</v>
      </c>
    </row>
    <row r="760" spans="1:36" x14ac:dyDescent="0.25">
      <c r="A760">
        <v>758</v>
      </c>
      <c r="B760">
        <v>0</v>
      </c>
      <c r="C760">
        <v>2</v>
      </c>
      <c r="D760" t="s">
        <v>1053</v>
      </c>
      <c r="E760" t="s">
        <v>13</v>
      </c>
      <c r="F760">
        <v>18</v>
      </c>
      <c r="G760">
        <v>0</v>
      </c>
      <c r="H760">
        <v>0</v>
      </c>
      <c r="I760">
        <v>29108</v>
      </c>
      <c r="J760">
        <v>11.5</v>
      </c>
      <c r="L760" t="s">
        <v>15</v>
      </c>
      <c r="M760">
        <f>Table2[[#This Row],[SibSp]]</f>
        <v>0</v>
      </c>
      <c r="N760">
        <f>Table2[[#This Row],[Parch]]</f>
        <v>0</v>
      </c>
      <c r="O760" s="5">
        <f>Table2[[#This Row],[Age]]/80</f>
        <v>0.22500000000000001</v>
      </c>
      <c r="P760" s="5">
        <f>LOG10(Table2[[#This Row],[Fare]]+1)</f>
        <v>1.0969100130080565</v>
      </c>
      <c r="Q760" s="3">
        <f>IF(OR(Table2[[#This Row],[Pclass]]=2, Table2[[#This Row],[Pclass]]=3), 0, IF(Table2[[#This Row],[Pclass]]=1, 1, ""))</f>
        <v>0</v>
      </c>
      <c r="R760" s="3">
        <f>IF(OR(Table2[[#This Row],[Pclass]]=1, Table2[[#This Row],[Pclass]]=3), 0, IF(Table2[[#This Row],[Pclass]]=2, 1, ""))</f>
        <v>1</v>
      </c>
      <c r="S760" s="3">
        <f>IF(OR(Table2[[#This Row],[Embarked]]="C", Table2[[#This Row],[Embarked]]="Q"), 0, IF(Table2[[#This Row],[Embarked]]="S", 1, ""))</f>
        <v>1</v>
      </c>
      <c r="T760" s="3">
        <f>IF(OR(Table2[[#This Row],[Embarked]]="S", Table2[[#This Row],[Embarked]]="Q"), 0, IF(Table2[[#This Row],[Embarked]]="C", 1, ""))</f>
        <v>0</v>
      </c>
      <c r="U760" s="3">
        <f>IF(Table2[[#This Row],[Sex]]="male", 1, 0)</f>
        <v>1</v>
      </c>
      <c r="V760" s="3">
        <v>1</v>
      </c>
      <c r="AI760">
        <f>SUMPRODUCT(Table2[[#This Row],[SibSp_1]:[Const]],$X$4:$AG$4)</f>
        <v>0.36314435376545873</v>
      </c>
      <c r="AJ760">
        <f>(AI760-Table2[[#This Row],[Survived]])^2</f>
        <v>0.13187382167173264</v>
      </c>
    </row>
    <row r="761" spans="1:36" x14ac:dyDescent="0.25">
      <c r="A761">
        <v>759</v>
      </c>
      <c r="B761">
        <v>0</v>
      </c>
      <c r="C761">
        <v>3</v>
      </c>
      <c r="D761" t="s">
        <v>1054</v>
      </c>
      <c r="E761" t="s">
        <v>13</v>
      </c>
      <c r="F761">
        <v>34</v>
      </c>
      <c r="G761">
        <v>0</v>
      </c>
      <c r="H761">
        <v>0</v>
      </c>
      <c r="I761">
        <v>363294</v>
      </c>
      <c r="J761">
        <v>8.0500000000000007</v>
      </c>
      <c r="L761" t="s">
        <v>15</v>
      </c>
      <c r="M761">
        <f>Table2[[#This Row],[SibSp]]</f>
        <v>0</v>
      </c>
      <c r="N761">
        <f>Table2[[#This Row],[Parch]]</f>
        <v>0</v>
      </c>
      <c r="O761" s="5">
        <f>Table2[[#This Row],[Age]]/80</f>
        <v>0.42499999999999999</v>
      </c>
      <c r="P761" s="5">
        <f>LOG10(Table2[[#This Row],[Fare]]+1)</f>
        <v>0.9566485792052033</v>
      </c>
      <c r="Q761" s="3">
        <f>IF(OR(Table2[[#This Row],[Pclass]]=2, Table2[[#This Row],[Pclass]]=3), 0, IF(Table2[[#This Row],[Pclass]]=1, 1, ""))</f>
        <v>0</v>
      </c>
      <c r="R761" s="3">
        <f>IF(OR(Table2[[#This Row],[Pclass]]=1, Table2[[#This Row],[Pclass]]=3), 0, IF(Table2[[#This Row],[Pclass]]=2, 1, ""))</f>
        <v>0</v>
      </c>
      <c r="S761" s="3">
        <f>IF(OR(Table2[[#This Row],[Embarked]]="C", Table2[[#This Row],[Embarked]]="Q"), 0, IF(Table2[[#This Row],[Embarked]]="S", 1, ""))</f>
        <v>1</v>
      </c>
      <c r="T761" s="3">
        <f>IF(OR(Table2[[#This Row],[Embarked]]="S", Table2[[#This Row],[Embarked]]="Q"), 0, IF(Table2[[#This Row],[Embarked]]="C", 1, ""))</f>
        <v>0</v>
      </c>
      <c r="U761" s="3">
        <f>IF(Table2[[#This Row],[Sex]]="male", 1, 0)</f>
        <v>1</v>
      </c>
      <c r="V761" s="3">
        <v>1</v>
      </c>
      <c r="AI761">
        <f>SUMPRODUCT(Table2[[#This Row],[SibSp_1]:[Const]],$X$4:$AG$4)</f>
        <v>7.1044355794275038E-2</v>
      </c>
      <c r="AJ761">
        <f>(AI761-Table2[[#This Row],[Survived]])^2</f>
        <v>5.0473004902235408E-3</v>
      </c>
    </row>
    <row r="762" spans="1:36" x14ac:dyDescent="0.25">
      <c r="A762">
        <v>760</v>
      </c>
      <c r="B762">
        <v>1</v>
      </c>
      <c r="C762">
        <v>1</v>
      </c>
      <c r="D762" t="s">
        <v>1055</v>
      </c>
      <c r="E762" t="s">
        <v>17</v>
      </c>
      <c r="F762">
        <v>33</v>
      </c>
      <c r="G762">
        <v>0</v>
      </c>
      <c r="H762">
        <v>0</v>
      </c>
      <c r="I762">
        <v>110152</v>
      </c>
      <c r="J762">
        <v>86.5</v>
      </c>
      <c r="K762" t="s">
        <v>389</v>
      </c>
      <c r="L762" t="s">
        <v>15</v>
      </c>
      <c r="M762">
        <f>Table2[[#This Row],[SibSp]]</f>
        <v>0</v>
      </c>
      <c r="N762">
        <f>Table2[[#This Row],[Parch]]</f>
        <v>0</v>
      </c>
      <c r="O762" s="5">
        <f>Table2[[#This Row],[Age]]/80</f>
        <v>0.41249999999999998</v>
      </c>
      <c r="P762" s="5">
        <f>LOG10(Table2[[#This Row],[Fare]]+1)</f>
        <v>1.9420080530223132</v>
      </c>
      <c r="Q762" s="3">
        <f>IF(OR(Table2[[#This Row],[Pclass]]=2, Table2[[#This Row],[Pclass]]=3), 0, IF(Table2[[#This Row],[Pclass]]=1, 1, ""))</f>
        <v>1</v>
      </c>
      <c r="R762" s="3">
        <f>IF(OR(Table2[[#This Row],[Pclass]]=1, Table2[[#This Row],[Pclass]]=3), 0, IF(Table2[[#This Row],[Pclass]]=2, 1, ""))</f>
        <v>0</v>
      </c>
      <c r="S762" s="3">
        <f>IF(OR(Table2[[#This Row],[Embarked]]="C", Table2[[#This Row],[Embarked]]="Q"), 0, IF(Table2[[#This Row],[Embarked]]="S", 1, ""))</f>
        <v>1</v>
      </c>
      <c r="T762" s="3">
        <f>IF(OR(Table2[[#This Row],[Embarked]]="S", Table2[[#This Row],[Embarked]]="Q"), 0, IF(Table2[[#This Row],[Embarked]]="C", 1, ""))</f>
        <v>0</v>
      </c>
      <c r="U762" s="3">
        <f>IF(Table2[[#This Row],[Sex]]="male", 1, 0)</f>
        <v>0</v>
      </c>
      <c r="V762" s="3">
        <v>1</v>
      </c>
      <c r="AI762">
        <f>SUMPRODUCT(Table2[[#This Row],[SibSp_1]:[Const]],$X$4:$AG$4)</f>
        <v>0.96114764591242774</v>
      </c>
      <c r="AJ762">
        <f>(AI762-Table2[[#This Row],[Survived]])^2</f>
        <v>1.509505418146093E-3</v>
      </c>
    </row>
    <row r="763" spans="1:36" hidden="1" x14ac:dyDescent="0.25">
      <c r="A763">
        <v>761</v>
      </c>
      <c r="B763">
        <v>0</v>
      </c>
      <c r="C763">
        <v>3</v>
      </c>
      <c r="D763" t="s">
        <v>1056</v>
      </c>
      <c r="E763" t="s">
        <v>13</v>
      </c>
      <c r="G763">
        <v>0</v>
      </c>
      <c r="H763">
        <v>0</v>
      </c>
      <c r="I763">
        <v>358585</v>
      </c>
      <c r="J763">
        <v>14.5</v>
      </c>
      <c r="L763" t="s">
        <v>15</v>
      </c>
      <c r="M763">
        <f>Table2[[#This Row],[SibSp]]</f>
        <v>0</v>
      </c>
      <c r="N763">
        <f>Table2[[#This Row],[Parch]]</f>
        <v>0</v>
      </c>
      <c r="O763">
        <f>Table2[[#This Row],[Age]]/80</f>
        <v>0</v>
      </c>
      <c r="P763" s="3">
        <f>LOG10(Table2[[#This Row],[Fare]]+1)</f>
        <v>1.1903316981702914</v>
      </c>
      <c r="Q763" s="3">
        <f>IF(OR(Table2[[#This Row],[Pclass]]=2, Table2[[#This Row],[Pclass]]=3), 0, IF(Table2[[#This Row],[Pclass]]=1, 1, ""))</f>
        <v>0</v>
      </c>
      <c r="R763" s="3">
        <f>IF(OR(Table2[[#This Row],[Pclass]]=1, Table2[[#This Row],[Pclass]]=3), 0, IF(Table2[[#This Row],[Pclass]]=2, 1, ""))</f>
        <v>0</v>
      </c>
      <c r="S763" s="3">
        <f>IF(OR(Table2[[#This Row],[Embarked]]="C", Table2[[#This Row],[Embarked]]="Q"), 0, IF(Table2[[#This Row],[Embarked]]="S", 1, ""))</f>
        <v>1</v>
      </c>
      <c r="T763" s="3">
        <f>IF(OR(Table2[[#This Row],[Embarked]]="S", Table2[[#This Row],[Embarked]]="Q"), 0, IF(Table2[[#This Row],[Embarked]]="C", 1, ""))</f>
        <v>0</v>
      </c>
      <c r="U763" s="3">
        <f>IF(Table2[[#This Row],[Sex]]="male", 1, 0)</f>
        <v>1</v>
      </c>
      <c r="V763" s="3"/>
      <c r="AI763">
        <f>SUMPRODUCT(Table2[[#This Row],[SibSp_1]:[Const]],$X$4:$AG$4)</f>
        <v>-0.39431266414469057</v>
      </c>
      <c r="AJ763">
        <f>(AI763-Table2[[#This Row],[Survived]])^2</f>
        <v>0.15548247710488355</v>
      </c>
    </row>
    <row r="764" spans="1:36" x14ac:dyDescent="0.25">
      <c r="A764">
        <v>762</v>
      </c>
      <c r="B764">
        <v>0</v>
      </c>
      <c r="C764">
        <v>3</v>
      </c>
      <c r="D764" t="s">
        <v>1057</v>
      </c>
      <c r="E764" t="s">
        <v>13</v>
      </c>
      <c r="F764">
        <v>41</v>
      </c>
      <c r="G764">
        <v>0</v>
      </c>
      <c r="H764">
        <v>0</v>
      </c>
      <c r="I764" t="s">
        <v>1058</v>
      </c>
      <c r="J764">
        <v>7.125</v>
      </c>
      <c r="L764" t="s">
        <v>15</v>
      </c>
      <c r="M764">
        <f>Table2[[#This Row],[SibSp]]</f>
        <v>0</v>
      </c>
      <c r="N764">
        <f>Table2[[#This Row],[Parch]]</f>
        <v>0</v>
      </c>
      <c r="O764" s="5">
        <f>Table2[[#This Row],[Age]]/80</f>
        <v>0.51249999999999996</v>
      </c>
      <c r="P764" s="5">
        <f>LOG10(Table2[[#This Row],[Fare]]+1)</f>
        <v>0.90982336965091204</v>
      </c>
      <c r="Q764" s="3">
        <f>IF(OR(Table2[[#This Row],[Pclass]]=2, Table2[[#This Row],[Pclass]]=3), 0, IF(Table2[[#This Row],[Pclass]]=1, 1, ""))</f>
        <v>0</v>
      </c>
      <c r="R764" s="3">
        <f>IF(OR(Table2[[#This Row],[Pclass]]=1, Table2[[#This Row],[Pclass]]=3), 0, IF(Table2[[#This Row],[Pclass]]=2, 1, ""))</f>
        <v>0</v>
      </c>
      <c r="S764" s="3">
        <f>IF(OR(Table2[[#This Row],[Embarked]]="C", Table2[[#This Row],[Embarked]]="Q"), 0, IF(Table2[[#This Row],[Embarked]]="S", 1, ""))</f>
        <v>1</v>
      </c>
      <c r="T764" s="3">
        <f>IF(OR(Table2[[#This Row],[Embarked]]="S", Table2[[#This Row],[Embarked]]="Q"), 0, IF(Table2[[#This Row],[Embarked]]="C", 1, ""))</f>
        <v>0</v>
      </c>
      <c r="U764" s="3">
        <f>IF(Table2[[#This Row],[Sex]]="male", 1, 0)</f>
        <v>1</v>
      </c>
      <c r="V764" s="3">
        <v>1</v>
      </c>
      <c r="AI764">
        <f>SUMPRODUCT(Table2[[#This Row],[SibSp_1]:[Const]],$X$4:$AG$4)</f>
        <v>2.395168424915517E-2</v>
      </c>
      <c r="AJ764">
        <f>(AI764-Table2[[#This Row],[Survived]])^2</f>
        <v>5.736831783712278E-4</v>
      </c>
    </row>
    <row r="765" spans="1:36" x14ac:dyDescent="0.25">
      <c r="A765">
        <v>763</v>
      </c>
      <c r="B765">
        <v>1</v>
      </c>
      <c r="C765">
        <v>3</v>
      </c>
      <c r="D765" t="s">
        <v>1059</v>
      </c>
      <c r="E765" t="s">
        <v>13</v>
      </c>
      <c r="F765">
        <v>20</v>
      </c>
      <c r="G765">
        <v>0</v>
      </c>
      <c r="H765">
        <v>0</v>
      </c>
      <c r="I765">
        <v>2663</v>
      </c>
      <c r="J765">
        <v>7.2291999999999996</v>
      </c>
      <c r="L765" t="s">
        <v>20</v>
      </c>
      <c r="M765">
        <f>Table2[[#This Row],[SibSp]]</f>
        <v>0</v>
      </c>
      <c r="N765">
        <f>Table2[[#This Row],[Parch]]</f>
        <v>0</v>
      </c>
      <c r="O765" s="5">
        <f>Table2[[#This Row],[Age]]/80</f>
        <v>0.25</v>
      </c>
      <c r="P765" s="5">
        <f>LOG10(Table2[[#This Row],[Fare]]+1)</f>
        <v>0.91535761741483168</v>
      </c>
      <c r="Q765" s="3">
        <f>IF(OR(Table2[[#This Row],[Pclass]]=2, Table2[[#This Row],[Pclass]]=3), 0, IF(Table2[[#This Row],[Pclass]]=1, 1, ""))</f>
        <v>0</v>
      </c>
      <c r="R765" s="3">
        <f>IF(OR(Table2[[#This Row],[Pclass]]=1, Table2[[#This Row],[Pclass]]=3), 0, IF(Table2[[#This Row],[Pclass]]=2, 1, ""))</f>
        <v>0</v>
      </c>
      <c r="S765" s="3">
        <f>IF(OR(Table2[[#This Row],[Embarked]]="C", Table2[[#This Row],[Embarked]]="Q"), 0, IF(Table2[[#This Row],[Embarked]]="S", 1, ""))</f>
        <v>0</v>
      </c>
      <c r="T765" s="3">
        <f>IF(OR(Table2[[#This Row],[Embarked]]="S", Table2[[#This Row],[Embarked]]="Q"), 0, IF(Table2[[#This Row],[Embarked]]="C", 1, ""))</f>
        <v>1</v>
      </c>
      <c r="U765" s="3">
        <f>IF(Table2[[#This Row],[Sex]]="male", 1, 0)</f>
        <v>1</v>
      </c>
      <c r="V765" s="3">
        <v>1</v>
      </c>
      <c r="AI765">
        <f>SUMPRODUCT(Table2[[#This Row],[SibSp_1]:[Const]],$X$4:$AG$4)</f>
        <v>0.22474590232412894</v>
      </c>
      <c r="AJ765">
        <f>(AI765-Table2[[#This Row],[Survived]])^2</f>
        <v>0.60101891596322898</v>
      </c>
    </row>
    <row r="766" spans="1:36" x14ac:dyDescent="0.25">
      <c r="A766">
        <v>764</v>
      </c>
      <c r="B766">
        <v>1</v>
      </c>
      <c r="C766">
        <v>1</v>
      </c>
      <c r="D766" t="s">
        <v>1060</v>
      </c>
      <c r="E766" t="s">
        <v>17</v>
      </c>
      <c r="F766">
        <v>36</v>
      </c>
      <c r="G766">
        <v>1</v>
      </c>
      <c r="H766">
        <v>2</v>
      </c>
      <c r="I766">
        <v>113760</v>
      </c>
      <c r="J766">
        <v>120</v>
      </c>
      <c r="K766" t="s">
        <v>577</v>
      </c>
      <c r="L766" t="s">
        <v>15</v>
      </c>
      <c r="M766">
        <f>Table2[[#This Row],[SibSp]]</f>
        <v>1</v>
      </c>
      <c r="N766">
        <f>Table2[[#This Row],[Parch]]</f>
        <v>2</v>
      </c>
      <c r="O766" s="5">
        <f>Table2[[#This Row],[Age]]/80</f>
        <v>0.45</v>
      </c>
      <c r="P766" s="5">
        <f>LOG10(Table2[[#This Row],[Fare]]+1)</f>
        <v>2.0827853703164503</v>
      </c>
      <c r="Q766" s="3">
        <f>IF(OR(Table2[[#This Row],[Pclass]]=2, Table2[[#This Row],[Pclass]]=3), 0, IF(Table2[[#This Row],[Pclass]]=1, 1, ""))</f>
        <v>1</v>
      </c>
      <c r="R766" s="3">
        <f>IF(OR(Table2[[#This Row],[Pclass]]=1, Table2[[#This Row],[Pclass]]=3), 0, IF(Table2[[#This Row],[Pclass]]=2, 1, ""))</f>
        <v>0</v>
      </c>
      <c r="S766" s="3">
        <f>IF(OR(Table2[[#This Row],[Embarked]]="C", Table2[[#This Row],[Embarked]]="Q"), 0, IF(Table2[[#This Row],[Embarked]]="S", 1, ""))</f>
        <v>1</v>
      </c>
      <c r="T766" s="3">
        <f>IF(OR(Table2[[#This Row],[Embarked]]="S", Table2[[#This Row],[Embarked]]="Q"), 0, IF(Table2[[#This Row],[Embarked]]="C", 1, ""))</f>
        <v>0</v>
      </c>
      <c r="U766" s="3">
        <f>IF(Table2[[#This Row],[Sex]]="male", 1, 0)</f>
        <v>0</v>
      </c>
      <c r="V766" s="3">
        <v>1</v>
      </c>
      <c r="AI766">
        <f>SUMPRODUCT(Table2[[#This Row],[SibSp_1]:[Const]],$X$4:$AG$4)</f>
        <v>0.86601721922444896</v>
      </c>
      <c r="AJ766">
        <f>(AI766-Table2[[#This Row],[Survived]])^2</f>
        <v>1.7951385544349368E-2</v>
      </c>
    </row>
    <row r="767" spans="1:36" x14ac:dyDescent="0.25">
      <c r="A767">
        <v>765</v>
      </c>
      <c r="B767">
        <v>0</v>
      </c>
      <c r="C767">
        <v>3</v>
      </c>
      <c r="D767" t="s">
        <v>1061</v>
      </c>
      <c r="E767" t="s">
        <v>13</v>
      </c>
      <c r="F767">
        <v>16</v>
      </c>
      <c r="G767">
        <v>0</v>
      </c>
      <c r="H767">
        <v>0</v>
      </c>
      <c r="I767">
        <v>347074</v>
      </c>
      <c r="J767">
        <v>7.7750000000000004</v>
      </c>
      <c r="L767" t="s">
        <v>15</v>
      </c>
      <c r="M767">
        <f>Table2[[#This Row],[SibSp]]</f>
        <v>0</v>
      </c>
      <c r="N767">
        <f>Table2[[#This Row],[Parch]]</f>
        <v>0</v>
      </c>
      <c r="O767" s="5">
        <f>Table2[[#This Row],[Age]]/80</f>
        <v>0.2</v>
      </c>
      <c r="P767" s="5">
        <f>LOG10(Table2[[#This Row],[Fare]]+1)</f>
        <v>0.94324712513786169</v>
      </c>
      <c r="Q767" s="3">
        <f>IF(OR(Table2[[#This Row],[Pclass]]=2, Table2[[#This Row],[Pclass]]=3), 0, IF(Table2[[#This Row],[Pclass]]=1, 1, ""))</f>
        <v>0</v>
      </c>
      <c r="R767" s="3">
        <f>IF(OR(Table2[[#This Row],[Pclass]]=1, Table2[[#This Row],[Pclass]]=3), 0, IF(Table2[[#This Row],[Pclass]]=2, 1, ""))</f>
        <v>0</v>
      </c>
      <c r="S767" s="3">
        <f>IF(OR(Table2[[#This Row],[Embarked]]="C", Table2[[#This Row],[Embarked]]="Q"), 0, IF(Table2[[#This Row],[Embarked]]="S", 1, ""))</f>
        <v>1</v>
      </c>
      <c r="T767" s="3">
        <f>IF(OR(Table2[[#This Row],[Embarked]]="S", Table2[[#This Row],[Embarked]]="Q"), 0, IF(Table2[[#This Row],[Embarked]]="C", 1, ""))</f>
        <v>0</v>
      </c>
      <c r="U767" s="3">
        <f>IF(Table2[[#This Row],[Sex]]="male", 1, 0)</f>
        <v>1</v>
      </c>
      <c r="V767" s="3">
        <v>1</v>
      </c>
      <c r="AI767">
        <f>SUMPRODUCT(Table2[[#This Row],[SibSp_1]:[Const]],$X$4:$AG$4)</f>
        <v>0.1856167839772459</v>
      </c>
      <c r="AJ767">
        <f>(AI767-Table2[[#This Row],[Survived]])^2</f>
        <v>3.4453590494055573E-2</v>
      </c>
    </row>
    <row r="768" spans="1:36" x14ac:dyDescent="0.25">
      <c r="A768">
        <v>766</v>
      </c>
      <c r="B768">
        <v>1</v>
      </c>
      <c r="C768">
        <v>1</v>
      </c>
      <c r="D768" t="s">
        <v>1062</v>
      </c>
      <c r="E768" t="s">
        <v>17</v>
      </c>
      <c r="F768">
        <v>51</v>
      </c>
      <c r="G768">
        <v>1</v>
      </c>
      <c r="H768">
        <v>0</v>
      </c>
      <c r="I768">
        <v>13502</v>
      </c>
      <c r="J768">
        <v>77.958299999999994</v>
      </c>
      <c r="K768" t="s">
        <v>1063</v>
      </c>
      <c r="L768" t="s">
        <v>15</v>
      </c>
      <c r="M768">
        <f>Table2[[#This Row],[SibSp]]</f>
        <v>1</v>
      </c>
      <c r="N768">
        <f>Table2[[#This Row],[Parch]]</f>
        <v>0</v>
      </c>
      <c r="O768" s="5">
        <f>Table2[[#This Row],[Age]]/80</f>
        <v>0.63749999999999996</v>
      </c>
      <c r="P768" s="5">
        <f>LOG10(Table2[[#This Row],[Fare]]+1)</f>
        <v>1.8973977892491294</v>
      </c>
      <c r="Q768" s="3">
        <f>IF(OR(Table2[[#This Row],[Pclass]]=2, Table2[[#This Row],[Pclass]]=3), 0, IF(Table2[[#This Row],[Pclass]]=1, 1, ""))</f>
        <v>1</v>
      </c>
      <c r="R768" s="3">
        <f>IF(OR(Table2[[#This Row],[Pclass]]=1, Table2[[#This Row],[Pclass]]=3), 0, IF(Table2[[#This Row],[Pclass]]=2, 1, ""))</f>
        <v>0</v>
      </c>
      <c r="S768" s="3">
        <f>IF(OR(Table2[[#This Row],[Embarked]]="C", Table2[[#This Row],[Embarked]]="Q"), 0, IF(Table2[[#This Row],[Embarked]]="S", 1, ""))</f>
        <v>1</v>
      </c>
      <c r="T768" s="3">
        <f>IF(OR(Table2[[#This Row],[Embarked]]="S", Table2[[#This Row],[Embarked]]="Q"), 0, IF(Table2[[#This Row],[Embarked]]="C", 1, ""))</f>
        <v>0</v>
      </c>
      <c r="U768" s="3">
        <f>IF(Table2[[#This Row],[Sex]]="male", 1, 0)</f>
        <v>0</v>
      </c>
      <c r="V768" s="3">
        <v>1</v>
      </c>
      <c r="AI768">
        <f>SUMPRODUCT(Table2[[#This Row],[SibSp_1]:[Const]],$X$4:$AG$4)</f>
        <v>0.78881238098351603</v>
      </c>
      <c r="AJ768">
        <f>(AI768-Table2[[#This Row],[Survived]])^2</f>
        <v>4.4600210425851584E-2</v>
      </c>
    </row>
    <row r="769" spans="1:36" hidden="1" x14ac:dyDescent="0.25">
      <c r="A769">
        <v>767</v>
      </c>
      <c r="B769">
        <v>0</v>
      </c>
      <c r="C769">
        <v>1</v>
      </c>
      <c r="D769" t="s">
        <v>1064</v>
      </c>
      <c r="E769" t="s">
        <v>13</v>
      </c>
      <c r="G769">
        <v>0</v>
      </c>
      <c r="H769">
        <v>0</v>
      </c>
      <c r="I769">
        <v>112379</v>
      </c>
      <c r="J769">
        <v>39.6</v>
      </c>
      <c r="L769" t="s">
        <v>20</v>
      </c>
      <c r="M769">
        <f>Table2[[#This Row],[SibSp]]</f>
        <v>0</v>
      </c>
      <c r="N769">
        <f>Table2[[#This Row],[Parch]]</f>
        <v>0</v>
      </c>
      <c r="O769">
        <f>Table2[[#This Row],[Age]]/80</f>
        <v>0</v>
      </c>
      <c r="P769" s="3">
        <f>LOG10(Table2[[#This Row],[Fare]]+1)</f>
        <v>1.608526033577194</v>
      </c>
      <c r="Q769" s="3">
        <f>IF(OR(Table2[[#This Row],[Pclass]]=2, Table2[[#This Row],[Pclass]]=3), 0, IF(Table2[[#This Row],[Pclass]]=1, 1, ""))</f>
        <v>1</v>
      </c>
      <c r="R769" s="3">
        <f>IF(OR(Table2[[#This Row],[Pclass]]=1, Table2[[#This Row],[Pclass]]=3), 0, IF(Table2[[#This Row],[Pclass]]=2, 1, ""))</f>
        <v>0</v>
      </c>
      <c r="S769" s="3">
        <f>IF(OR(Table2[[#This Row],[Embarked]]="C", Table2[[#This Row],[Embarked]]="Q"), 0, IF(Table2[[#This Row],[Embarked]]="S", 1, ""))</f>
        <v>0</v>
      </c>
      <c r="T769" s="3">
        <f>IF(OR(Table2[[#This Row],[Embarked]]="S", Table2[[#This Row],[Embarked]]="Q"), 0, IF(Table2[[#This Row],[Embarked]]="C", 1, ""))</f>
        <v>1</v>
      </c>
      <c r="U769" s="3">
        <f>IF(Table2[[#This Row],[Sex]]="male", 1, 0)</f>
        <v>1</v>
      </c>
      <c r="V769" s="3"/>
      <c r="AI769">
        <f>SUMPRODUCT(Table2[[#This Row],[SibSp_1]:[Const]],$X$4:$AG$4)</f>
        <v>4.47711303809043E-2</v>
      </c>
      <c r="AJ769">
        <f>(AI769-Table2[[#This Row],[Survived]])^2</f>
        <v>2.0044541155839319E-3</v>
      </c>
    </row>
    <row r="770" spans="1:36" x14ac:dyDescent="0.25">
      <c r="A770">
        <v>768</v>
      </c>
      <c r="B770">
        <v>0</v>
      </c>
      <c r="C770">
        <v>3</v>
      </c>
      <c r="D770" t="s">
        <v>1065</v>
      </c>
      <c r="E770" t="s">
        <v>17</v>
      </c>
      <c r="F770">
        <v>30.5</v>
      </c>
      <c r="G770">
        <v>0</v>
      </c>
      <c r="H770">
        <v>0</v>
      </c>
      <c r="I770">
        <v>364850</v>
      </c>
      <c r="J770">
        <v>7.75</v>
      </c>
      <c r="L770" t="s">
        <v>27</v>
      </c>
      <c r="M770">
        <f>Table2[[#This Row],[SibSp]]</f>
        <v>0</v>
      </c>
      <c r="N770">
        <f>Table2[[#This Row],[Parch]]</f>
        <v>0</v>
      </c>
      <c r="O770" s="5">
        <f>Table2[[#This Row],[Age]]/80</f>
        <v>0.38124999999999998</v>
      </c>
      <c r="P770" s="5">
        <f>LOG10(Table2[[#This Row],[Fare]]+1)</f>
        <v>0.94200805302231327</v>
      </c>
      <c r="Q770" s="3">
        <f>IF(OR(Table2[[#This Row],[Pclass]]=2, Table2[[#This Row],[Pclass]]=3), 0, IF(Table2[[#This Row],[Pclass]]=1, 1, ""))</f>
        <v>0</v>
      </c>
      <c r="R770" s="3">
        <f>IF(OR(Table2[[#This Row],[Pclass]]=1, Table2[[#This Row],[Pclass]]=3), 0, IF(Table2[[#This Row],[Pclass]]=2, 1, ""))</f>
        <v>0</v>
      </c>
      <c r="S770" s="3">
        <f>IF(OR(Table2[[#This Row],[Embarked]]="C", Table2[[#This Row],[Embarked]]="Q"), 0, IF(Table2[[#This Row],[Embarked]]="S", 1, ""))</f>
        <v>0</v>
      </c>
      <c r="T770" s="3">
        <f>IF(OR(Table2[[#This Row],[Embarked]]="S", Table2[[#This Row],[Embarked]]="Q"), 0, IF(Table2[[#This Row],[Embarked]]="C", 1, ""))</f>
        <v>0</v>
      </c>
      <c r="U770" s="3">
        <f>IF(Table2[[#This Row],[Sex]]="male", 1, 0)</f>
        <v>0</v>
      </c>
      <c r="V770" s="3">
        <v>1</v>
      </c>
      <c r="AI770">
        <f>SUMPRODUCT(Table2[[#This Row],[SibSp_1]:[Const]],$X$4:$AG$4)</f>
        <v>0.54507536483980912</v>
      </c>
      <c r="AJ770">
        <f>(AI770-Table2[[#This Row],[Survived]])^2</f>
        <v>0.29710715335525101</v>
      </c>
    </row>
    <row r="771" spans="1:36" hidden="1" x14ac:dyDescent="0.25">
      <c r="A771">
        <v>769</v>
      </c>
      <c r="B771">
        <v>0</v>
      </c>
      <c r="C771">
        <v>3</v>
      </c>
      <c r="D771" t="s">
        <v>1066</v>
      </c>
      <c r="E771" t="s">
        <v>13</v>
      </c>
      <c r="G771">
        <v>1</v>
      </c>
      <c r="H771">
        <v>0</v>
      </c>
      <c r="I771">
        <v>371110</v>
      </c>
      <c r="J771">
        <v>24.15</v>
      </c>
      <c r="L771" t="s">
        <v>27</v>
      </c>
      <c r="M771">
        <f>Table2[[#This Row],[SibSp]]</f>
        <v>1</v>
      </c>
      <c r="N771">
        <f>Table2[[#This Row],[Parch]]</f>
        <v>0</v>
      </c>
      <c r="O771">
        <f>Table2[[#This Row],[Age]]/80</f>
        <v>0</v>
      </c>
      <c r="P771" s="3">
        <f>LOG10(Table2[[#This Row],[Fare]]+1)</f>
        <v>1.4005379893919461</v>
      </c>
      <c r="Q771" s="3">
        <f>IF(OR(Table2[[#This Row],[Pclass]]=2, Table2[[#This Row],[Pclass]]=3), 0, IF(Table2[[#This Row],[Pclass]]=1, 1, ""))</f>
        <v>0</v>
      </c>
      <c r="R771" s="3">
        <f>IF(OR(Table2[[#This Row],[Pclass]]=1, Table2[[#This Row],[Pclass]]=3), 0, IF(Table2[[#This Row],[Pclass]]=2, 1, ""))</f>
        <v>0</v>
      </c>
      <c r="S771" s="3">
        <f>IF(OR(Table2[[#This Row],[Embarked]]="C", Table2[[#This Row],[Embarked]]="Q"), 0, IF(Table2[[#This Row],[Embarked]]="S", 1, ""))</f>
        <v>0</v>
      </c>
      <c r="T771" s="3">
        <f>IF(OR(Table2[[#This Row],[Embarked]]="S", Table2[[#This Row],[Embarked]]="Q"), 0, IF(Table2[[#This Row],[Embarked]]="C", 1, ""))</f>
        <v>0</v>
      </c>
      <c r="U771" s="3">
        <f>IF(Table2[[#This Row],[Sex]]="male", 1, 0)</f>
        <v>1</v>
      </c>
      <c r="V771" s="3"/>
      <c r="AI771">
        <f>SUMPRODUCT(Table2[[#This Row],[SibSp_1]:[Const]],$X$4:$AG$4)</f>
        <v>-0.46972447777452753</v>
      </c>
      <c r="AJ771">
        <f>(AI771-Table2[[#This Row],[Survived]])^2</f>
        <v>0.2206410850205526</v>
      </c>
    </row>
    <row r="772" spans="1:36" x14ac:dyDescent="0.25">
      <c r="A772">
        <v>770</v>
      </c>
      <c r="B772">
        <v>0</v>
      </c>
      <c r="C772">
        <v>3</v>
      </c>
      <c r="D772" t="s">
        <v>1067</v>
      </c>
      <c r="E772" t="s">
        <v>13</v>
      </c>
      <c r="F772">
        <v>32</v>
      </c>
      <c r="G772">
        <v>0</v>
      </c>
      <c r="H772">
        <v>0</v>
      </c>
      <c r="I772">
        <v>8471</v>
      </c>
      <c r="J772">
        <v>8.3625000000000007</v>
      </c>
      <c r="L772" t="s">
        <v>15</v>
      </c>
      <c r="M772">
        <f>Table2[[#This Row],[SibSp]]</f>
        <v>0</v>
      </c>
      <c r="N772">
        <f>Table2[[#This Row],[Parch]]</f>
        <v>0</v>
      </c>
      <c r="O772" s="5">
        <f>Table2[[#This Row],[Age]]/80</f>
        <v>0.4</v>
      </c>
      <c r="P772" s="5">
        <f>LOG10(Table2[[#This Row],[Fare]]+1)</f>
        <v>0.97139183070752289</v>
      </c>
      <c r="Q772" s="3">
        <f>IF(OR(Table2[[#This Row],[Pclass]]=2, Table2[[#This Row],[Pclass]]=3), 0, IF(Table2[[#This Row],[Pclass]]=1, 1, ""))</f>
        <v>0</v>
      </c>
      <c r="R772" s="3">
        <f>IF(OR(Table2[[#This Row],[Pclass]]=1, Table2[[#This Row],[Pclass]]=3), 0, IF(Table2[[#This Row],[Pclass]]=2, 1, ""))</f>
        <v>0</v>
      </c>
      <c r="S772" s="3">
        <f>IF(OR(Table2[[#This Row],[Embarked]]="C", Table2[[#This Row],[Embarked]]="Q"), 0, IF(Table2[[#This Row],[Embarked]]="S", 1, ""))</f>
        <v>1</v>
      </c>
      <c r="T772" s="3">
        <f>IF(OR(Table2[[#This Row],[Embarked]]="S", Table2[[#This Row],[Embarked]]="Q"), 0, IF(Table2[[#This Row],[Embarked]]="C", 1, ""))</f>
        <v>0</v>
      </c>
      <c r="U772" s="3">
        <f>IF(Table2[[#This Row],[Sex]]="male", 1, 0)</f>
        <v>1</v>
      </c>
      <c r="V772" s="3">
        <v>1</v>
      </c>
      <c r="AI772">
        <f>SUMPRODUCT(Table2[[#This Row],[SibSp_1]:[Const]],$X$4:$AG$4)</f>
        <v>8.456592818143871E-2</v>
      </c>
      <c r="AJ772">
        <f>(AI772-Table2[[#This Row],[Survived]])^2</f>
        <v>7.15139620918825E-3</v>
      </c>
    </row>
    <row r="773" spans="1:36" x14ac:dyDescent="0.25">
      <c r="A773">
        <v>771</v>
      </c>
      <c r="B773">
        <v>0</v>
      </c>
      <c r="C773">
        <v>3</v>
      </c>
      <c r="D773" t="s">
        <v>1068</v>
      </c>
      <c r="E773" t="s">
        <v>13</v>
      </c>
      <c r="F773">
        <v>24</v>
      </c>
      <c r="G773">
        <v>0</v>
      </c>
      <c r="H773">
        <v>0</v>
      </c>
      <c r="I773">
        <v>345781</v>
      </c>
      <c r="J773">
        <v>9.5</v>
      </c>
      <c r="L773" t="s">
        <v>15</v>
      </c>
      <c r="M773">
        <f>Table2[[#This Row],[SibSp]]</f>
        <v>0</v>
      </c>
      <c r="N773">
        <f>Table2[[#This Row],[Parch]]</f>
        <v>0</v>
      </c>
      <c r="O773" s="5">
        <f>Table2[[#This Row],[Age]]/80</f>
        <v>0.3</v>
      </c>
      <c r="P773" s="5">
        <f>LOG10(Table2[[#This Row],[Fare]]+1)</f>
        <v>1.0211892990699381</v>
      </c>
      <c r="Q773" s="3">
        <f>IF(OR(Table2[[#This Row],[Pclass]]=2, Table2[[#This Row],[Pclass]]=3), 0, IF(Table2[[#This Row],[Pclass]]=1, 1, ""))</f>
        <v>0</v>
      </c>
      <c r="R773" s="3">
        <f>IF(OR(Table2[[#This Row],[Pclass]]=1, Table2[[#This Row],[Pclass]]=3), 0, IF(Table2[[#This Row],[Pclass]]=2, 1, ""))</f>
        <v>0</v>
      </c>
      <c r="S773" s="3">
        <f>IF(OR(Table2[[#This Row],[Embarked]]="C", Table2[[#This Row],[Embarked]]="Q"), 0, IF(Table2[[#This Row],[Embarked]]="S", 1, ""))</f>
        <v>1</v>
      </c>
      <c r="T773" s="3">
        <f>IF(OR(Table2[[#This Row],[Embarked]]="S", Table2[[#This Row],[Embarked]]="Q"), 0, IF(Table2[[#This Row],[Embarked]]="C", 1, ""))</f>
        <v>0</v>
      </c>
      <c r="U773" s="3">
        <f>IF(Table2[[#This Row],[Sex]]="male", 1, 0)</f>
        <v>1</v>
      </c>
      <c r="V773" s="3">
        <v>1</v>
      </c>
      <c r="AI773">
        <f>SUMPRODUCT(Table2[[#This Row],[SibSp_1]:[Const]],$X$4:$AG$4)</f>
        <v>0.13820492277978957</v>
      </c>
      <c r="AJ773">
        <f>(AI773-Table2[[#This Row],[Survived]])^2</f>
        <v>1.9100600680567598E-2</v>
      </c>
    </row>
    <row r="774" spans="1:36" x14ac:dyDescent="0.25">
      <c r="A774">
        <v>772</v>
      </c>
      <c r="B774">
        <v>0</v>
      </c>
      <c r="C774">
        <v>3</v>
      </c>
      <c r="D774" t="s">
        <v>1069</v>
      </c>
      <c r="E774" t="s">
        <v>13</v>
      </c>
      <c r="F774">
        <v>48</v>
      </c>
      <c r="G774">
        <v>0</v>
      </c>
      <c r="H774">
        <v>0</v>
      </c>
      <c r="I774">
        <v>350047</v>
      </c>
      <c r="J774">
        <v>7.8541999999999996</v>
      </c>
      <c r="L774" t="s">
        <v>15</v>
      </c>
      <c r="M774">
        <f>Table2[[#This Row],[SibSp]]</f>
        <v>0</v>
      </c>
      <c r="N774">
        <f>Table2[[#This Row],[Parch]]</f>
        <v>0</v>
      </c>
      <c r="O774" s="5">
        <f>Table2[[#This Row],[Age]]/80</f>
        <v>0.6</v>
      </c>
      <c r="P774" s="5">
        <f>LOG10(Table2[[#This Row],[Fare]]+1)</f>
        <v>0.94714932766263737</v>
      </c>
      <c r="Q774" s="3">
        <f>IF(OR(Table2[[#This Row],[Pclass]]=2, Table2[[#This Row],[Pclass]]=3), 0, IF(Table2[[#This Row],[Pclass]]=1, 1, ""))</f>
        <v>0</v>
      </c>
      <c r="R774" s="3">
        <f>IF(OR(Table2[[#This Row],[Pclass]]=1, Table2[[#This Row],[Pclass]]=3), 0, IF(Table2[[#This Row],[Pclass]]=2, 1, ""))</f>
        <v>0</v>
      </c>
      <c r="S774" s="3">
        <f>IF(OR(Table2[[#This Row],[Embarked]]="C", Table2[[#This Row],[Embarked]]="Q"), 0, IF(Table2[[#This Row],[Embarked]]="S", 1, ""))</f>
        <v>1</v>
      </c>
      <c r="T774" s="3">
        <f>IF(OR(Table2[[#This Row],[Embarked]]="S", Table2[[#This Row],[Embarked]]="Q"), 0, IF(Table2[[#This Row],[Embarked]]="C", 1, ""))</f>
        <v>0</v>
      </c>
      <c r="U774" s="3">
        <f>IF(Table2[[#This Row],[Sex]]="male", 1, 0)</f>
        <v>1</v>
      </c>
      <c r="V774" s="3">
        <v>1</v>
      </c>
      <c r="AI774">
        <f>SUMPRODUCT(Table2[[#This Row],[SibSp_1]:[Const]],$X$4:$AG$4)</f>
        <v>-1.9038732609306552E-2</v>
      </c>
      <c r="AJ774">
        <f>(AI774-Table2[[#This Row],[Survived]])^2</f>
        <v>3.6247333936867269E-4</v>
      </c>
    </row>
    <row r="775" spans="1:36" x14ac:dyDescent="0.25">
      <c r="A775">
        <v>773</v>
      </c>
      <c r="B775">
        <v>0</v>
      </c>
      <c r="C775">
        <v>2</v>
      </c>
      <c r="D775" t="s">
        <v>1070</v>
      </c>
      <c r="E775" t="s">
        <v>17</v>
      </c>
      <c r="F775">
        <v>57</v>
      </c>
      <c r="G775">
        <v>0</v>
      </c>
      <c r="H775">
        <v>0</v>
      </c>
      <c r="I775" t="s">
        <v>1071</v>
      </c>
      <c r="J775">
        <v>10.5</v>
      </c>
      <c r="K775" t="s">
        <v>1072</v>
      </c>
      <c r="L775" t="s">
        <v>15</v>
      </c>
      <c r="M775">
        <f>Table2[[#This Row],[SibSp]]</f>
        <v>0</v>
      </c>
      <c r="N775">
        <f>Table2[[#This Row],[Parch]]</f>
        <v>0</v>
      </c>
      <c r="O775" s="5">
        <f>Table2[[#This Row],[Age]]/80</f>
        <v>0.71250000000000002</v>
      </c>
      <c r="P775" s="5">
        <f>LOG10(Table2[[#This Row],[Fare]]+1)</f>
        <v>1.0606978403536116</v>
      </c>
      <c r="Q775" s="3">
        <f>IF(OR(Table2[[#This Row],[Pclass]]=2, Table2[[#This Row],[Pclass]]=3), 0, IF(Table2[[#This Row],[Pclass]]=1, 1, ""))</f>
        <v>0</v>
      </c>
      <c r="R775" s="3">
        <f>IF(OR(Table2[[#This Row],[Pclass]]=1, Table2[[#This Row],[Pclass]]=3), 0, IF(Table2[[#This Row],[Pclass]]=2, 1, ""))</f>
        <v>1</v>
      </c>
      <c r="S775" s="3">
        <f>IF(OR(Table2[[#This Row],[Embarked]]="C", Table2[[#This Row],[Embarked]]="Q"), 0, IF(Table2[[#This Row],[Embarked]]="S", 1, ""))</f>
        <v>1</v>
      </c>
      <c r="T775" s="3">
        <f>IF(OR(Table2[[#This Row],[Embarked]]="S", Table2[[#This Row],[Embarked]]="Q"), 0, IF(Table2[[#This Row],[Embarked]]="C", 1, ""))</f>
        <v>0</v>
      </c>
      <c r="U775" s="3">
        <f>IF(Table2[[#This Row],[Sex]]="male", 1, 0)</f>
        <v>0</v>
      </c>
      <c r="V775" s="3">
        <v>1</v>
      </c>
      <c r="AI775">
        <f>SUMPRODUCT(Table2[[#This Row],[SibSp_1]:[Const]],$X$4:$AG$4)</f>
        <v>0.59478726032110285</v>
      </c>
      <c r="AJ775">
        <f>(AI775-Table2[[#This Row],[Survived]])^2</f>
        <v>0.3537718850402834</v>
      </c>
    </row>
    <row r="776" spans="1:36" hidden="1" x14ac:dyDescent="0.25">
      <c r="A776">
        <v>774</v>
      </c>
      <c r="B776">
        <v>0</v>
      </c>
      <c r="C776">
        <v>3</v>
      </c>
      <c r="D776" t="s">
        <v>1073</v>
      </c>
      <c r="E776" t="s">
        <v>13</v>
      </c>
      <c r="G776">
        <v>0</v>
      </c>
      <c r="H776">
        <v>0</v>
      </c>
      <c r="I776">
        <v>2674</v>
      </c>
      <c r="J776">
        <v>7.2249999999999996</v>
      </c>
      <c r="L776" t="s">
        <v>20</v>
      </c>
      <c r="M776">
        <f>Table2[[#This Row],[SibSp]]</f>
        <v>0</v>
      </c>
      <c r="N776">
        <f>Table2[[#This Row],[Parch]]</f>
        <v>0</v>
      </c>
      <c r="O776">
        <f>Table2[[#This Row],[Age]]/80</f>
        <v>0</v>
      </c>
      <c r="P776" s="3">
        <f>LOG10(Table2[[#This Row],[Fare]]+1)</f>
        <v>0.91513590662201194</v>
      </c>
      <c r="Q776" s="3">
        <f>IF(OR(Table2[[#This Row],[Pclass]]=2, Table2[[#This Row],[Pclass]]=3), 0, IF(Table2[[#This Row],[Pclass]]=1, 1, ""))</f>
        <v>0</v>
      </c>
      <c r="R776" s="3">
        <f>IF(OR(Table2[[#This Row],[Pclass]]=1, Table2[[#This Row],[Pclass]]=3), 0, IF(Table2[[#This Row],[Pclass]]=2, 1, ""))</f>
        <v>0</v>
      </c>
      <c r="S776" s="3">
        <f>IF(OR(Table2[[#This Row],[Embarked]]="C", Table2[[#This Row],[Embarked]]="Q"), 0, IF(Table2[[#This Row],[Embarked]]="S", 1, ""))</f>
        <v>0</v>
      </c>
      <c r="T776" s="3">
        <f>IF(OR(Table2[[#This Row],[Embarked]]="S", Table2[[#This Row],[Embarked]]="Q"), 0, IF(Table2[[#This Row],[Embarked]]="C", 1, ""))</f>
        <v>1</v>
      </c>
      <c r="U776" s="3">
        <f>IF(Table2[[#This Row],[Sex]]="male", 1, 0)</f>
        <v>1</v>
      </c>
      <c r="V776" s="3"/>
      <c r="AI776">
        <f>SUMPRODUCT(Table2[[#This Row],[SibSp_1]:[Const]],$X$4:$AG$4)</f>
        <v>-0.34163367200056205</v>
      </c>
      <c r="AJ776">
        <f>(AI776-Table2[[#This Row],[Survived]])^2</f>
        <v>0.11671356584458761</v>
      </c>
    </row>
    <row r="777" spans="1:36" x14ac:dyDescent="0.25">
      <c r="A777">
        <v>775</v>
      </c>
      <c r="B777">
        <v>1</v>
      </c>
      <c r="C777">
        <v>2</v>
      </c>
      <c r="D777" t="s">
        <v>1074</v>
      </c>
      <c r="E777" t="s">
        <v>17</v>
      </c>
      <c r="F777">
        <v>54</v>
      </c>
      <c r="G777">
        <v>1</v>
      </c>
      <c r="H777">
        <v>3</v>
      </c>
      <c r="I777">
        <v>29105</v>
      </c>
      <c r="J777">
        <v>23</v>
      </c>
      <c r="L777" t="s">
        <v>15</v>
      </c>
      <c r="M777">
        <f>Table2[[#This Row],[SibSp]]</f>
        <v>1</v>
      </c>
      <c r="N777">
        <f>Table2[[#This Row],[Parch]]</f>
        <v>3</v>
      </c>
      <c r="O777" s="5">
        <f>Table2[[#This Row],[Age]]/80</f>
        <v>0.67500000000000004</v>
      </c>
      <c r="P777" s="5">
        <f>LOG10(Table2[[#This Row],[Fare]]+1)</f>
        <v>1.3802112417116059</v>
      </c>
      <c r="Q777" s="3">
        <f>IF(OR(Table2[[#This Row],[Pclass]]=2, Table2[[#This Row],[Pclass]]=3), 0, IF(Table2[[#This Row],[Pclass]]=1, 1, ""))</f>
        <v>0</v>
      </c>
      <c r="R777" s="3">
        <f>IF(OR(Table2[[#This Row],[Pclass]]=1, Table2[[#This Row],[Pclass]]=3), 0, IF(Table2[[#This Row],[Pclass]]=2, 1, ""))</f>
        <v>1</v>
      </c>
      <c r="S777" s="3">
        <f>IF(OR(Table2[[#This Row],[Embarked]]="C", Table2[[#This Row],[Embarked]]="Q"), 0, IF(Table2[[#This Row],[Embarked]]="S", 1, ""))</f>
        <v>1</v>
      </c>
      <c r="T777" s="3">
        <f>IF(OR(Table2[[#This Row],[Embarked]]="S", Table2[[#This Row],[Embarked]]="Q"), 0, IF(Table2[[#This Row],[Embarked]]="C", 1, ""))</f>
        <v>0</v>
      </c>
      <c r="U777" s="3">
        <f>IF(Table2[[#This Row],[Sex]]="male", 1, 0)</f>
        <v>0</v>
      </c>
      <c r="V777" s="3">
        <v>1</v>
      </c>
      <c r="AI777">
        <f>SUMPRODUCT(Table2[[#This Row],[SibSp_1]:[Const]],$X$4:$AG$4)</f>
        <v>0.53285155301953602</v>
      </c>
      <c r="AJ777">
        <f>(AI777-Table2[[#This Row],[Survived]])^2</f>
        <v>0.21822767151625938</v>
      </c>
    </row>
    <row r="778" spans="1:36" x14ac:dyDescent="0.25">
      <c r="A778">
        <v>776</v>
      </c>
      <c r="B778">
        <v>0</v>
      </c>
      <c r="C778">
        <v>3</v>
      </c>
      <c r="D778" t="s">
        <v>1075</v>
      </c>
      <c r="E778" t="s">
        <v>13</v>
      </c>
      <c r="F778">
        <v>18</v>
      </c>
      <c r="G778">
        <v>0</v>
      </c>
      <c r="H778">
        <v>0</v>
      </c>
      <c r="I778">
        <v>347078</v>
      </c>
      <c r="J778">
        <v>7.75</v>
      </c>
      <c r="L778" t="s">
        <v>15</v>
      </c>
      <c r="M778">
        <f>Table2[[#This Row],[SibSp]]</f>
        <v>0</v>
      </c>
      <c r="N778">
        <f>Table2[[#This Row],[Parch]]</f>
        <v>0</v>
      </c>
      <c r="O778" s="5">
        <f>Table2[[#This Row],[Age]]/80</f>
        <v>0.22500000000000001</v>
      </c>
      <c r="P778" s="5">
        <f>LOG10(Table2[[#This Row],[Fare]]+1)</f>
        <v>0.94200805302231327</v>
      </c>
      <c r="Q778" s="3">
        <f>IF(OR(Table2[[#This Row],[Pclass]]=2, Table2[[#This Row],[Pclass]]=3), 0, IF(Table2[[#This Row],[Pclass]]=1, 1, ""))</f>
        <v>0</v>
      </c>
      <c r="R778" s="3">
        <f>IF(OR(Table2[[#This Row],[Pclass]]=1, Table2[[#This Row],[Pclass]]=3), 0, IF(Table2[[#This Row],[Pclass]]=2, 1, ""))</f>
        <v>0</v>
      </c>
      <c r="S778" s="3">
        <f>IF(OR(Table2[[#This Row],[Embarked]]="C", Table2[[#This Row],[Embarked]]="Q"), 0, IF(Table2[[#This Row],[Embarked]]="S", 1, ""))</f>
        <v>1</v>
      </c>
      <c r="T778" s="3">
        <f>IF(OR(Table2[[#This Row],[Embarked]]="S", Table2[[#This Row],[Embarked]]="Q"), 0, IF(Table2[[#This Row],[Embarked]]="C", 1, ""))</f>
        <v>0</v>
      </c>
      <c r="U778" s="3">
        <f>IF(Table2[[#This Row],[Sex]]="male", 1, 0)</f>
        <v>1</v>
      </c>
      <c r="V778" s="3">
        <v>1</v>
      </c>
      <c r="AI778">
        <f>SUMPRODUCT(Table2[[#This Row],[SibSp_1]:[Const]],$X$4:$AG$4)</f>
        <v>0.17275352192351157</v>
      </c>
      <c r="AJ778">
        <f>(AI778-Table2[[#This Row],[Survived]])^2</f>
        <v>2.984377933697719E-2</v>
      </c>
    </row>
    <row r="779" spans="1:36" hidden="1" x14ac:dyDescent="0.25">
      <c r="A779">
        <v>777</v>
      </c>
      <c r="B779">
        <v>0</v>
      </c>
      <c r="C779">
        <v>3</v>
      </c>
      <c r="D779" t="s">
        <v>1076</v>
      </c>
      <c r="E779" t="s">
        <v>13</v>
      </c>
      <c r="G779">
        <v>0</v>
      </c>
      <c r="H779">
        <v>0</v>
      </c>
      <c r="I779">
        <v>383121</v>
      </c>
      <c r="J779">
        <v>7.75</v>
      </c>
      <c r="K779" t="s">
        <v>1077</v>
      </c>
      <c r="L779" t="s">
        <v>27</v>
      </c>
      <c r="M779">
        <f>Table2[[#This Row],[SibSp]]</f>
        <v>0</v>
      </c>
      <c r="N779">
        <f>Table2[[#This Row],[Parch]]</f>
        <v>0</v>
      </c>
      <c r="O779">
        <f>Table2[[#This Row],[Age]]/80</f>
        <v>0</v>
      </c>
      <c r="P779" s="3">
        <f>LOG10(Table2[[#This Row],[Fare]]+1)</f>
        <v>0.94200805302231327</v>
      </c>
      <c r="Q779" s="3">
        <f>IF(OR(Table2[[#This Row],[Pclass]]=2, Table2[[#This Row],[Pclass]]=3), 0, IF(Table2[[#This Row],[Pclass]]=1, 1, ""))</f>
        <v>0</v>
      </c>
      <c r="R779" s="3">
        <f>IF(OR(Table2[[#This Row],[Pclass]]=1, Table2[[#This Row],[Pclass]]=3), 0, IF(Table2[[#This Row],[Pclass]]=2, 1, ""))</f>
        <v>0</v>
      </c>
      <c r="S779" s="3">
        <f>IF(OR(Table2[[#This Row],[Embarked]]="C", Table2[[#This Row],[Embarked]]="Q"), 0, IF(Table2[[#This Row],[Embarked]]="S", 1, ""))</f>
        <v>0</v>
      </c>
      <c r="T779" s="3">
        <f>IF(OR(Table2[[#This Row],[Embarked]]="S", Table2[[#This Row],[Embarked]]="Q"), 0, IF(Table2[[#This Row],[Embarked]]="C", 1, ""))</f>
        <v>0</v>
      </c>
      <c r="U779" s="3">
        <f>IF(Table2[[#This Row],[Sex]]="male", 1, 0)</f>
        <v>1</v>
      </c>
      <c r="V779" s="3"/>
      <c r="AI779">
        <f>SUMPRODUCT(Table2[[#This Row],[SibSp_1]:[Const]],$X$4:$AG$4)</f>
        <v>-0.43714234241547401</v>
      </c>
      <c r="AJ779">
        <f>(AI779-Table2[[#This Row],[Survived]])^2</f>
        <v>0.19109342753248754</v>
      </c>
    </row>
    <row r="780" spans="1:36" x14ac:dyDescent="0.25">
      <c r="A780">
        <v>778</v>
      </c>
      <c r="B780">
        <v>1</v>
      </c>
      <c r="C780">
        <v>3</v>
      </c>
      <c r="D780" t="s">
        <v>1078</v>
      </c>
      <c r="E780" t="s">
        <v>17</v>
      </c>
      <c r="F780">
        <v>5</v>
      </c>
      <c r="G780">
        <v>0</v>
      </c>
      <c r="H780">
        <v>0</v>
      </c>
      <c r="I780">
        <v>364516</v>
      </c>
      <c r="J780">
        <v>12.475</v>
      </c>
      <c r="L780" t="s">
        <v>15</v>
      </c>
      <c r="M780">
        <f>Table2[[#This Row],[SibSp]]</f>
        <v>0</v>
      </c>
      <c r="N780">
        <f>Table2[[#This Row],[Parch]]</f>
        <v>0</v>
      </c>
      <c r="O780" s="5">
        <f>Table2[[#This Row],[Age]]/80</f>
        <v>6.25E-2</v>
      </c>
      <c r="P780" s="5">
        <f>LOG10(Table2[[#This Row],[Fare]]+1)</f>
        <v>1.1295287738587763</v>
      </c>
      <c r="Q780" s="3">
        <f>IF(OR(Table2[[#This Row],[Pclass]]=2, Table2[[#This Row],[Pclass]]=3), 0, IF(Table2[[#This Row],[Pclass]]=1, 1, ""))</f>
        <v>0</v>
      </c>
      <c r="R780" s="3">
        <f>IF(OR(Table2[[#This Row],[Pclass]]=1, Table2[[#This Row],[Pclass]]=3), 0, IF(Table2[[#This Row],[Pclass]]=2, 1, ""))</f>
        <v>0</v>
      </c>
      <c r="S780" s="3">
        <f>IF(OR(Table2[[#This Row],[Embarked]]="C", Table2[[#This Row],[Embarked]]="Q"), 0, IF(Table2[[#This Row],[Embarked]]="S", 1, ""))</f>
        <v>1</v>
      </c>
      <c r="T780" s="3">
        <f>IF(OR(Table2[[#This Row],[Embarked]]="S", Table2[[#This Row],[Embarked]]="Q"), 0, IF(Table2[[#This Row],[Embarked]]="C", 1, ""))</f>
        <v>0</v>
      </c>
      <c r="U780" s="3">
        <f>IF(Table2[[#This Row],[Sex]]="male", 1, 0)</f>
        <v>0</v>
      </c>
      <c r="V780" s="3">
        <v>1</v>
      </c>
      <c r="AI780">
        <f>SUMPRODUCT(Table2[[#This Row],[SibSp_1]:[Const]],$X$4:$AG$4)</f>
        <v>0.74817743541206949</v>
      </c>
      <c r="AJ780">
        <f>(AI780-Table2[[#This Row],[Survived]])^2</f>
        <v>6.3414604035642433E-2</v>
      </c>
    </row>
    <row r="781" spans="1:36" hidden="1" x14ac:dyDescent="0.25">
      <c r="A781">
        <v>779</v>
      </c>
      <c r="B781">
        <v>0</v>
      </c>
      <c r="C781">
        <v>3</v>
      </c>
      <c r="D781" t="s">
        <v>1079</v>
      </c>
      <c r="E781" t="s">
        <v>13</v>
      </c>
      <c r="G781">
        <v>0</v>
      </c>
      <c r="H781">
        <v>0</v>
      </c>
      <c r="I781">
        <v>36865</v>
      </c>
      <c r="J781">
        <v>7.7374999999999998</v>
      </c>
      <c r="L781" t="s">
        <v>27</v>
      </c>
      <c r="M781">
        <f>Table2[[#This Row],[SibSp]]</f>
        <v>0</v>
      </c>
      <c r="N781">
        <f>Table2[[#This Row],[Parch]]</f>
        <v>0</v>
      </c>
      <c r="O781">
        <f>Table2[[#This Row],[Age]]/80</f>
        <v>0</v>
      </c>
      <c r="P781" s="3">
        <f>LOG10(Table2[[#This Row],[Fare]]+1)</f>
        <v>0.94138718875373784</v>
      </c>
      <c r="Q781" s="3">
        <f>IF(OR(Table2[[#This Row],[Pclass]]=2, Table2[[#This Row],[Pclass]]=3), 0, IF(Table2[[#This Row],[Pclass]]=1, 1, ""))</f>
        <v>0</v>
      </c>
      <c r="R781" s="3">
        <f>IF(OR(Table2[[#This Row],[Pclass]]=1, Table2[[#This Row],[Pclass]]=3), 0, IF(Table2[[#This Row],[Pclass]]=2, 1, ""))</f>
        <v>0</v>
      </c>
      <c r="S781" s="3">
        <f>IF(OR(Table2[[#This Row],[Embarked]]="C", Table2[[#This Row],[Embarked]]="Q"), 0, IF(Table2[[#This Row],[Embarked]]="S", 1, ""))</f>
        <v>0</v>
      </c>
      <c r="T781" s="3">
        <f>IF(OR(Table2[[#This Row],[Embarked]]="S", Table2[[#This Row],[Embarked]]="Q"), 0, IF(Table2[[#This Row],[Embarked]]="C", 1, ""))</f>
        <v>0</v>
      </c>
      <c r="U781" s="3">
        <f>IF(Table2[[#This Row],[Sex]]="male", 1, 0)</f>
        <v>1</v>
      </c>
      <c r="V781" s="3"/>
      <c r="AI781">
        <f>SUMPRODUCT(Table2[[#This Row],[SibSp_1]:[Const]],$X$4:$AG$4)</f>
        <v>-0.43717260870207714</v>
      </c>
      <c r="AJ781">
        <f>(AI781-Table2[[#This Row],[Survived]])^2</f>
        <v>0.19111988979937944</v>
      </c>
    </row>
    <row r="782" spans="1:36" x14ac:dyDescent="0.25">
      <c r="A782">
        <v>780</v>
      </c>
      <c r="B782">
        <v>1</v>
      </c>
      <c r="C782">
        <v>1</v>
      </c>
      <c r="D782" t="s">
        <v>1080</v>
      </c>
      <c r="E782" t="s">
        <v>17</v>
      </c>
      <c r="F782">
        <v>43</v>
      </c>
      <c r="G782">
        <v>0</v>
      </c>
      <c r="H782">
        <v>1</v>
      </c>
      <c r="I782">
        <v>24160</v>
      </c>
      <c r="J782">
        <v>211.33750000000001</v>
      </c>
      <c r="K782" t="s">
        <v>1081</v>
      </c>
      <c r="L782" t="s">
        <v>15</v>
      </c>
      <c r="M782">
        <f>Table2[[#This Row],[SibSp]]</f>
        <v>0</v>
      </c>
      <c r="N782">
        <f>Table2[[#This Row],[Parch]]</f>
        <v>1</v>
      </c>
      <c r="O782" s="5">
        <f>Table2[[#This Row],[Age]]/80</f>
        <v>0.53749999999999998</v>
      </c>
      <c r="P782" s="5">
        <f>LOG10(Table2[[#This Row],[Fare]]+1)</f>
        <v>2.3270266997942759</v>
      </c>
      <c r="Q782" s="3">
        <f>IF(OR(Table2[[#This Row],[Pclass]]=2, Table2[[#This Row],[Pclass]]=3), 0, IF(Table2[[#This Row],[Pclass]]=1, 1, ""))</f>
        <v>1</v>
      </c>
      <c r="R782" s="3">
        <f>IF(OR(Table2[[#This Row],[Pclass]]=1, Table2[[#This Row],[Pclass]]=3), 0, IF(Table2[[#This Row],[Pclass]]=2, 1, ""))</f>
        <v>0</v>
      </c>
      <c r="S782" s="3">
        <f>IF(OR(Table2[[#This Row],[Embarked]]="C", Table2[[#This Row],[Embarked]]="Q"), 0, IF(Table2[[#This Row],[Embarked]]="S", 1, ""))</f>
        <v>1</v>
      </c>
      <c r="T782" s="3">
        <f>IF(OR(Table2[[#This Row],[Embarked]]="S", Table2[[#This Row],[Embarked]]="Q"), 0, IF(Table2[[#This Row],[Embarked]]="C", 1, ""))</f>
        <v>0</v>
      </c>
      <c r="U782" s="3">
        <f>IF(Table2[[#This Row],[Sex]]="male", 1, 0)</f>
        <v>0</v>
      </c>
      <c r="V782" s="3">
        <v>1</v>
      </c>
      <c r="AI782">
        <f>SUMPRODUCT(Table2[[#This Row],[SibSp_1]:[Const]],$X$4:$AG$4)</f>
        <v>0.90197548716435394</v>
      </c>
      <c r="AJ782">
        <f>(AI782-Table2[[#This Row],[Survived]])^2</f>
        <v>9.6088051166657393E-3</v>
      </c>
    </row>
    <row r="783" spans="1:36" x14ac:dyDescent="0.25">
      <c r="A783">
        <v>781</v>
      </c>
      <c r="B783">
        <v>1</v>
      </c>
      <c r="C783">
        <v>3</v>
      </c>
      <c r="D783" t="s">
        <v>1082</v>
      </c>
      <c r="E783" t="s">
        <v>17</v>
      </c>
      <c r="F783">
        <v>13</v>
      </c>
      <c r="G783">
        <v>0</v>
      </c>
      <c r="H783">
        <v>0</v>
      </c>
      <c r="I783">
        <v>2687</v>
      </c>
      <c r="J783">
        <v>7.2291999999999996</v>
      </c>
      <c r="L783" t="s">
        <v>20</v>
      </c>
      <c r="M783">
        <f>Table2[[#This Row],[SibSp]]</f>
        <v>0</v>
      </c>
      <c r="N783">
        <f>Table2[[#This Row],[Parch]]</f>
        <v>0</v>
      </c>
      <c r="O783" s="5">
        <f>Table2[[#This Row],[Age]]/80</f>
        <v>0.16250000000000001</v>
      </c>
      <c r="P783" s="5">
        <f>LOG10(Table2[[#This Row],[Fare]]+1)</f>
        <v>0.91535761741483168</v>
      </c>
      <c r="Q783" s="3">
        <f>IF(OR(Table2[[#This Row],[Pclass]]=2, Table2[[#This Row],[Pclass]]=3), 0, IF(Table2[[#This Row],[Pclass]]=1, 1, ""))</f>
        <v>0</v>
      </c>
      <c r="R783" s="3">
        <f>IF(OR(Table2[[#This Row],[Pclass]]=1, Table2[[#This Row],[Pclass]]=3), 0, IF(Table2[[#This Row],[Pclass]]=2, 1, ""))</f>
        <v>0</v>
      </c>
      <c r="S783" s="3">
        <f>IF(OR(Table2[[#This Row],[Embarked]]="C", Table2[[#This Row],[Embarked]]="Q"), 0, IF(Table2[[#This Row],[Embarked]]="S", 1, ""))</f>
        <v>0</v>
      </c>
      <c r="T783" s="3">
        <f>IF(OR(Table2[[#This Row],[Embarked]]="S", Table2[[#This Row],[Embarked]]="Q"), 0, IF(Table2[[#This Row],[Embarked]]="C", 1, ""))</f>
        <v>1</v>
      </c>
      <c r="U783" s="3">
        <f>IF(Table2[[#This Row],[Sex]]="male", 1, 0)</f>
        <v>0</v>
      </c>
      <c r="V783" s="3">
        <v>1</v>
      </c>
      <c r="AI783">
        <f>SUMPRODUCT(Table2[[#This Row],[SibSp_1]:[Const]],$X$4:$AG$4)</f>
        <v>0.75261985940635878</v>
      </c>
      <c r="AJ783">
        <f>(AI783-Table2[[#This Row],[Survived]])^2</f>
        <v>6.1196933960129693E-2</v>
      </c>
    </row>
    <row r="784" spans="1:36" x14ac:dyDescent="0.25">
      <c r="A784">
        <v>782</v>
      </c>
      <c r="B784">
        <v>1</v>
      </c>
      <c r="C784">
        <v>1</v>
      </c>
      <c r="D784" t="s">
        <v>1083</v>
      </c>
      <c r="E784" t="s">
        <v>17</v>
      </c>
      <c r="F784">
        <v>17</v>
      </c>
      <c r="G784">
        <v>1</v>
      </c>
      <c r="H784">
        <v>0</v>
      </c>
      <c r="I784">
        <v>17474</v>
      </c>
      <c r="J784">
        <v>57</v>
      </c>
      <c r="K784" t="s">
        <v>970</v>
      </c>
      <c r="L784" t="s">
        <v>15</v>
      </c>
      <c r="M784">
        <f>Table2[[#This Row],[SibSp]]</f>
        <v>1</v>
      </c>
      <c r="N784">
        <f>Table2[[#This Row],[Parch]]</f>
        <v>0</v>
      </c>
      <c r="O784" s="5">
        <f>Table2[[#This Row],[Age]]/80</f>
        <v>0.21249999999999999</v>
      </c>
      <c r="P784" s="5">
        <f>LOG10(Table2[[#This Row],[Fare]]+1)</f>
        <v>1.7634279935629373</v>
      </c>
      <c r="Q784" s="3">
        <f>IF(OR(Table2[[#This Row],[Pclass]]=2, Table2[[#This Row],[Pclass]]=3), 0, IF(Table2[[#This Row],[Pclass]]=1, 1, ""))</f>
        <v>1</v>
      </c>
      <c r="R784" s="3">
        <f>IF(OR(Table2[[#This Row],[Pclass]]=1, Table2[[#This Row],[Pclass]]=3), 0, IF(Table2[[#This Row],[Pclass]]=2, 1, ""))</f>
        <v>0</v>
      </c>
      <c r="S784" s="3">
        <f>IF(OR(Table2[[#This Row],[Embarked]]="C", Table2[[#This Row],[Embarked]]="Q"), 0, IF(Table2[[#This Row],[Embarked]]="S", 1, ""))</f>
        <v>1</v>
      </c>
      <c r="T784" s="3">
        <f>IF(OR(Table2[[#This Row],[Embarked]]="S", Table2[[#This Row],[Embarked]]="Q"), 0, IF(Table2[[#This Row],[Embarked]]="C", 1, ""))</f>
        <v>0</v>
      </c>
      <c r="U784" s="3">
        <f>IF(Table2[[#This Row],[Sex]]="male", 1, 0)</f>
        <v>0</v>
      </c>
      <c r="V784" s="3">
        <v>1</v>
      </c>
      <c r="AI784">
        <f>SUMPRODUCT(Table2[[#This Row],[SibSp_1]:[Const]],$X$4:$AG$4)</f>
        <v>0.99993013871581238</v>
      </c>
      <c r="AJ784">
        <f>(AI784-Table2[[#This Row],[Survived]])^2</f>
        <v>4.8805990283437221E-9</v>
      </c>
    </row>
    <row r="785" spans="1:36" x14ac:dyDescent="0.25">
      <c r="A785">
        <v>783</v>
      </c>
      <c r="B785">
        <v>0</v>
      </c>
      <c r="C785">
        <v>1</v>
      </c>
      <c r="D785" t="s">
        <v>1084</v>
      </c>
      <c r="E785" t="s">
        <v>13</v>
      </c>
      <c r="F785">
        <v>29</v>
      </c>
      <c r="G785">
        <v>0</v>
      </c>
      <c r="H785">
        <v>0</v>
      </c>
      <c r="I785">
        <v>113501</v>
      </c>
      <c r="J785">
        <v>30</v>
      </c>
      <c r="K785" t="s">
        <v>1085</v>
      </c>
      <c r="L785" t="s">
        <v>15</v>
      </c>
      <c r="M785">
        <f>Table2[[#This Row],[SibSp]]</f>
        <v>0</v>
      </c>
      <c r="N785">
        <f>Table2[[#This Row],[Parch]]</f>
        <v>0</v>
      </c>
      <c r="O785" s="5">
        <f>Table2[[#This Row],[Age]]/80</f>
        <v>0.36249999999999999</v>
      </c>
      <c r="P785" s="5">
        <f>LOG10(Table2[[#This Row],[Fare]]+1)</f>
        <v>1.4913616938342726</v>
      </c>
      <c r="Q785" s="3">
        <f>IF(OR(Table2[[#This Row],[Pclass]]=2, Table2[[#This Row],[Pclass]]=3), 0, IF(Table2[[#This Row],[Pclass]]=1, 1, ""))</f>
        <v>1</v>
      </c>
      <c r="R785" s="3">
        <f>IF(OR(Table2[[#This Row],[Pclass]]=1, Table2[[#This Row],[Pclass]]=3), 0, IF(Table2[[#This Row],[Pclass]]=2, 1, ""))</f>
        <v>0</v>
      </c>
      <c r="S785" s="3">
        <f>IF(OR(Table2[[#This Row],[Embarked]]="C", Table2[[#This Row],[Embarked]]="Q"), 0, IF(Table2[[#This Row],[Embarked]]="S", 1, ""))</f>
        <v>1</v>
      </c>
      <c r="T785" s="3">
        <f>IF(OR(Table2[[#This Row],[Embarked]]="S", Table2[[#This Row],[Embarked]]="Q"), 0, IF(Table2[[#This Row],[Embarked]]="C", 1, ""))</f>
        <v>0</v>
      </c>
      <c r="U785" s="3">
        <f>IF(Table2[[#This Row],[Sex]]="male", 1, 0)</f>
        <v>1</v>
      </c>
      <c r="V785" s="3">
        <v>1</v>
      </c>
      <c r="AI785">
        <f>SUMPRODUCT(Table2[[#This Row],[SibSp_1]:[Const]],$X$4:$AG$4)</f>
        <v>0.48172101760964176</v>
      </c>
      <c r="AJ785">
        <f>(AI785-Table2[[#This Row],[Survived]])^2</f>
        <v>0.23205513880686879</v>
      </c>
    </row>
    <row r="786" spans="1:36" hidden="1" x14ac:dyDescent="0.25">
      <c r="A786">
        <v>784</v>
      </c>
      <c r="B786">
        <v>0</v>
      </c>
      <c r="C786">
        <v>3</v>
      </c>
      <c r="D786" t="s">
        <v>1086</v>
      </c>
      <c r="E786" t="s">
        <v>13</v>
      </c>
      <c r="G786">
        <v>1</v>
      </c>
      <c r="H786">
        <v>2</v>
      </c>
      <c r="I786" t="s">
        <v>1087</v>
      </c>
      <c r="J786">
        <v>23.45</v>
      </c>
      <c r="L786" t="s">
        <v>15</v>
      </c>
      <c r="M786">
        <f>Table2[[#This Row],[SibSp]]</f>
        <v>1</v>
      </c>
      <c r="N786">
        <f>Table2[[#This Row],[Parch]]</f>
        <v>2</v>
      </c>
      <c r="O786">
        <f>Table2[[#This Row],[Age]]/80</f>
        <v>0</v>
      </c>
      <c r="P786" s="3">
        <f>LOG10(Table2[[#This Row],[Fare]]+1)</f>
        <v>1.388278863459639</v>
      </c>
      <c r="Q786" s="3">
        <f>IF(OR(Table2[[#This Row],[Pclass]]=2, Table2[[#This Row],[Pclass]]=3), 0, IF(Table2[[#This Row],[Pclass]]=1, 1, ""))</f>
        <v>0</v>
      </c>
      <c r="R786" s="3">
        <f>IF(OR(Table2[[#This Row],[Pclass]]=1, Table2[[#This Row],[Pclass]]=3), 0, IF(Table2[[#This Row],[Pclass]]=2, 1, ""))</f>
        <v>0</v>
      </c>
      <c r="S786" s="3">
        <f>IF(OR(Table2[[#This Row],[Embarked]]="C", Table2[[#This Row],[Embarked]]="Q"), 0, IF(Table2[[#This Row],[Embarked]]="S", 1, ""))</f>
        <v>1</v>
      </c>
      <c r="T786" s="3">
        <f>IF(OR(Table2[[#This Row],[Embarked]]="S", Table2[[#This Row],[Embarked]]="Q"), 0, IF(Table2[[#This Row],[Embarked]]="C", 1, ""))</f>
        <v>0</v>
      </c>
      <c r="U786" s="3">
        <f>IF(Table2[[#This Row],[Sex]]="male", 1, 0)</f>
        <v>1</v>
      </c>
      <c r="V786" s="3"/>
      <c r="AI786">
        <f>SUMPRODUCT(Table2[[#This Row],[SibSp_1]:[Const]],$X$4:$AG$4)</f>
        <v>-0.46745185022241276</v>
      </c>
      <c r="AJ786">
        <f>(AI786-Table2[[#This Row],[Survived]])^2</f>
        <v>0.21851123227635702</v>
      </c>
    </row>
    <row r="787" spans="1:36" x14ac:dyDescent="0.25">
      <c r="A787">
        <v>785</v>
      </c>
      <c r="B787">
        <v>0</v>
      </c>
      <c r="C787">
        <v>3</v>
      </c>
      <c r="D787" t="s">
        <v>1088</v>
      </c>
      <c r="E787" t="s">
        <v>13</v>
      </c>
      <c r="F787">
        <v>25</v>
      </c>
      <c r="G787">
        <v>0</v>
      </c>
      <c r="H787">
        <v>0</v>
      </c>
      <c r="I787" t="s">
        <v>1089</v>
      </c>
      <c r="J787">
        <v>7.05</v>
      </c>
      <c r="L787" t="s">
        <v>15</v>
      </c>
      <c r="M787">
        <f>Table2[[#This Row],[SibSp]]</f>
        <v>0</v>
      </c>
      <c r="N787">
        <f>Table2[[#This Row],[Parch]]</f>
        <v>0</v>
      </c>
      <c r="O787" s="5">
        <f>Table2[[#This Row],[Age]]/80</f>
        <v>0.3125</v>
      </c>
      <c r="P787" s="5">
        <f>LOG10(Table2[[#This Row],[Fare]]+1)</f>
        <v>0.90579588036786851</v>
      </c>
      <c r="Q787" s="3">
        <f>IF(OR(Table2[[#This Row],[Pclass]]=2, Table2[[#This Row],[Pclass]]=3), 0, IF(Table2[[#This Row],[Pclass]]=1, 1, ""))</f>
        <v>0</v>
      </c>
      <c r="R787" s="3">
        <f>IF(OR(Table2[[#This Row],[Pclass]]=1, Table2[[#This Row],[Pclass]]=3), 0, IF(Table2[[#This Row],[Pclass]]=2, 1, ""))</f>
        <v>0</v>
      </c>
      <c r="S787" s="3">
        <f>IF(OR(Table2[[#This Row],[Embarked]]="C", Table2[[#This Row],[Embarked]]="Q"), 0, IF(Table2[[#This Row],[Embarked]]="S", 1, ""))</f>
        <v>1</v>
      </c>
      <c r="T787" s="3">
        <f>IF(OR(Table2[[#This Row],[Embarked]]="S", Table2[[#This Row],[Embarked]]="Q"), 0, IF(Table2[[#This Row],[Embarked]]="C", 1, ""))</f>
        <v>0</v>
      </c>
      <c r="U787" s="3">
        <f>IF(Table2[[#This Row],[Sex]]="male", 1, 0)</f>
        <v>1</v>
      </c>
      <c r="V787" s="3">
        <v>1</v>
      </c>
      <c r="AI787">
        <f>SUMPRODUCT(Table2[[#This Row],[SibSp_1]:[Const]],$X$4:$AG$4)</f>
        <v>0.12617822145738378</v>
      </c>
      <c r="AJ787">
        <f>(AI787-Table2[[#This Row],[Survived]])^2</f>
        <v>1.5920943570148584E-2</v>
      </c>
    </row>
    <row r="788" spans="1:36" x14ac:dyDescent="0.25">
      <c r="A788">
        <v>786</v>
      </c>
      <c r="B788">
        <v>0</v>
      </c>
      <c r="C788">
        <v>3</v>
      </c>
      <c r="D788" t="s">
        <v>1090</v>
      </c>
      <c r="E788" t="s">
        <v>13</v>
      </c>
      <c r="F788">
        <v>25</v>
      </c>
      <c r="G788">
        <v>0</v>
      </c>
      <c r="H788">
        <v>0</v>
      </c>
      <c r="I788">
        <v>374887</v>
      </c>
      <c r="J788">
        <v>7.25</v>
      </c>
      <c r="L788" t="s">
        <v>15</v>
      </c>
      <c r="M788">
        <f>Table2[[#This Row],[SibSp]]</f>
        <v>0</v>
      </c>
      <c r="N788">
        <f>Table2[[#This Row],[Parch]]</f>
        <v>0</v>
      </c>
      <c r="O788" s="5">
        <f>Table2[[#This Row],[Age]]/80</f>
        <v>0.3125</v>
      </c>
      <c r="P788" s="5">
        <f>LOG10(Table2[[#This Row],[Fare]]+1)</f>
        <v>0.91645394854992512</v>
      </c>
      <c r="Q788" s="3">
        <f>IF(OR(Table2[[#This Row],[Pclass]]=2, Table2[[#This Row],[Pclass]]=3), 0, IF(Table2[[#This Row],[Pclass]]=1, 1, ""))</f>
        <v>0</v>
      </c>
      <c r="R788" s="3">
        <f>IF(OR(Table2[[#This Row],[Pclass]]=1, Table2[[#This Row],[Pclass]]=3), 0, IF(Table2[[#This Row],[Pclass]]=2, 1, ""))</f>
        <v>0</v>
      </c>
      <c r="S788" s="3">
        <f>IF(OR(Table2[[#This Row],[Embarked]]="C", Table2[[#This Row],[Embarked]]="Q"), 0, IF(Table2[[#This Row],[Embarked]]="S", 1, ""))</f>
        <v>1</v>
      </c>
      <c r="T788" s="3">
        <f>IF(OR(Table2[[#This Row],[Embarked]]="S", Table2[[#This Row],[Embarked]]="Q"), 0, IF(Table2[[#This Row],[Embarked]]="C", 1, ""))</f>
        <v>0</v>
      </c>
      <c r="U788" s="3">
        <f>IF(Table2[[#This Row],[Sex]]="male", 1, 0)</f>
        <v>1</v>
      </c>
      <c r="V788" s="3">
        <v>1</v>
      </c>
      <c r="AI788">
        <f>SUMPRODUCT(Table2[[#This Row],[SibSp_1]:[Const]],$X$4:$AG$4)</f>
        <v>0.12669778774998763</v>
      </c>
      <c r="AJ788">
        <f>(AI788-Table2[[#This Row],[Survived]])^2</f>
        <v>1.6052329420740915E-2</v>
      </c>
    </row>
    <row r="789" spans="1:36" x14ac:dyDescent="0.25">
      <c r="A789">
        <v>787</v>
      </c>
      <c r="B789">
        <v>1</v>
      </c>
      <c r="C789">
        <v>3</v>
      </c>
      <c r="D789" t="s">
        <v>1091</v>
      </c>
      <c r="E789" t="s">
        <v>17</v>
      </c>
      <c r="F789">
        <v>18</v>
      </c>
      <c r="G789">
        <v>0</v>
      </c>
      <c r="H789">
        <v>0</v>
      </c>
      <c r="I789">
        <v>3101265</v>
      </c>
      <c r="J789">
        <v>7.4958</v>
      </c>
      <c r="L789" t="s">
        <v>15</v>
      </c>
      <c r="M789">
        <f>Table2[[#This Row],[SibSp]]</f>
        <v>0</v>
      </c>
      <c r="N789">
        <f>Table2[[#This Row],[Parch]]</f>
        <v>0</v>
      </c>
      <c r="O789" s="5">
        <f>Table2[[#This Row],[Age]]/80</f>
        <v>0.22500000000000001</v>
      </c>
      <c r="P789" s="5">
        <f>LOG10(Table2[[#This Row],[Fare]]+1)</f>
        <v>0.92920428011230582</v>
      </c>
      <c r="Q789" s="3">
        <f>IF(OR(Table2[[#This Row],[Pclass]]=2, Table2[[#This Row],[Pclass]]=3), 0, IF(Table2[[#This Row],[Pclass]]=1, 1, ""))</f>
        <v>0</v>
      </c>
      <c r="R789" s="3">
        <f>IF(OR(Table2[[#This Row],[Pclass]]=1, Table2[[#This Row],[Pclass]]=3), 0, IF(Table2[[#This Row],[Pclass]]=2, 1, ""))</f>
        <v>0</v>
      </c>
      <c r="S789" s="3">
        <f>IF(OR(Table2[[#This Row],[Embarked]]="C", Table2[[#This Row],[Embarked]]="Q"), 0, IF(Table2[[#This Row],[Embarked]]="S", 1, ""))</f>
        <v>1</v>
      </c>
      <c r="T789" s="3">
        <f>IF(OR(Table2[[#This Row],[Embarked]]="S", Table2[[#This Row],[Embarked]]="Q"), 0, IF(Table2[[#This Row],[Embarked]]="C", 1, ""))</f>
        <v>0</v>
      </c>
      <c r="U789" s="3">
        <f>IF(Table2[[#This Row],[Sex]]="male", 1, 0)</f>
        <v>0</v>
      </c>
      <c r="V789" s="3">
        <v>1</v>
      </c>
      <c r="AI789">
        <f>SUMPRODUCT(Table2[[#This Row],[SibSp_1]:[Const]],$X$4:$AG$4)</f>
        <v>0.65519330611200832</v>
      </c>
      <c r="AJ789">
        <f>(AI789-Table2[[#This Row],[Survived]])^2</f>
        <v>0.1188916561499672</v>
      </c>
    </row>
    <row r="790" spans="1:36" x14ac:dyDescent="0.25">
      <c r="A790">
        <v>788</v>
      </c>
      <c r="B790">
        <v>0</v>
      </c>
      <c r="C790">
        <v>3</v>
      </c>
      <c r="D790" t="s">
        <v>1092</v>
      </c>
      <c r="E790" t="s">
        <v>13</v>
      </c>
      <c r="F790">
        <v>8</v>
      </c>
      <c r="G790">
        <v>4</v>
      </c>
      <c r="H790">
        <v>1</v>
      </c>
      <c r="I790">
        <v>382652</v>
      </c>
      <c r="J790">
        <v>29.125</v>
      </c>
      <c r="L790" t="s">
        <v>27</v>
      </c>
      <c r="M790">
        <f>Table2[[#This Row],[SibSp]]</f>
        <v>4</v>
      </c>
      <c r="N790">
        <f>Table2[[#This Row],[Parch]]</f>
        <v>1</v>
      </c>
      <c r="O790" s="5">
        <f>Table2[[#This Row],[Age]]/80</f>
        <v>0.1</v>
      </c>
      <c r="P790" s="5">
        <f>LOG10(Table2[[#This Row],[Fare]]+1)</f>
        <v>1.4789270555829248</v>
      </c>
      <c r="Q790" s="3">
        <f>IF(OR(Table2[[#This Row],[Pclass]]=2, Table2[[#This Row],[Pclass]]=3), 0, IF(Table2[[#This Row],[Pclass]]=1, 1, ""))</f>
        <v>0</v>
      </c>
      <c r="R790" s="3">
        <f>IF(OR(Table2[[#This Row],[Pclass]]=1, Table2[[#This Row],[Pclass]]=3), 0, IF(Table2[[#This Row],[Pclass]]=2, 1, ""))</f>
        <v>0</v>
      </c>
      <c r="S790" s="3">
        <f>IF(OR(Table2[[#This Row],[Embarked]]="C", Table2[[#This Row],[Embarked]]="Q"), 0, IF(Table2[[#This Row],[Embarked]]="S", 1, ""))</f>
        <v>0</v>
      </c>
      <c r="T790" s="3">
        <f>IF(OR(Table2[[#This Row],[Embarked]]="S", Table2[[#This Row],[Embarked]]="Q"), 0, IF(Table2[[#This Row],[Embarked]]="C", 1, ""))</f>
        <v>0</v>
      </c>
      <c r="U790" s="3">
        <f>IF(Table2[[#This Row],[Sex]]="male", 1, 0)</f>
        <v>1</v>
      </c>
      <c r="V790" s="3">
        <v>1</v>
      </c>
      <c r="AI790">
        <f>SUMPRODUCT(Table2[[#This Row],[SibSp_1]:[Const]],$X$4:$AG$4)</f>
        <v>-1.4487293216903785E-3</v>
      </c>
      <c r="AJ790">
        <f>(AI790-Table2[[#This Row],[Survived]])^2</f>
        <v>2.0988166475254642E-6</v>
      </c>
    </row>
    <row r="791" spans="1:36" x14ac:dyDescent="0.25">
      <c r="A791">
        <v>789</v>
      </c>
      <c r="B791">
        <v>1</v>
      </c>
      <c r="C791">
        <v>3</v>
      </c>
      <c r="D791" t="s">
        <v>1093</v>
      </c>
      <c r="E791" t="s">
        <v>13</v>
      </c>
      <c r="F791">
        <v>1</v>
      </c>
      <c r="G791">
        <v>1</v>
      </c>
      <c r="H791">
        <v>2</v>
      </c>
      <c r="I791" t="s">
        <v>153</v>
      </c>
      <c r="J791">
        <v>20.574999999999999</v>
      </c>
      <c r="L791" t="s">
        <v>15</v>
      </c>
      <c r="M791">
        <f>Table2[[#This Row],[SibSp]]</f>
        <v>1</v>
      </c>
      <c r="N791">
        <f>Table2[[#This Row],[Parch]]</f>
        <v>2</v>
      </c>
      <c r="O791" s="5">
        <f>Table2[[#This Row],[Age]]/80</f>
        <v>1.2500000000000001E-2</v>
      </c>
      <c r="P791" s="5">
        <f>LOG10(Table2[[#This Row],[Fare]]+1)</f>
        <v>1.3339508043872472</v>
      </c>
      <c r="Q791" s="3">
        <f>IF(OR(Table2[[#This Row],[Pclass]]=2, Table2[[#This Row],[Pclass]]=3), 0, IF(Table2[[#This Row],[Pclass]]=1, 1, ""))</f>
        <v>0</v>
      </c>
      <c r="R791" s="3">
        <f>IF(OR(Table2[[#This Row],[Pclass]]=1, Table2[[#This Row],[Pclass]]=3), 0, IF(Table2[[#This Row],[Pclass]]=2, 1, ""))</f>
        <v>0</v>
      </c>
      <c r="S791" s="3">
        <f>IF(OR(Table2[[#This Row],[Embarked]]="C", Table2[[#This Row],[Embarked]]="Q"), 0, IF(Table2[[#This Row],[Embarked]]="S", 1, ""))</f>
        <v>1</v>
      </c>
      <c r="T791" s="3">
        <f>IF(OR(Table2[[#This Row],[Embarked]]="S", Table2[[#This Row],[Embarked]]="Q"), 0, IF(Table2[[#This Row],[Embarked]]="C", 1, ""))</f>
        <v>0</v>
      </c>
      <c r="U791" s="3">
        <f>IF(Table2[[#This Row],[Sex]]="male", 1, 0)</f>
        <v>1</v>
      </c>
      <c r="V791" s="3">
        <v>1</v>
      </c>
      <c r="AI791">
        <f>SUMPRODUCT(Table2[[#This Row],[SibSp_1]:[Const]],$X$4:$AG$4)</f>
        <v>0.21789565748068274</v>
      </c>
      <c r="AJ791">
        <f>(AI791-Table2[[#This Row],[Survived]])^2</f>
        <v>0.61168720258757359</v>
      </c>
    </row>
    <row r="792" spans="1:36" x14ac:dyDescent="0.25">
      <c r="A792">
        <v>790</v>
      </c>
      <c r="B792">
        <v>0</v>
      </c>
      <c r="C792">
        <v>1</v>
      </c>
      <c r="D792" t="s">
        <v>1094</v>
      </c>
      <c r="E792" t="s">
        <v>13</v>
      </c>
      <c r="F792">
        <v>46</v>
      </c>
      <c r="G792">
        <v>0</v>
      </c>
      <c r="H792">
        <v>0</v>
      </c>
      <c r="I792" t="s">
        <v>218</v>
      </c>
      <c r="J792">
        <v>79.2</v>
      </c>
      <c r="K792" t="s">
        <v>1095</v>
      </c>
      <c r="L792" t="s">
        <v>20</v>
      </c>
      <c r="M792">
        <f>Table2[[#This Row],[SibSp]]</f>
        <v>0</v>
      </c>
      <c r="N792">
        <f>Table2[[#This Row],[Parch]]</f>
        <v>0</v>
      </c>
      <c r="O792" s="5">
        <f>Table2[[#This Row],[Age]]/80</f>
        <v>0.57499999999999996</v>
      </c>
      <c r="P792" s="5">
        <f>LOG10(Table2[[#This Row],[Fare]]+1)</f>
        <v>1.9041743682841634</v>
      </c>
      <c r="Q792" s="3">
        <f>IF(OR(Table2[[#This Row],[Pclass]]=2, Table2[[#This Row],[Pclass]]=3), 0, IF(Table2[[#This Row],[Pclass]]=1, 1, ""))</f>
        <v>1</v>
      </c>
      <c r="R792" s="3">
        <f>IF(OR(Table2[[#This Row],[Pclass]]=1, Table2[[#This Row],[Pclass]]=3), 0, IF(Table2[[#This Row],[Pclass]]=2, 1, ""))</f>
        <v>0</v>
      </c>
      <c r="S792" s="3">
        <f>IF(OR(Table2[[#This Row],[Embarked]]="C", Table2[[#This Row],[Embarked]]="Q"), 0, IF(Table2[[#This Row],[Embarked]]="S", 1, ""))</f>
        <v>0</v>
      </c>
      <c r="T792" s="3">
        <f>IF(OR(Table2[[#This Row],[Embarked]]="S", Table2[[#This Row],[Embarked]]="Q"), 0, IF(Table2[[#This Row],[Embarked]]="C", 1, ""))</f>
        <v>1</v>
      </c>
      <c r="U792" s="3">
        <f>IF(Table2[[#This Row],[Sex]]="male", 1, 0)</f>
        <v>1</v>
      </c>
      <c r="V792" s="3">
        <v>1</v>
      </c>
      <c r="AI792">
        <f>SUMPRODUCT(Table2[[#This Row],[SibSp_1]:[Const]],$X$4:$AG$4)</f>
        <v>0.45911518312808242</v>
      </c>
      <c r="AJ792">
        <f>(AI792-Table2[[#This Row],[Survived]])^2</f>
        <v>0.21078675137873265</v>
      </c>
    </row>
    <row r="793" spans="1:36" hidden="1" x14ac:dyDescent="0.25">
      <c r="A793">
        <v>791</v>
      </c>
      <c r="B793">
        <v>0</v>
      </c>
      <c r="C793">
        <v>3</v>
      </c>
      <c r="D793" t="s">
        <v>1096</v>
      </c>
      <c r="E793" t="s">
        <v>13</v>
      </c>
      <c r="G793">
        <v>0</v>
      </c>
      <c r="H793">
        <v>0</v>
      </c>
      <c r="I793">
        <v>12460</v>
      </c>
      <c r="J793">
        <v>7.75</v>
      </c>
      <c r="L793" t="s">
        <v>27</v>
      </c>
      <c r="M793">
        <f>Table2[[#This Row],[SibSp]]</f>
        <v>0</v>
      </c>
      <c r="N793">
        <f>Table2[[#This Row],[Parch]]</f>
        <v>0</v>
      </c>
      <c r="O793">
        <f>Table2[[#This Row],[Age]]/80</f>
        <v>0</v>
      </c>
      <c r="P793" s="3">
        <f>LOG10(Table2[[#This Row],[Fare]]+1)</f>
        <v>0.94200805302231327</v>
      </c>
      <c r="Q793" s="3">
        <f>IF(OR(Table2[[#This Row],[Pclass]]=2, Table2[[#This Row],[Pclass]]=3), 0, IF(Table2[[#This Row],[Pclass]]=1, 1, ""))</f>
        <v>0</v>
      </c>
      <c r="R793" s="3">
        <f>IF(OR(Table2[[#This Row],[Pclass]]=1, Table2[[#This Row],[Pclass]]=3), 0, IF(Table2[[#This Row],[Pclass]]=2, 1, ""))</f>
        <v>0</v>
      </c>
      <c r="S793" s="3">
        <f>IF(OR(Table2[[#This Row],[Embarked]]="C", Table2[[#This Row],[Embarked]]="Q"), 0, IF(Table2[[#This Row],[Embarked]]="S", 1, ""))</f>
        <v>0</v>
      </c>
      <c r="T793" s="3">
        <f>IF(OR(Table2[[#This Row],[Embarked]]="S", Table2[[#This Row],[Embarked]]="Q"), 0, IF(Table2[[#This Row],[Embarked]]="C", 1, ""))</f>
        <v>0</v>
      </c>
      <c r="U793" s="3">
        <f>IF(Table2[[#This Row],[Sex]]="male", 1, 0)</f>
        <v>1</v>
      </c>
      <c r="V793" s="3"/>
      <c r="AI793">
        <f>SUMPRODUCT(Table2[[#This Row],[SibSp_1]:[Const]],$X$4:$AG$4)</f>
        <v>-0.43714234241547401</v>
      </c>
      <c r="AJ793">
        <f>(AI793-Table2[[#This Row],[Survived]])^2</f>
        <v>0.19109342753248754</v>
      </c>
    </row>
    <row r="794" spans="1:36" x14ac:dyDescent="0.25">
      <c r="A794">
        <v>792</v>
      </c>
      <c r="B794">
        <v>0</v>
      </c>
      <c r="C794">
        <v>2</v>
      </c>
      <c r="D794" t="s">
        <v>1097</v>
      </c>
      <c r="E794" t="s">
        <v>13</v>
      </c>
      <c r="F794">
        <v>16</v>
      </c>
      <c r="G794">
        <v>0</v>
      </c>
      <c r="H794">
        <v>0</v>
      </c>
      <c r="I794">
        <v>239865</v>
      </c>
      <c r="J794">
        <v>26</v>
      </c>
      <c r="L794" t="s">
        <v>15</v>
      </c>
      <c r="M794">
        <f>Table2[[#This Row],[SibSp]]</f>
        <v>0</v>
      </c>
      <c r="N794">
        <f>Table2[[#This Row],[Parch]]</f>
        <v>0</v>
      </c>
      <c r="O794" s="5">
        <f>Table2[[#This Row],[Age]]/80</f>
        <v>0.2</v>
      </c>
      <c r="P794" s="5">
        <f>LOG10(Table2[[#This Row],[Fare]]+1)</f>
        <v>1.4313637641589874</v>
      </c>
      <c r="Q794" s="3">
        <f>IF(OR(Table2[[#This Row],[Pclass]]=2, Table2[[#This Row],[Pclass]]=3), 0, IF(Table2[[#This Row],[Pclass]]=1, 1, ""))</f>
        <v>0</v>
      </c>
      <c r="R794" s="3">
        <f>IF(OR(Table2[[#This Row],[Pclass]]=1, Table2[[#This Row],[Pclass]]=3), 0, IF(Table2[[#This Row],[Pclass]]=2, 1, ""))</f>
        <v>1</v>
      </c>
      <c r="S794" s="3">
        <f>IF(OR(Table2[[#This Row],[Embarked]]="C", Table2[[#This Row],[Embarked]]="Q"), 0, IF(Table2[[#This Row],[Embarked]]="S", 1, ""))</f>
        <v>1</v>
      </c>
      <c r="T794" s="3">
        <f>IF(OR(Table2[[#This Row],[Embarked]]="S", Table2[[#This Row],[Embarked]]="Q"), 0, IF(Table2[[#This Row],[Embarked]]="C", 1, ""))</f>
        <v>0</v>
      </c>
      <c r="U794" s="3">
        <f>IF(Table2[[#This Row],[Sex]]="male", 1, 0)</f>
        <v>1</v>
      </c>
      <c r="V794" s="3">
        <v>1</v>
      </c>
      <c r="AI794">
        <f>SUMPRODUCT(Table2[[#This Row],[SibSp_1]:[Const]],$X$4:$AG$4)</f>
        <v>0.39225137711536079</v>
      </c>
      <c r="AJ794">
        <f>(AI794-Table2[[#This Row],[Survived]])^2</f>
        <v>0.15386114284889699</v>
      </c>
    </row>
    <row r="795" spans="1:36" hidden="1" x14ac:dyDescent="0.25">
      <c r="A795">
        <v>793</v>
      </c>
      <c r="B795">
        <v>0</v>
      </c>
      <c r="C795">
        <v>3</v>
      </c>
      <c r="D795" t="s">
        <v>1098</v>
      </c>
      <c r="E795" t="s">
        <v>17</v>
      </c>
      <c r="G795">
        <v>8</v>
      </c>
      <c r="H795">
        <v>2</v>
      </c>
      <c r="I795" t="s">
        <v>250</v>
      </c>
      <c r="J795">
        <v>69.55</v>
      </c>
      <c r="L795" t="s">
        <v>15</v>
      </c>
      <c r="M795">
        <f>Table2[[#This Row],[SibSp]]</f>
        <v>8</v>
      </c>
      <c r="N795">
        <f>Table2[[#This Row],[Parch]]</f>
        <v>2</v>
      </c>
      <c r="O795">
        <f>Table2[[#This Row],[Age]]/80</f>
        <v>0</v>
      </c>
      <c r="P795" s="3">
        <f>LOG10(Table2[[#This Row],[Fare]]+1)</f>
        <v>1.8484970180903666</v>
      </c>
      <c r="Q795" s="3">
        <f>IF(OR(Table2[[#This Row],[Pclass]]=2, Table2[[#This Row],[Pclass]]=3), 0, IF(Table2[[#This Row],[Pclass]]=1, 1, ""))</f>
        <v>0</v>
      </c>
      <c r="R795" s="3">
        <f>IF(OR(Table2[[#This Row],[Pclass]]=1, Table2[[#This Row],[Pclass]]=3), 0, IF(Table2[[#This Row],[Pclass]]=2, 1, ""))</f>
        <v>0</v>
      </c>
      <c r="S795" s="3">
        <f>IF(OR(Table2[[#This Row],[Embarked]]="C", Table2[[#This Row],[Embarked]]="Q"), 0, IF(Table2[[#This Row],[Embarked]]="S", 1, ""))</f>
        <v>1</v>
      </c>
      <c r="T795" s="3">
        <f>IF(OR(Table2[[#This Row],[Embarked]]="S", Table2[[#This Row],[Embarked]]="Q"), 0, IF(Table2[[#This Row],[Embarked]]="C", 1, ""))</f>
        <v>0</v>
      </c>
      <c r="U795" s="3">
        <f>IF(Table2[[#This Row],[Sex]]="male", 1, 0)</f>
        <v>0</v>
      </c>
      <c r="V795" s="3"/>
      <c r="AI795">
        <f>SUMPRODUCT(Table2[[#This Row],[SibSp_1]:[Const]],$X$4:$AG$4)</f>
        <v>-0.34649680415018896</v>
      </c>
      <c r="AJ795">
        <f>(AI795-Table2[[#This Row],[Survived]])^2</f>
        <v>0.12006003528629441</v>
      </c>
    </row>
    <row r="796" spans="1:36" hidden="1" x14ac:dyDescent="0.25">
      <c r="A796">
        <v>794</v>
      </c>
      <c r="B796">
        <v>0</v>
      </c>
      <c r="C796">
        <v>1</v>
      </c>
      <c r="D796" t="s">
        <v>1099</v>
      </c>
      <c r="E796" t="s">
        <v>13</v>
      </c>
      <c r="G796">
        <v>0</v>
      </c>
      <c r="H796">
        <v>0</v>
      </c>
      <c r="I796" t="s">
        <v>1100</v>
      </c>
      <c r="J796">
        <v>30.695799999999998</v>
      </c>
      <c r="L796" t="s">
        <v>20</v>
      </c>
      <c r="M796">
        <f>Table2[[#This Row],[SibSp]]</f>
        <v>0</v>
      </c>
      <c r="N796">
        <f>Table2[[#This Row],[Parch]]</f>
        <v>0</v>
      </c>
      <c r="O796">
        <f>Table2[[#This Row],[Age]]/80</f>
        <v>0</v>
      </c>
      <c r="P796" s="3">
        <f>LOG10(Table2[[#This Row],[Fare]]+1)</f>
        <v>1.5010017178117605</v>
      </c>
      <c r="Q796" s="3">
        <f>IF(OR(Table2[[#This Row],[Pclass]]=2, Table2[[#This Row],[Pclass]]=3), 0, IF(Table2[[#This Row],[Pclass]]=1, 1, ""))</f>
        <v>1</v>
      </c>
      <c r="R796" s="3">
        <f>IF(OR(Table2[[#This Row],[Pclass]]=1, Table2[[#This Row],[Pclass]]=3), 0, IF(Table2[[#This Row],[Pclass]]=2, 1, ""))</f>
        <v>0</v>
      </c>
      <c r="S796" s="3">
        <f>IF(OR(Table2[[#This Row],[Embarked]]="C", Table2[[#This Row],[Embarked]]="Q"), 0, IF(Table2[[#This Row],[Embarked]]="S", 1, ""))</f>
        <v>0</v>
      </c>
      <c r="T796" s="3">
        <f>IF(OR(Table2[[#This Row],[Embarked]]="S", Table2[[#This Row],[Embarked]]="Q"), 0, IF(Table2[[#This Row],[Embarked]]="C", 1, ""))</f>
        <v>1</v>
      </c>
      <c r="U796" s="3">
        <f>IF(Table2[[#This Row],[Sex]]="male", 1, 0)</f>
        <v>1</v>
      </c>
      <c r="V796" s="3"/>
      <c r="AI796">
        <f>SUMPRODUCT(Table2[[#This Row],[SibSp_1]:[Const]],$X$4:$AG$4)</f>
        <v>3.9529466586609052E-2</v>
      </c>
      <c r="AJ796">
        <f>(AI796-Table2[[#This Row],[Survived]])^2</f>
        <v>1.5625787286218415E-3</v>
      </c>
    </row>
    <row r="797" spans="1:36" x14ac:dyDescent="0.25">
      <c r="A797">
        <v>795</v>
      </c>
      <c r="B797">
        <v>0</v>
      </c>
      <c r="C797">
        <v>3</v>
      </c>
      <c r="D797" t="s">
        <v>1101</v>
      </c>
      <c r="E797" t="s">
        <v>13</v>
      </c>
      <c r="F797">
        <v>25</v>
      </c>
      <c r="G797">
        <v>0</v>
      </c>
      <c r="H797">
        <v>0</v>
      </c>
      <c r="I797">
        <v>349203</v>
      </c>
      <c r="J797">
        <v>7.8958000000000004</v>
      </c>
      <c r="L797" t="s">
        <v>15</v>
      </c>
      <c r="M797">
        <f>Table2[[#This Row],[SibSp]]</f>
        <v>0</v>
      </c>
      <c r="N797">
        <f>Table2[[#This Row],[Parch]]</f>
        <v>0</v>
      </c>
      <c r="O797" s="5">
        <f>Table2[[#This Row],[Age]]/80</f>
        <v>0.3125</v>
      </c>
      <c r="P797" s="5">
        <f>LOG10(Table2[[#This Row],[Fare]]+1)</f>
        <v>0.94918501031343461</v>
      </c>
      <c r="Q797" s="3">
        <f>IF(OR(Table2[[#This Row],[Pclass]]=2, Table2[[#This Row],[Pclass]]=3), 0, IF(Table2[[#This Row],[Pclass]]=1, 1, ""))</f>
        <v>0</v>
      </c>
      <c r="R797" s="3">
        <f>IF(OR(Table2[[#This Row],[Pclass]]=1, Table2[[#This Row],[Pclass]]=3), 0, IF(Table2[[#This Row],[Pclass]]=2, 1, ""))</f>
        <v>0</v>
      </c>
      <c r="S797" s="3">
        <f>IF(OR(Table2[[#This Row],[Embarked]]="C", Table2[[#This Row],[Embarked]]="Q"), 0, IF(Table2[[#This Row],[Embarked]]="S", 1, ""))</f>
        <v>1</v>
      </c>
      <c r="T797" s="3">
        <f>IF(OR(Table2[[#This Row],[Embarked]]="S", Table2[[#This Row],[Embarked]]="Q"), 0, IF(Table2[[#This Row],[Embarked]]="C", 1, ""))</f>
        <v>0</v>
      </c>
      <c r="U797" s="3">
        <f>IF(Table2[[#This Row],[Sex]]="male", 1, 0)</f>
        <v>1</v>
      </c>
      <c r="V797" s="3">
        <v>1</v>
      </c>
      <c r="AI797">
        <f>SUMPRODUCT(Table2[[#This Row],[SibSp_1]:[Const]],$X$4:$AG$4)</f>
        <v>0.12829338238524113</v>
      </c>
      <c r="AJ797">
        <f>(AI797-Table2[[#This Row],[Survived]])^2</f>
        <v>1.6459191963845699E-2</v>
      </c>
    </row>
    <row r="798" spans="1:36" x14ac:dyDescent="0.25">
      <c r="A798">
        <v>796</v>
      </c>
      <c r="B798">
        <v>0</v>
      </c>
      <c r="C798">
        <v>2</v>
      </c>
      <c r="D798" t="s">
        <v>1102</v>
      </c>
      <c r="E798" t="s">
        <v>13</v>
      </c>
      <c r="F798">
        <v>39</v>
      </c>
      <c r="G798">
        <v>0</v>
      </c>
      <c r="H798">
        <v>0</v>
      </c>
      <c r="I798">
        <v>28213</v>
      </c>
      <c r="J798">
        <v>13</v>
      </c>
      <c r="L798" t="s">
        <v>15</v>
      </c>
      <c r="M798">
        <f>Table2[[#This Row],[SibSp]]</f>
        <v>0</v>
      </c>
      <c r="N798">
        <f>Table2[[#This Row],[Parch]]</f>
        <v>0</v>
      </c>
      <c r="O798" s="5">
        <f>Table2[[#This Row],[Age]]/80</f>
        <v>0.48749999999999999</v>
      </c>
      <c r="P798" s="5">
        <f>LOG10(Table2[[#This Row],[Fare]]+1)</f>
        <v>1.146128035678238</v>
      </c>
      <c r="Q798" s="3">
        <f>IF(OR(Table2[[#This Row],[Pclass]]=2, Table2[[#This Row],[Pclass]]=3), 0, IF(Table2[[#This Row],[Pclass]]=1, 1, ""))</f>
        <v>0</v>
      </c>
      <c r="R798" s="3">
        <f>IF(OR(Table2[[#This Row],[Pclass]]=1, Table2[[#This Row],[Pclass]]=3), 0, IF(Table2[[#This Row],[Pclass]]=2, 1, ""))</f>
        <v>1</v>
      </c>
      <c r="S798" s="3">
        <f>IF(OR(Table2[[#This Row],[Embarked]]="C", Table2[[#This Row],[Embarked]]="Q"), 0, IF(Table2[[#This Row],[Embarked]]="S", 1, ""))</f>
        <v>1</v>
      </c>
      <c r="T798" s="3">
        <f>IF(OR(Table2[[#This Row],[Embarked]]="S", Table2[[#This Row],[Embarked]]="Q"), 0, IF(Table2[[#This Row],[Embarked]]="C", 1, ""))</f>
        <v>0</v>
      </c>
      <c r="U798" s="3">
        <f>IF(Table2[[#This Row],[Sex]]="male", 1, 0)</f>
        <v>1</v>
      </c>
      <c r="V798" s="3">
        <v>1</v>
      </c>
      <c r="AI798">
        <f>SUMPRODUCT(Table2[[#This Row],[SibSp_1]:[Const]],$X$4:$AG$4)</f>
        <v>0.23111364600317175</v>
      </c>
      <c r="AJ798">
        <f>(AI798-Table2[[#This Row],[Survived]])^2</f>
        <v>5.3413517368879386E-2</v>
      </c>
    </row>
    <row r="799" spans="1:36" x14ac:dyDescent="0.25">
      <c r="A799">
        <v>797</v>
      </c>
      <c r="B799">
        <v>1</v>
      </c>
      <c r="C799">
        <v>1</v>
      </c>
      <c r="D799" t="s">
        <v>1103</v>
      </c>
      <c r="E799" t="s">
        <v>17</v>
      </c>
      <c r="F799">
        <v>49</v>
      </c>
      <c r="G799">
        <v>0</v>
      </c>
      <c r="H799">
        <v>0</v>
      </c>
      <c r="I799">
        <v>17465</v>
      </c>
      <c r="J799">
        <v>25.929200000000002</v>
      </c>
      <c r="K799" t="s">
        <v>1104</v>
      </c>
      <c r="L799" t="s">
        <v>15</v>
      </c>
      <c r="M799">
        <f>Table2[[#This Row],[SibSp]]</f>
        <v>0</v>
      </c>
      <c r="N799">
        <f>Table2[[#This Row],[Parch]]</f>
        <v>0</v>
      </c>
      <c r="O799" s="5">
        <f>Table2[[#This Row],[Age]]/80</f>
        <v>0.61250000000000004</v>
      </c>
      <c r="P799" s="5">
        <f>LOG10(Table2[[#This Row],[Fare]]+1)</f>
        <v>1.4302234517870693</v>
      </c>
      <c r="Q799" s="3">
        <f>IF(OR(Table2[[#This Row],[Pclass]]=2, Table2[[#This Row],[Pclass]]=3), 0, IF(Table2[[#This Row],[Pclass]]=1, 1, ""))</f>
        <v>1</v>
      </c>
      <c r="R799" s="3">
        <f>IF(OR(Table2[[#This Row],[Pclass]]=1, Table2[[#This Row],[Pclass]]=3), 0, IF(Table2[[#This Row],[Pclass]]=2, 1, ""))</f>
        <v>0</v>
      </c>
      <c r="S799" s="3">
        <f>IF(OR(Table2[[#This Row],[Embarked]]="C", Table2[[#This Row],[Embarked]]="Q"), 0, IF(Table2[[#This Row],[Embarked]]="S", 1, ""))</f>
        <v>1</v>
      </c>
      <c r="T799" s="3">
        <f>IF(OR(Table2[[#This Row],[Embarked]]="S", Table2[[#This Row],[Embarked]]="Q"), 0, IF(Table2[[#This Row],[Embarked]]="C", 1, ""))</f>
        <v>0</v>
      </c>
      <c r="U799" s="3">
        <f>IF(Table2[[#This Row],[Sex]]="male", 1, 0)</f>
        <v>0</v>
      </c>
      <c r="V799" s="3">
        <v>1</v>
      </c>
      <c r="AI799">
        <f>SUMPRODUCT(Table2[[#This Row],[SibSp_1]:[Const]],$X$4:$AG$4)</f>
        <v>0.83377597255259916</v>
      </c>
      <c r="AJ799">
        <f>(AI799-Table2[[#This Row],[Survived]])^2</f>
        <v>2.7630427300834266E-2</v>
      </c>
    </row>
    <row r="800" spans="1:36" x14ac:dyDescent="0.25">
      <c r="A800">
        <v>798</v>
      </c>
      <c r="B800">
        <v>1</v>
      </c>
      <c r="C800">
        <v>3</v>
      </c>
      <c r="D800" t="s">
        <v>1105</v>
      </c>
      <c r="E800" t="s">
        <v>17</v>
      </c>
      <c r="F800">
        <v>31</v>
      </c>
      <c r="G800">
        <v>0</v>
      </c>
      <c r="H800">
        <v>0</v>
      </c>
      <c r="I800">
        <v>349244</v>
      </c>
      <c r="J800">
        <v>8.6832999999999991</v>
      </c>
      <c r="L800" t="s">
        <v>15</v>
      </c>
      <c r="M800">
        <f>Table2[[#This Row],[SibSp]]</f>
        <v>0</v>
      </c>
      <c r="N800">
        <f>Table2[[#This Row],[Parch]]</f>
        <v>0</v>
      </c>
      <c r="O800" s="5">
        <f>Table2[[#This Row],[Age]]/80</f>
        <v>0.38750000000000001</v>
      </c>
      <c r="P800" s="5">
        <f>LOG10(Table2[[#This Row],[Fare]]+1)</f>
        <v>0.98602338701450321</v>
      </c>
      <c r="Q800" s="3">
        <f>IF(OR(Table2[[#This Row],[Pclass]]=2, Table2[[#This Row],[Pclass]]=3), 0, IF(Table2[[#This Row],[Pclass]]=1, 1, ""))</f>
        <v>0</v>
      </c>
      <c r="R800" s="3">
        <f>IF(OR(Table2[[#This Row],[Pclass]]=1, Table2[[#This Row],[Pclass]]=3), 0, IF(Table2[[#This Row],[Pclass]]=2, 1, ""))</f>
        <v>0</v>
      </c>
      <c r="S800" s="3">
        <f>IF(OR(Table2[[#This Row],[Embarked]]="C", Table2[[#This Row],[Embarked]]="Q"), 0, IF(Table2[[#This Row],[Embarked]]="S", 1, ""))</f>
        <v>1</v>
      </c>
      <c r="T800" s="3">
        <f>IF(OR(Table2[[#This Row],[Embarked]]="S", Table2[[#This Row],[Embarked]]="Q"), 0, IF(Table2[[#This Row],[Embarked]]="C", 1, ""))</f>
        <v>0</v>
      </c>
      <c r="U800" s="3">
        <f>IF(Table2[[#This Row],[Sex]]="male", 1, 0)</f>
        <v>0</v>
      </c>
      <c r="V800" s="3">
        <v>1</v>
      </c>
      <c r="AI800">
        <f>SUMPRODUCT(Table2[[#This Row],[SibSp_1]:[Const]],$X$4:$AG$4)</f>
        <v>0.5747445767525079</v>
      </c>
      <c r="AJ800">
        <f>(AI800-Table2[[#This Row],[Survived]])^2</f>
        <v>0.18084217500140365</v>
      </c>
    </row>
    <row r="801" spans="1:36" x14ac:dyDescent="0.25">
      <c r="A801">
        <v>799</v>
      </c>
      <c r="B801">
        <v>0</v>
      </c>
      <c r="C801">
        <v>3</v>
      </c>
      <c r="D801" t="s">
        <v>1106</v>
      </c>
      <c r="E801" t="s">
        <v>13</v>
      </c>
      <c r="F801">
        <v>30</v>
      </c>
      <c r="G801">
        <v>0</v>
      </c>
      <c r="H801">
        <v>0</v>
      </c>
      <c r="I801">
        <v>2685</v>
      </c>
      <c r="J801">
        <v>7.2291999999999996</v>
      </c>
      <c r="L801" t="s">
        <v>20</v>
      </c>
      <c r="M801">
        <f>Table2[[#This Row],[SibSp]]</f>
        <v>0</v>
      </c>
      <c r="N801">
        <f>Table2[[#This Row],[Parch]]</f>
        <v>0</v>
      </c>
      <c r="O801" s="5">
        <f>Table2[[#This Row],[Age]]/80</f>
        <v>0.375</v>
      </c>
      <c r="P801" s="5">
        <f>LOG10(Table2[[#This Row],[Fare]]+1)</f>
        <v>0.91535761741483168</v>
      </c>
      <c r="Q801" s="3">
        <f>IF(OR(Table2[[#This Row],[Pclass]]=2, Table2[[#This Row],[Pclass]]=3), 0, IF(Table2[[#This Row],[Pclass]]=1, 1, ""))</f>
        <v>0</v>
      </c>
      <c r="R801" s="3">
        <f>IF(OR(Table2[[#This Row],[Pclass]]=1, Table2[[#This Row],[Pclass]]=3), 0, IF(Table2[[#This Row],[Pclass]]=2, 1, ""))</f>
        <v>0</v>
      </c>
      <c r="S801" s="3">
        <f>IF(OR(Table2[[#This Row],[Embarked]]="C", Table2[[#This Row],[Embarked]]="Q"), 0, IF(Table2[[#This Row],[Embarked]]="S", 1, ""))</f>
        <v>0</v>
      </c>
      <c r="T801" s="3">
        <f>IF(OR(Table2[[#This Row],[Embarked]]="S", Table2[[#This Row],[Embarked]]="Q"), 0, IF(Table2[[#This Row],[Embarked]]="C", 1, ""))</f>
        <v>1</v>
      </c>
      <c r="U801" s="3">
        <f>IF(Table2[[#This Row],[Sex]]="male", 1, 0)</f>
        <v>1</v>
      </c>
      <c r="V801" s="3">
        <v>1</v>
      </c>
      <c r="AI801">
        <f>SUMPRODUCT(Table2[[#This Row],[SibSp_1]:[Const]],$X$4:$AG$4)</f>
        <v>0.16073160743683201</v>
      </c>
      <c r="AJ801">
        <f>(AI801-Table2[[#This Row],[Survived]])^2</f>
        <v>2.5834649629227872E-2</v>
      </c>
    </row>
    <row r="802" spans="1:36" x14ac:dyDescent="0.25">
      <c r="A802">
        <v>800</v>
      </c>
      <c r="B802">
        <v>0</v>
      </c>
      <c r="C802">
        <v>3</v>
      </c>
      <c r="D802" t="s">
        <v>1107</v>
      </c>
      <c r="E802" t="s">
        <v>17</v>
      </c>
      <c r="F802">
        <v>30</v>
      </c>
      <c r="G802">
        <v>1</v>
      </c>
      <c r="H802">
        <v>1</v>
      </c>
      <c r="I802">
        <v>345773</v>
      </c>
      <c r="J802">
        <v>24.15</v>
      </c>
      <c r="L802" t="s">
        <v>15</v>
      </c>
      <c r="M802">
        <f>Table2[[#This Row],[SibSp]]</f>
        <v>1</v>
      </c>
      <c r="N802">
        <f>Table2[[#This Row],[Parch]]</f>
        <v>1</v>
      </c>
      <c r="O802" s="5">
        <f>Table2[[#This Row],[Age]]/80</f>
        <v>0.375</v>
      </c>
      <c r="P802" s="5">
        <f>LOG10(Table2[[#This Row],[Fare]]+1)</f>
        <v>1.4005379893919461</v>
      </c>
      <c r="Q802" s="3">
        <f>IF(OR(Table2[[#This Row],[Pclass]]=2, Table2[[#This Row],[Pclass]]=3), 0, IF(Table2[[#This Row],[Pclass]]=1, 1, ""))</f>
        <v>0</v>
      </c>
      <c r="R802" s="3">
        <f>IF(OR(Table2[[#This Row],[Pclass]]=1, Table2[[#This Row],[Pclass]]=3), 0, IF(Table2[[#This Row],[Pclass]]=2, 1, ""))</f>
        <v>0</v>
      </c>
      <c r="S802" s="3">
        <f>IF(OR(Table2[[#This Row],[Embarked]]="C", Table2[[#This Row],[Embarked]]="Q"), 0, IF(Table2[[#This Row],[Embarked]]="S", 1, ""))</f>
        <v>1</v>
      </c>
      <c r="T802" s="3">
        <f>IF(OR(Table2[[#This Row],[Embarked]]="S", Table2[[#This Row],[Embarked]]="Q"), 0, IF(Table2[[#This Row],[Embarked]]="C", 1, ""))</f>
        <v>0</v>
      </c>
      <c r="U802" s="3">
        <f>IF(Table2[[#This Row],[Sex]]="male", 1, 0)</f>
        <v>0</v>
      </c>
      <c r="V802" s="3">
        <v>1</v>
      </c>
      <c r="AI802">
        <f>SUMPRODUCT(Table2[[#This Row],[SibSp_1]:[Const]],$X$4:$AG$4)</f>
        <v>0.53249118540654816</v>
      </c>
      <c r="AJ802">
        <f>(AI802-Table2[[#This Row],[Survived]])^2</f>
        <v>0.28354686253567085</v>
      </c>
    </row>
    <row r="803" spans="1:36" x14ac:dyDescent="0.25">
      <c r="A803">
        <v>801</v>
      </c>
      <c r="B803">
        <v>0</v>
      </c>
      <c r="C803">
        <v>2</v>
      </c>
      <c r="D803" t="s">
        <v>1108</v>
      </c>
      <c r="E803" t="s">
        <v>13</v>
      </c>
      <c r="F803">
        <v>34</v>
      </c>
      <c r="G803">
        <v>0</v>
      </c>
      <c r="H803">
        <v>0</v>
      </c>
      <c r="I803">
        <v>250647</v>
      </c>
      <c r="J803">
        <v>13</v>
      </c>
      <c r="L803" t="s">
        <v>15</v>
      </c>
      <c r="M803">
        <f>Table2[[#This Row],[SibSp]]</f>
        <v>0</v>
      </c>
      <c r="N803">
        <f>Table2[[#This Row],[Parch]]</f>
        <v>0</v>
      </c>
      <c r="O803" s="5">
        <f>Table2[[#This Row],[Age]]/80</f>
        <v>0.42499999999999999</v>
      </c>
      <c r="P803" s="5">
        <f>LOG10(Table2[[#This Row],[Fare]]+1)</f>
        <v>1.146128035678238</v>
      </c>
      <c r="Q803" s="3">
        <f>IF(OR(Table2[[#This Row],[Pclass]]=2, Table2[[#This Row],[Pclass]]=3), 0, IF(Table2[[#This Row],[Pclass]]=1, 1, ""))</f>
        <v>0</v>
      </c>
      <c r="R803" s="3">
        <f>IF(OR(Table2[[#This Row],[Pclass]]=1, Table2[[#This Row],[Pclass]]=3), 0, IF(Table2[[#This Row],[Pclass]]=2, 1, ""))</f>
        <v>1</v>
      </c>
      <c r="S803" s="3">
        <f>IF(OR(Table2[[#This Row],[Embarked]]="C", Table2[[#This Row],[Embarked]]="Q"), 0, IF(Table2[[#This Row],[Embarked]]="S", 1, ""))</f>
        <v>1</v>
      </c>
      <c r="T803" s="3">
        <f>IF(OR(Table2[[#This Row],[Embarked]]="S", Table2[[#This Row],[Embarked]]="Q"), 0, IF(Table2[[#This Row],[Embarked]]="C", 1, ""))</f>
        <v>0</v>
      </c>
      <c r="U803" s="3">
        <f>IF(Table2[[#This Row],[Sex]]="male", 1, 0)</f>
        <v>1</v>
      </c>
      <c r="V803" s="3">
        <v>1</v>
      </c>
      <c r="AI803">
        <f>SUMPRODUCT(Table2[[#This Row],[SibSp_1]:[Const]],$X$4:$AG$4)</f>
        <v>0.26312079344682027</v>
      </c>
      <c r="AJ803">
        <f>(AI803-Table2[[#This Row],[Survived]])^2</f>
        <v>6.9232551944084258E-2</v>
      </c>
    </row>
    <row r="804" spans="1:36" x14ac:dyDescent="0.25">
      <c r="A804">
        <v>802</v>
      </c>
      <c r="B804">
        <v>1</v>
      </c>
      <c r="C804">
        <v>2</v>
      </c>
      <c r="D804" t="s">
        <v>1109</v>
      </c>
      <c r="E804" t="s">
        <v>17</v>
      </c>
      <c r="F804">
        <v>31</v>
      </c>
      <c r="G804">
        <v>1</v>
      </c>
      <c r="H804">
        <v>1</v>
      </c>
      <c r="I804" t="s">
        <v>360</v>
      </c>
      <c r="J804">
        <v>26.25</v>
      </c>
      <c r="L804" t="s">
        <v>15</v>
      </c>
      <c r="M804">
        <f>Table2[[#This Row],[SibSp]]</f>
        <v>1</v>
      </c>
      <c r="N804">
        <f>Table2[[#This Row],[Parch]]</f>
        <v>1</v>
      </c>
      <c r="O804" s="5">
        <f>Table2[[#This Row],[Age]]/80</f>
        <v>0.38750000000000001</v>
      </c>
      <c r="P804" s="5">
        <f>LOG10(Table2[[#This Row],[Fare]]+1)</f>
        <v>1.4353665066126613</v>
      </c>
      <c r="Q804" s="3">
        <f>IF(OR(Table2[[#This Row],[Pclass]]=2, Table2[[#This Row],[Pclass]]=3), 0, IF(Table2[[#This Row],[Pclass]]=1, 1, ""))</f>
        <v>0</v>
      </c>
      <c r="R804" s="3">
        <f>IF(OR(Table2[[#This Row],[Pclass]]=1, Table2[[#This Row],[Pclass]]=3), 0, IF(Table2[[#This Row],[Pclass]]=2, 1, ""))</f>
        <v>1</v>
      </c>
      <c r="S804" s="3">
        <f>IF(OR(Table2[[#This Row],[Embarked]]="C", Table2[[#This Row],[Embarked]]="Q"), 0, IF(Table2[[#This Row],[Embarked]]="S", 1, ""))</f>
        <v>1</v>
      </c>
      <c r="T804" s="3">
        <f>IF(OR(Table2[[#This Row],[Embarked]]="S", Table2[[#This Row],[Embarked]]="Q"), 0, IF(Table2[[#This Row],[Embarked]]="C", 1, ""))</f>
        <v>0</v>
      </c>
      <c r="U804" s="3">
        <f>IF(Table2[[#This Row],[Sex]]="male", 1, 0)</f>
        <v>0</v>
      </c>
      <c r="V804" s="3">
        <v>1</v>
      </c>
      <c r="AI804">
        <f>SUMPRODUCT(Table2[[#This Row],[SibSp_1]:[Const]],$X$4:$AG$4)</f>
        <v>0.71062717113379192</v>
      </c>
      <c r="AJ804">
        <f>(AI804-Table2[[#This Row],[Survived]])^2</f>
        <v>8.3736634086031742E-2</v>
      </c>
    </row>
    <row r="805" spans="1:36" x14ac:dyDescent="0.25">
      <c r="A805">
        <v>803</v>
      </c>
      <c r="B805">
        <v>1</v>
      </c>
      <c r="C805">
        <v>1</v>
      </c>
      <c r="D805" t="s">
        <v>1110</v>
      </c>
      <c r="E805" t="s">
        <v>13</v>
      </c>
      <c r="F805">
        <v>11</v>
      </c>
      <c r="G805">
        <v>1</v>
      </c>
      <c r="H805">
        <v>2</v>
      </c>
      <c r="I805">
        <v>113760</v>
      </c>
      <c r="J805">
        <v>120</v>
      </c>
      <c r="K805" t="s">
        <v>577</v>
      </c>
      <c r="L805" t="s">
        <v>15</v>
      </c>
      <c r="M805">
        <f>Table2[[#This Row],[SibSp]]</f>
        <v>1</v>
      </c>
      <c r="N805">
        <f>Table2[[#This Row],[Parch]]</f>
        <v>2</v>
      </c>
      <c r="O805" s="5">
        <f>Table2[[#This Row],[Age]]/80</f>
        <v>0.13750000000000001</v>
      </c>
      <c r="P805" s="5">
        <f>LOG10(Table2[[#This Row],[Fare]]+1)</f>
        <v>2.0827853703164503</v>
      </c>
      <c r="Q805" s="3">
        <f>IF(OR(Table2[[#This Row],[Pclass]]=2, Table2[[#This Row],[Pclass]]=3), 0, IF(Table2[[#This Row],[Pclass]]=1, 1, ""))</f>
        <v>1</v>
      </c>
      <c r="R805" s="3">
        <f>IF(OR(Table2[[#This Row],[Pclass]]=1, Table2[[#This Row],[Pclass]]=3), 0, IF(Table2[[#This Row],[Pclass]]=2, 1, ""))</f>
        <v>0</v>
      </c>
      <c r="S805" s="3">
        <f>IF(OR(Table2[[#This Row],[Embarked]]="C", Table2[[#This Row],[Embarked]]="Q"), 0, IF(Table2[[#This Row],[Embarked]]="S", 1, ""))</f>
        <v>1</v>
      </c>
      <c r="T805" s="3">
        <f>IF(OR(Table2[[#This Row],[Embarked]]="S", Table2[[#This Row],[Embarked]]="Q"), 0, IF(Table2[[#This Row],[Embarked]]="C", 1, ""))</f>
        <v>0</v>
      </c>
      <c r="U805" s="3">
        <f>IF(Table2[[#This Row],[Sex]]="male", 1, 0)</f>
        <v>1</v>
      </c>
      <c r="V805" s="3">
        <v>1</v>
      </c>
      <c r="AI805">
        <f>SUMPRODUCT(Table2[[#This Row],[SibSp_1]:[Const]],$X$4:$AG$4)</f>
        <v>0.54298900578156917</v>
      </c>
      <c r="AJ805">
        <f>(AI805-Table2[[#This Row],[Survived]])^2</f>
        <v>0.20885904883651862</v>
      </c>
    </row>
    <row r="806" spans="1:36" x14ac:dyDescent="0.25">
      <c r="A806">
        <v>804</v>
      </c>
      <c r="B806">
        <v>1</v>
      </c>
      <c r="C806">
        <v>3</v>
      </c>
      <c r="D806" t="s">
        <v>1111</v>
      </c>
      <c r="E806" t="s">
        <v>13</v>
      </c>
      <c r="F806">
        <v>0.42</v>
      </c>
      <c r="G806">
        <v>0</v>
      </c>
      <c r="H806">
        <v>1</v>
      </c>
      <c r="I806">
        <v>2625</v>
      </c>
      <c r="J806">
        <v>8.5167000000000002</v>
      </c>
      <c r="L806" t="s">
        <v>20</v>
      </c>
      <c r="M806">
        <f>Table2[[#This Row],[SibSp]]</f>
        <v>0</v>
      </c>
      <c r="N806">
        <f>Table2[[#This Row],[Parch]]</f>
        <v>1</v>
      </c>
      <c r="O806" s="5">
        <f>Table2[[#This Row],[Age]]/80</f>
        <v>5.2499999999999995E-3</v>
      </c>
      <c r="P806" s="5">
        <f>LOG10(Table2[[#This Row],[Fare]]+1)</f>
        <v>0.97848637903110569</v>
      </c>
      <c r="Q806" s="3">
        <f>IF(OR(Table2[[#This Row],[Pclass]]=2, Table2[[#This Row],[Pclass]]=3), 0, IF(Table2[[#This Row],[Pclass]]=1, 1, ""))</f>
        <v>0</v>
      </c>
      <c r="R806" s="3">
        <f>IF(OR(Table2[[#This Row],[Pclass]]=1, Table2[[#This Row],[Pclass]]=3), 0, IF(Table2[[#This Row],[Pclass]]=2, 1, ""))</f>
        <v>0</v>
      </c>
      <c r="S806" s="3">
        <f>IF(OR(Table2[[#This Row],[Embarked]]="C", Table2[[#This Row],[Embarked]]="Q"), 0, IF(Table2[[#This Row],[Embarked]]="S", 1, ""))</f>
        <v>0</v>
      </c>
      <c r="T806" s="3">
        <f>IF(OR(Table2[[#This Row],[Embarked]]="S", Table2[[#This Row],[Embarked]]="Q"), 0, IF(Table2[[#This Row],[Embarked]]="C", 1, ""))</f>
        <v>1</v>
      </c>
      <c r="U806" s="3">
        <f>IF(Table2[[#This Row],[Sex]]="male", 1, 0)</f>
        <v>1</v>
      </c>
      <c r="V806" s="3">
        <v>1</v>
      </c>
      <c r="AI806">
        <f>SUMPRODUCT(Table2[[#This Row],[SibSp_1]:[Const]],$X$4:$AG$4)</f>
        <v>0.3392363348178577</v>
      </c>
      <c r="AJ806">
        <f>(AI806-Table2[[#This Row],[Survived]])^2</f>
        <v>0.43660862122493815</v>
      </c>
    </row>
    <row r="807" spans="1:36" x14ac:dyDescent="0.25">
      <c r="A807">
        <v>805</v>
      </c>
      <c r="B807">
        <v>1</v>
      </c>
      <c r="C807">
        <v>3</v>
      </c>
      <c r="D807" t="s">
        <v>1112</v>
      </c>
      <c r="E807" t="s">
        <v>13</v>
      </c>
      <c r="F807">
        <v>27</v>
      </c>
      <c r="G807">
        <v>0</v>
      </c>
      <c r="H807">
        <v>0</v>
      </c>
      <c r="I807">
        <v>347089</v>
      </c>
      <c r="J807">
        <v>6.9749999999999996</v>
      </c>
      <c r="L807" t="s">
        <v>15</v>
      </c>
      <c r="M807">
        <f>Table2[[#This Row],[SibSp]]</f>
        <v>0</v>
      </c>
      <c r="N807">
        <f>Table2[[#This Row],[Parch]]</f>
        <v>0</v>
      </c>
      <c r="O807" s="5">
        <f>Table2[[#This Row],[Age]]/80</f>
        <v>0.33750000000000002</v>
      </c>
      <c r="P807" s="5">
        <f>LOG10(Table2[[#This Row],[Fare]]+1)</f>
        <v>0.90173069172921871</v>
      </c>
      <c r="Q807" s="3">
        <f>IF(OR(Table2[[#This Row],[Pclass]]=2, Table2[[#This Row],[Pclass]]=3), 0, IF(Table2[[#This Row],[Pclass]]=1, 1, ""))</f>
        <v>0</v>
      </c>
      <c r="R807" s="3">
        <f>IF(OR(Table2[[#This Row],[Pclass]]=1, Table2[[#This Row],[Pclass]]=3), 0, IF(Table2[[#This Row],[Pclass]]=2, 1, ""))</f>
        <v>0</v>
      </c>
      <c r="S807" s="3">
        <f>IF(OR(Table2[[#This Row],[Embarked]]="C", Table2[[#This Row],[Embarked]]="Q"), 0, IF(Table2[[#This Row],[Embarked]]="S", 1, ""))</f>
        <v>1</v>
      </c>
      <c r="T807" s="3">
        <f>IF(OR(Table2[[#This Row],[Embarked]]="S", Table2[[#This Row],[Embarked]]="Q"), 0, IF(Table2[[#This Row],[Embarked]]="C", 1, ""))</f>
        <v>0</v>
      </c>
      <c r="U807" s="3">
        <f>IF(Table2[[#This Row],[Sex]]="male", 1, 0)</f>
        <v>1</v>
      </c>
      <c r="V807" s="3">
        <v>1</v>
      </c>
      <c r="AI807">
        <f>SUMPRODUCT(Table2[[#This Row],[SibSp_1]:[Const]],$X$4:$AG$4)</f>
        <v>0.11317719007629179</v>
      </c>
      <c r="AJ807">
        <f>(AI807-Table2[[#This Row],[Survived]])^2</f>
        <v>0.78645469620098152</v>
      </c>
    </row>
    <row r="808" spans="1:36" x14ac:dyDescent="0.25">
      <c r="A808">
        <v>806</v>
      </c>
      <c r="B808">
        <v>0</v>
      </c>
      <c r="C808">
        <v>3</v>
      </c>
      <c r="D808" t="s">
        <v>1113</v>
      </c>
      <c r="E808" t="s">
        <v>13</v>
      </c>
      <c r="F808">
        <v>31</v>
      </c>
      <c r="G808">
        <v>0</v>
      </c>
      <c r="H808">
        <v>0</v>
      </c>
      <c r="I808">
        <v>347063</v>
      </c>
      <c r="J808">
        <v>7.7750000000000004</v>
      </c>
      <c r="L808" t="s">
        <v>15</v>
      </c>
      <c r="M808">
        <f>Table2[[#This Row],[SibSp]]</f>
        <v>0</v>
      </c>
      <c r="N808">
        <f>Table2[[#This Row],[Parch]]</f>
        <v>0</v>
      </c>
      <c r="O808" s="5">
        <f>Table2[[#This Row],[Age]]/80</f>
        <v>0.38750000000000001</v>
      </c>
      <c r="P808" s="5">
        <f>LOG10(Table2[[#This Row],[Fare]]+1)</f>
        <v>0.94324712513786169</v>
      </c>
      <c r="Q808" s="3">
        <f>IF(OR(Table2[[#This Row],[Pclass]]=2, Table2[[#This Row],[Pclass]]=3), 0, IF(Table2[[#This Row],[Pclass]]=1, 1, ""))</f>
        <v>0</v>
      </c>
      <c r="R808" s="3">
        <f>IF(OR(Table2[[#This Row],[Pclass]]=1, Table2[[#This Row],[Pclass]]=3), 0, IF(Table2[[#This Row],[Pclass]]=2, 1, ""))</f>
        <v>0</v>
      </c>
      <c r="S808" s="3">
        <f>IF(OR(Table2[[#This Row],[Embarked]]="C", Table2[[#This Row],[Embarked]]="Q"), 0, IF(Table2[[#This Row],[Embarked]]="S", 1, ""))</f>
        <v>1</v>
      </c>
      <c r="T808" s="3">
        <f>IF(OR(Table2[[#This Row],[Embarked]]="S", Table2[[#This Row],[Embarked]]="Q"), 0, IF(Table2[[#This Row],[Embarked]]="C", 1, ""))</f>
        <v>0</v>
      </c>
      <c r="U808" s="3">
        <f>IF(Table2[[#This Row],[Sex]]="male", 1, 0)</f>
        <v>1</v>
      </c>
      <c r="V808" s="3">
        <v>1</v>
      </c>
      <c r="AI808">
        <f>SUMPRODUCT(Table2[[#This Row],[SibSp_1]:[Const]],$X$4:$AG$4)</f>
        <v>8.9595341646300564E-2</v>
      </c>
      <c r="AJ808">
        <f>(AI808-Table2[[#This Row],[Survived]])^2</f>
        <v>8.0273252447173194E-3</v>
      </c>
    </row>
    <row r="809" spans="1:36" x14ac:dyDescent="0.25">
      <c r="A809">
        <v>807</v>
      </c>
      <c r="B809">
        <v>0</v>
      </c>
      <c r="C809">
        <v>1</v>
      </c>
      <c r="D809" t="s">
        <v>1114</v>
      </c>
      <c r="E809" t="s">
        <v>13</v>
      </c>
      <c r="F809">
        <v>39</v>
      </c>
      <c r="G809">
        <v>0</v>
      </c>
      <c r="H809">
        <v>0</v>
      </c>
      <c r="I809">
        <v>112050</v>
      </c>
      <c r="J809">
        <v>0</v>
      </c>
      <c r="K809" t="s">
        <v>1115</v>
      </c>
      <c r="L809" t="s">
        <v>15</v>
      </c>
      <c r="M809">
        <f>Table2[[#This Row],[SibSp]]</f>
        <v>0</v>
      </c>
      <c r="N809">
        <f>Table2[[#This Row],[Parch]]</f>
        <v>0</v>
      </c>
      <c r="O809" s="5">
        <f>Table2[[#This Row],[Age]]/80</f>
        <v>0.48749999999999999</v>
      </c>
      <c r="P809" s="5">
        <f>LOG10(Table2[[#This Row],[Fare]]+1)</f>
        <v>0</v>
      </c>
      <c r="Q809" s="3">
        <f>IF(OR(Table2[[#This Row],[Pclass]]=2, Table2[[#This Row],[Pclass]]=3), 0, IF(Table2[[#This Row],[Pclass]]=1, 1, ""))</f>
        <v>1</v>
      </c>
      <c r="R809" s="3">
        <f>IF(OR(Table2[[#This Row],[Pclass]]=1, Table2[[#This Row],[Pclass]]=3), 0, IF(Table2[[#This Row],[Pclass]]=2, 1, ""))</f>
        <v>0</v>
      </c>
      <c r="S809" s="3">
        <f>IF(OR(Table2[[#This Row],[Embarked]]="C", Table2[[#This Row],[Embarked]]="Q"), 0, IF(Table2[[#This Row],[Embarked]]="S", 1, ""))</f>
        <v>1</v>
      </c>
      <c r="T809" s="3">
        <f>IF(OR(Table2[[#This Row],[Embarked]]="S", Table2[[#This Row],[Embarked]]="Q"), 0, IF(Table2[[#This Row],[Embarked]]="C", 1, ""))</f>
        <v>0</v>
      </c>
      <c r="U809" s="3">
        <f>IF(Table2[[#This Row],[Sex]]="male", 1, 0)</f>
        <v>1</v>
      </c>
      <c r="V809" s="3">
        <v>1</v>
      </c>
      <c r="AI809">
        <f>SUMPRODUCT(Table2[[#This Row],[SibSp_1]:[Const]],$X$4:$AG$4)</f>
        <v>0.3450048734790227</v>
      </c>
      <c r="AJ809">
        <f>(AI809-Table2[[#This Row],[Survived]])^2</f>
        <v>0.11902836272427646</v>
      </c>
    </row>
    <row r="810" spans="1:36" x14ac:dyDescent="0.25">
      <c r="A810">
        <v>808</v>
      </c>
      <c r="B810">
        <v>0</v>
      </c>
      <c r="C810">
        <v>3</v>
      </c>
      <c r="D810" t="s">
        <v>1116</v>
      </c>
      <c r="E810" t="s">
        <v>17</v>
      </c>
      <c r="F810">
        <v>18</v>
      </c>
      <c r="G810">
        <v>0</v>
      </c>
      <c r="H810">
        <v>0</v>
      </c>
      <c r="I810">
        <v>347087</v>
      </c>
      <c r="J810">
        <v>7.7750000000000004</v>
      </c>
      <c r="L810" t="s">
        <v>15</v>
      </c>
      <c r="M810">
        <f>Table2[[#This Row],[SibSp]]</f>
        <v>0</v>
      </c>
      <c r="N810">
        <f>Table2[[#This Row],[Parch]]</f>
        <v>0</v>
      </c>
      <c r="O810" s="5">
        <f>Table2[[#This Row],[Age]]/80</f>
        <v>0.22500000000000001</v>
      </c>
      <c r="P810" s="5">
        <f>LOG10(Table2[[#This Row],[Fare]]+1)</f>
        <v>0.94324712513786169</v>
      </c>
      <c r="Q810" s="3">
        <f>IF(OR(Table2[[#This Row],[Pclass]]=2, Table2[[#This Row],[Pclass]]=3), 0, IF(Table2[[#This Row],[Pclass]]=1, 1, ""))</f>
        <v>0</v>
      </c>
      <c r="R810" s="3">
        <f>IF(OR(Table2[[#This Row],[Pclass]]=1, Table2[[#This Row],[Pclass]]=3), 0, IF(Table2[[#This Row],[Pclass]]=2, 1, ""))</f>
        <v>0</v>
      </c>
      <c r="S810" s="3">
        <f>IF(OR(Table2[[#This Row],[Embarked]]="C", Table2[[#This Row],[Embarked]]="Q"), 0, IF(Table2[[#This Row],[Embarked]]="S", 1, ""))</f>
        <v>1</v>
      </c>
      <c r="T810" s="3">
        <f>IF(OR(Table2[[#This Row],[Embarked]]="S", Table2[[#This Row],[Embarked]]="Q"), 0, IF(Table2[[#This Row],[Embarked]]="C", 1, ""))</f>
        <v>0</v>
      </c>
      <c r="U810" s="3">
        <f>IF(Table2[[#This Row],[Sex]]="male", 1, 0)</f>
        <v>0</v>
      </c>
      <c r="V810" s="3">
        <v>1</v>
      </c>
      <c r="AI810">
        <f>SUMPRODUCT(Table2[[#This Row],[SibSp_1]:[Const]],$X$4:$AG$4)</f>
        <v>0.6558778756609086</v>
      </c>
      <c r="AJ810">
        <f>(AI810-Table2[[#This Row],[Survived]])^2</f>
        <v>0.43017578778146631</v>
      </c>
    </row>
    <row r="811" spans="1:36" x14ac:dyDescent="0.25">
      <c r="A811">
        <v>809</v>
      </c>
      <c r="B811">
        <v>0</v>
      </c>
      <c r="C811">
        <v>2</v>
      </c>
      <c r="D811" t="s">
        <v>1117</v>
      </c>
      <c r="E811" t="s">
        <v>13</v>
      </c>
      <c r="F811">
        <v>39</v>
      </c>
      <c r="G811">
        <v>0</v>
      </c>
      <c r="H811">
        <v>0</v>
      </c>
      <c r="I811">
        <v>248723</v>
      </c>
      <c r="J811">
        <v>13</v>
      </c>
      <c r="L811" t="s">
        <v>15</v>
      </c>
      <c r="M811">
        <f>Table2[[#This Row],[SibSp]]</f>
        <v>0</v>
      </c>
      <c r="N811">
        <f>Table2[[#This Row],[Parch]]</f>
        <v>0</v>
      </c>
      <c r="O811" s="5">
        <f>Table2[[#This Row],[Age]]/80</f>
        <v>0.48749999999999999</v>
      </c>
      <c r="P811" s="5">
        <f>LOG10(Table2[[#This Row],[Fare]]+1)</f>
        <v>1.146128035678238</v>
      </c>
      <c r="Q811" s="3">
        <f>IF(OR(Table2[[#This Row],[Pclass]]=2, Table2[[#This Row],[Pclass]]=3), 0, IF(Table2[[#This Row],[Pclass]]=1, 1, ""))</f>
        <v>0</v>
      </c>
      <c r="R811" s="3">
        <f>IF(OR(Table2[[#This Row],[Pclass]]=1, Table2[[#This Row],[Pclass]]=3), 0, IF(Table2[[#This Row],[Pclass]]=2, 1, ""))</f>
        <v>1</v>
      </c>
      <c r="S811" s="3">
        <f>IF(OR(Table2[[#This Row],[Embarked]]="C", Table2[[#This Row],[Embarked]]="Q"), 0, IF(Table2[[#This Row],[Embarked]]="S", 1, ""))</f>
        <v>1</v>
      </c>
      <c r="T811" s="3">
        <f>IF(OR(Table2[[#This Row],[Embarked]]="S", Table2[[#This Row],[Embarked]]="Q"), 0, IF(Table2[[#This Row],[Embarked]]="C", 1, ""))</f>
        <v>0</v>
      </c>
      <c r="U811" s="3">
        <f>IF(Table2[[#This Row],[Sex]]="male", 1, 0)</f>
        <v>1</v>
      </c>
      <c r="V811" s="3">
        <v>1</v>
      </c>
      <c r="AI811">
        <f>SUMPRODUCT(Table2[[#This Row],[SibSp_1]:[Const]],$X$4:$AG$4)</f>
        <v>0.23111364600317175</v>
      </c>
      <c r="AJ811">
        <f>(AI811-Table2[[#This Row],[Survived]])^2</f>
        <v>5.3413517368879386E-2</v>
      </c>
    </row>
    <row r="812" spans="1:36" x14ac:dyDescent="0.25">
      <c r="A812">
        <v>810</v>
      </c>
      <c r="B812">
        <v>1</v>
      </c>
      <c r="C812">
        <v>1</v>
      </c>
      <c r="D812" t="s">
        <v>1118</v>
      </c>
      <c r="E812" t="s">
        <v>17</v>
      </c>
      <c r="F812">
        <v>33</v>
      </c>
      <c r="G812">
        <v>1</v>
      </c>
      <c r="H812">
        <v>0</v>
      </c>
      <c r="I812">
        <v>113806</v>
      </c>
      <c r="J812">
        <v>53.1</v>
      </c>
      <c r="K812" t="s">
        <v>1013</v>
      </c>
      <c r="L812" t="s">
        <v>15</v>
      </c>
      <c r="M812">
        <f>Table2[[#This Row],[SibSp]]</f>
        <v>1</v>
      </c>
      <c r="N812">
        <f>Table2[[#This Row],[Parch]]</f>
        <v>0</v>
      </c>
      <c r="O812" s="5">
        <f>Table2[[#This Row],[Age]]/80</f>
        <v>0.41249999999999998</v>
      </c>
      <c r="P812" s="5">
        <f>LOG10(Table2[[#This Row],[Fare]]+1)</f>
        <v>1.7331972651065695</v>
      </c>
      <c r="Q812" s="3">
        <f>IF(OR(Table2[[#This Row],[Pclass]]=2, Table2[[#This Row],[Pclass]]=3), 0, IF(Table2[[#This Row],[Pclass]]=1, 1, ""))</f>
        <v>1</v>
      </c>
      <c r="R812" s="3">
        <f>IF(OR(Table2[[#This Row],[Pclass]]=1, Table2[[#This Row],[Pclass]]=3), 0, IF(Table2[[#This Row],[Pclass]]=2, 1, ""))</f>
        <v>0</v>
      </c>
      <c r="S812" s="3">
        <f>IF(OR(Table2[[#This Row],[Embarked]]="C", Table2[[#This Row],[Embarked]]="Q"), 0, IF(Table2[[#This Row],[Embarked]]="S", 1, ""))</f>
        <v>1</v>
      </c>
      <c r="T812" s="3">
        <f>IF(OR(Table2[[#This Row],[Embarked]]="S", Table2[[#This Row],[Embarked]]="Q"), 0, IF(Table2[[#This Row],[Embarked]]="C", 1, ""))</f>
        <v>0</v>
      </c>
      <c r="U812" s="3">
        <f>IF(Table2[[#This Row],[Sex]]="male", 1, 0)</f>
        <v>0</v>
      </c>
      <c r="V812" s="3">
        <v>1</v>
      </c>
      <c r="AI812">
        <f>SUMPRODUCT(Table2[[#This Row],[SibSp_1]:[Const]],$X$4:$AG$4)</f>
        <v>0.89603356010063828</v>
      </c>
      <c r="AJ812">
        <f>(AI812-Table2[[#This Row],[Survived]])^2</f>
        <v>1.0809020625347592E-2</v>
      </c>
    </row>
    <row r="813" spans="1:36" x14ac:dyDescent="0.25">
      <c r="A813">
        <v>811</v>
      </c>
      <c r="B813">
        <v>0</v>
      </c>
      <c r="C813">
        <v>3</v>
      </c>
      <c r="D813" t="s">
        <v>1119</v>
      </c>
      <c r="E813" t="s">
        <v>13</v>
      </c>
      <c r="F813">
        <v>26</v>
      </c>
      <c r="G813">
        <v>0</v>
      </c>
      <c r="H813">
        <v>0</v>
      </c>
      <c r="I813">
        <v>3474</v>
      </c>
      <c r="J813">
        <v>7.8875000000000002</v>
      </c>
      <c r="L813" t="s">
        <v>15</v>
      </c>
      <c r="M813">
        <f>Table2[[#This Row],[SibSp]]</f>
        <v>0</v>
      </c>
      <c r="N813">
        <f>Table2[[#This Row],[Parch]]</f>
        <v>0</v>
      </c>
      <c r="O813" s="5">
        <f>Table2[[#This Row],[Age]]/80</f>
        <v>0.32500000000000001</v>
      </c>
      <c r="P813" s="5">
        <f>LOG10(Table2[[#This Row],[Fare]]+1)</f>
        <v>0.94877961373782271</v>
      </c>
      <c r="Q813" s="3">
        <f>IF(OR(Table2[[#This Row],[Pclass]]=2, Table2[[#This Row],[Pclass]]=3), 0, IF(Table2[[#This Row],[Pclass]]=1, 1, ""))</f>
        <v>0</v>
      </c>
      <c r="R813" s="3">
        <f>IF(OR(Table2[[#This Row],[Pclass]]=1, Table2[[#This Row],[Pclass]]=3), 0, IF(Table2[[#This Row],[Pclass]]=2, 1, ""))</f>
        <v>0</v>
      </c>
      <c r="S813" s="3">
        <f>IF(OR(Table2[[#This Row],[Embarked]]="C", Table2[[#This Row],[Embarked]]="Q"), 0, IF(Table2[[#This Row],[Embarked]]="S", 1, ""))</f>
        <v>1</v>
      </c>
      <c r="T813" s="3">
        <f>IF(OR(Table2[[#This Row],[Embarked]]="S", Table2[[#This Row],[Embarked]]="Q"), 0, IF(Table2[[#This Row],[Embarked]]="C", 1, ""))</f>
        <v>0</v>
      </c>
      <c r="U813" s="3">
        <f>IF(Table2[[#This Row],[Sex]]="male", 1, 0)</f>
        <v>1</v>
      </c>
      <c r="V813" s="3">
        <v>1</v>
      </c>
      <c r="AI813">
        <f>SUMPRODUCT(Table2[[#This Row],[SibSp_1]:[Const]],$X$4:$AG$4)</f>
        <v>0.12187219036617047</v>
      </c>
      <c r="AJ813">
        <f>(AI813-Table2[[#This Row],[Survived]])^2</f>
        <v>1.4852830784648096E-2</v>
      </c>
    </row>
    <row r="814" spans="1:36" x14ac:dyDescent="0.25">
      <c r="A814">
        <v>812</v>
      </c>
      <c r="B814">
        <v>0</v>
      </c>
      <c r="C814">
        <v>3</v>
      </c>
      <c r="D814" t="s">
        <v>1120</v>
      </c>
      <c r="E814" t="s">
        <v>13</v>
      </c>
      <c r="F814">
        <v>39</v>
      </c>
      <c r="G814">
        <v>0</v>
      </c>
      <c r="H814">
        <v>0</v>
      </c>
      <c r="I814" t="s">
        <v>809</v>
      </c>
      <c r="J814">
        <v>24.15</v>
      </c>
      <c r="L814" t="s">
        <v>15</v>
      </c>
      <c r="M814">
        <f>Table2[[#This Row],[SibSp]]</f>
        <v>0</v>
      </c>
      <c r="N814">
        <f>Table2[[#This Row],[Parch]]</f>
        <v>0</v>
      </c>
      <c r="O814" s="5">
        <f>Table2[[#This Row],[Age]]/80</f>
        <v>0.48749999999999999</v>
      </c>
      <c r="P814" s="5">
        <f>LOG10(Table2[[#This Row],[Fare]]+1)</f>
        <v>1.4005379893919461</v>
      </c>
      <c r="Q814" s="3">
        <f>IF(OR(Table2[[#This Row],[Pclass]]=2, Table2[[#This Row],[Pclass]]=3), 0, IF(Table2[[#This Row],[Pclass]]=1, 1, ""))</f>
        <v>0</v>
      </c>
      <c r="R814" s="3">
        <f>IF(OR(Table2[[#This Row],[Pclass]]=1, Table2[[#This Row],[Pclass]]=3), 0, IF(Table2[[#This Row],[Pclass]]=2, 1, ""))</f>
        <v>0</v>
      </c>
      <c r="S814" s="3">
        <f>IF(OR(Table2[[#This Row],[Embarked]]="C", Table2[[#This Row],[Embarked]]="Q"), 0, IF(Table2[[#This Row],[Embarked]]="S", 1, ""))</f>
        <v>1</v>
      </c>
      <c r="T814" s="3">
        <f>IF(OR(Table2[[#This Row],[Embarked]]="S", Table2[[#This Row],[Embarked]]="Q"), 0, IF(Table2[[#This Row],[Embarked]]="C", 1, ""))</f>
        <v>0</v>
      </c>
      <c r="U814" s="3">
        <f>IF(Table2[[#This Row],[Sex]]="male", 1, 0)</f>
        <v>1</v>
      </c>
      <c r="V814" s="3">
        <v>1</v>
      </c>
      <c r="AI814">
        <f>SUMPRODUCT(Table2[[#This Row],[SibSp_1]:[Const]],$X$4:$AG$4)</f>
        <v>6.0676211895859034E-2</v>
      </c>
      <c r="AJ814">
        <f>(AI814-Table2[[#This Row],[Survived]])^2</f>
        <v>3.6816026900311854E-3</v>
      </c>
    </row>
    <row r="815" spans="1:36" x14ac:dyDescent="0.25">
      <c r="A815">
        <v>813</v>
      </c>
      <c r="B815">
        <v>0</v>
      </c>
      <c r="C815">
        <v>2</v>
      </c>
      <c r="D815" t="s">
        <v>1121</v>
      </c>
      <c r="E815" t="s">
        <v>13</v>
      </c>
      <c r="F815">
        <v>35</v>
      </c>
      <c r="G815">
        <v>0</v>
      </c>
      <c r="H815">
        <v>0</v>
      </c>
      <c r="I815">
        <v>28206</v>
      </c>
      <c r="J815">
        <v>10.5</v>
      </c>
      <c r="L815" t="s">
        <v>15</v>
      </c>
      <c r="M815">
        <f>Table2[[#This Row],[SibSp]]</f>
        <v>0</v>
      </c>
      <c r="N815">
        <f>Table2[[#This Row],[Parch]]</f>
        <v>0</v>
      </c>
      <c r="O815" s="5">
        <f>Table2[[#This Row],[Age]]/80</f>
        <v>0.4375</v>
      </c>
      <c r="P815" s="5">
        <f>LOG10(Table2[[#This Row],[Fare]]+1)</f>
        <v>1.0606978403536116</v>
      </c>
      <c r="Q815" s="3">
        <f>IF(OR(Table2[[#This Row],[Pclass]]=2, Table2[[#This Row],[Pclass]]=3), 0, IF(Table2[[#This Row],[Pclass]]=1, 1, ""))</f>
        <v>0</v>
      </c>
      <c r="R815" s="3">
        <f>IF(OR(Table2[[#This Row],[Pclass]]=1, Table2[[#This Row],[Pclass]]=3), 0, IF(Table2[[#This Row],[Pclass]]=2, 1, ""))</f>
        <v>1</v>
      </c>
      <c r="S815" s="3">
        <f>IF(OR(Table2[[#This Row],[Embarked]]="C", Table2[[#This Row],[Embarked]]="Q"), 0, IF(Table2[[#This Row],[Embarked]]="S", 1, ""))</f>
        <v>1</v>
      </c>
      <c r="T815" s="3">
        <f>IF(OR(Table2[[#This Row],[Embarked]]="S", Table2[[#This Row],[Embarked]]="Q"), 0, IF(Table2[[#This Row],[Embarked]]="C", 1, ""))</f>
        <v>0</v>
      </c>
      <c r="U815" s="3">
        <f>IF(Table2[[#This Row],[Sex]]="male", 1, 0)</f>
        <v>1</v>
      </c>
      <c r="V815" s="3">
        <v>1</v>
      </c>
      <c r="AI815">
        <f>SUMPRODUCT(Table2[[#This Row],[SibSp_1]:[Const]],$X$4:$AG$4)</f>
        <v>0.25255475841203401</v>
      </c>
      <c r="AJ815">
        <f>(AI815-Table2[[#This Row],[Survived]])^2</f>
        <v>6.3783905996560863E-2</v>
      </c>
    </row>
    <row r="816" spans="1:36" x14ac:dyDescent="0.25">
      <c r="A816">
        <v>814</v>
      </c>
      <c r="B816">
        <v>0</v>
      </c>
      <c r="C816">
        <v>3</v>
      </c>
      <c r="D816" t="s">
        <v>1122</v>
      </c>
      <c r="E816" t="s">
        <v>17</v>
      </c>
      <c r="F816">
        <v>6</v>
      </c>
      <c r="G816">
        <v>4</v>
      </c>
      <c r="H816">
        <v>2</v>
      </c>
      <c r="I816">
        <v>347082</v>
      </c>
      <c r="J816">
        <v>31.274999999999999</v>
      </c>
      <c r="L816" t="s">
        <v>15</v>
      </c>
      <c r="M816">
        <f>Table2[[#This Row],[SibSp]]</f>
        <v>4</v>
      </c>
      <c r="N816">
        <f>Table2[[#This Row],[Parch]]</f>
        <v>2</v>
      </c>
      <c r="O816" s="5">
        <f>Table2[[#This Row],[Age]]/80</f>
        <v>7.4999999999999997E-2</v>
      </c>
      <c r="P816" s="5">
        <f>LOG10(Table2[[#This Row],[Fare]]+1)</f>
        <v>1.5088662509384578</v>
      </c>
      <c r="Q816" s="3">
        <f>IF(OR(Table2[[#This Row],[Pclass]]=2, Table2[[#This Row],[Pclass]]=3), 0, IF(Table2[[#This Row],[Pclass]]=1, 1, ""))</f>
        <v>0</v>
      </c>
      <c r="R816" s="3">
        <f>IF(OR(Table2[[#This Row],[Pclass]]=1, Table2[[#This Row],[Pclass]]=3), 0, IF(Table2[[#This Row],[Pclass]]=2, 1, ""))</f>
        <v>0</v>
      </c>
      <c r="S816" s="3">
        <f>IF(OR(Table2[[#This Row],[Embarked]]="C", Table2[[#This Row],[Embarked]]="Q"), 0, IF(Table2[[#This Row],[Embarked]]="S", 1, ""))</f>
        <v>1</v>
      </c>
      <c r="T816" s="3">
        <f>IF(OR(Table2[[#This Row],[Embarked]]="S", Table2[[#This Row],[Embarked]]="Q"), 0, IF(Table2[[#This Row],[Embarked]]="C", 1, ""))</f>
        <v>0</v>
      </c>
      <c r="U816" s="3">
        <f>IF(Table2[[#This Row],[Sex]]="male", 1, 0)</f>
        <v>0</v>
      </c>
      <c r="V816" s="3">
        <v>1</v>
      </c>
      <c r="AI816">
        <f>SUMPRODUCT(Table2[[#This Row],[SibSp_1]:[Const]],$X$4:$AG$4)</f>
        <v>0.51267481645263013</v>
      </c>
      <c r="AJ816">
        <f>(AI816-Table2[[#This Row],[Survived]])^2</f>
        <v>0.26283546742473801</v>
      </c>
    </row>
    <row r="817" spans="1:36" x14ac:dyDescent="0.25">
      <c r="A817">
        <v>815</v>
      </c>
      <c r="B817">
        <v>0</v>
      </c>
      <c r="C817">
        <v>3</v>
      </c>
      <c r="D817" t="s">
        <v>1123</v>
      </c>
      <c r="E817" t="s">
        <v>13</v>
      </c>
      <c r="F817">
        <v>30.5</v>
      </c>
      <c r="G817">
        <v>0</v>
      </c>
      <c r="H817">
        <v>0</v>
      </c>
      <c r="I817">
        <v>364499</v>
      </c>
      <c r="J817">
        <v>8.0500000000000007</v>
      </c>
      <c r="L817" t="s">
        <v>15</v>
      </c>
      <c r="M817">
        <f>Table2[[#This Row],[SibSp]]</f>
        <v>0</v>
      </c>
      <c r="N817">
        <f>Table2[[#This Row],[Parch]]</f>
        <v>0</v>
      </c>
      <c r="O817" s="5">
        <f>Table2[[#This Row],[Age]]/80</f>
        <v>0.38124999999999998</v>
      </c>
      <c r="P817" s="5">
        <f>LOG10(Table2[[#This Row],[Fare]]+1)</f>
        <v>0.9566485792052033</v>
      </c>
      <c r="Q817" s="3">
        <f>IF(OR(Table2[[#This Row],[Pclass]]=2, Table2[[#This Row],[Pclass]]=3), 0, IF(Table2[[#This Row],[Pclass]]=1, 1, ""))</f>
        <v>0</v>
      </c>
      <c r="R817" s="3">
        <f>IF(OR(Table2[[#This Row],[Pclass]]=1, Table2[[#This Row],[Pclass]]=3), 0, IF(Table2[[#This Row],[Pclass]]=2, 1, ""))</f>
        <v>0</v>
      </c>
      <c r="S817" s="3">
        <f>IF(OR(Table2[[#This Row],[Embarked]]="C", Table2[[#This Row],[Embarked]]="Q"), 0, IF(Table2[[#This Row],[Embarked]]="S", 1, ""))</f>
        <v>1</v>
      </c>
      <c r="T817" s="3">
        <f>IF(OR(Table2[[#This Row],[Embarked]]="S", Table2[[#This Row],[Embarked]]="Q"), 0, IF(Table2[[#This Row],[Embarked]]="C", 1, ""))</f>
        <v>0</v>
      </c>
      <c r="U817" s="3">
        <f>IF(Table2[[#This Row],[Sex]]="male", 1, 0)</f>
        <v>1</v>
      </c>
      <c r="V817" s="3">
        <v>1</v>
      </c>
      <c r="AI817">
        <f>SUMPRODUCT(Table2[[#This Row],[SibSp_1]:[Const]],$X$4:$AG$4)</f>
        <v>9.344935900482898E-2</v>
      </c>
      <c r="AJ817">
        <f>(AI817-Table2[[#This Row],[Survived]])^2</f>
        <v>8.7327826984134119E-3</v>
      </c>
    </row>
    <row r="818" spans="1:36" hidden="1" x14ac:dyDescent="0.25">
      <c r="A818">
        <v>816</v>
      </c>
      <c r="B818">
        <v>0</v>
      </c>
      <c r="C818">
        <v>1</v>
      </c>
      <c r="D818" t="s">
        <v>1124</v>
      </c>
      <c r="E818" t="s">
        <v>13</v>
      </c>
      <c r="G818">
        <v>0</v>
      </c>
      <c r="H818">
        <v>0</v>
      </c>
      <c r="I818">
        <v>112058</v>
      </c>
      <c r="J818">
        <v>0</v>
      </c>
      <c r="K818" t="s">
        <v>1125</v>
      </c>
      <c r="L818" t="s">
        <v>15</v>
      </c>
      <c r="M818">
        <f>Table2[[#This Row],[SibSp]]</f>
        <v>0</v>
      </c>
      <c r="N818">
        <f>Table2[[#This Row],[Parch]]</f>
        <v>0</v>
      </c>
      <c r="O818">
        <f>Table2[[#This Row],[Age]]/80</f>
        <v>0</v>
      </c>
      <c r="P818" s="3">
        <f>LOG10(Table2[[#This Row],[Fare]]+1)</f>
        <v>0</v>
      </c>
      <c r="Q818" s="3">
        <f>IF(OR(Table2[[#This Row],[Pclass]]=2, Table2[[#This Row],[Pclass]]=3), 0, IF(Table2[[#This Row],[Pclass]]=1, 1, ""))</f>
        <v>1</v>
      </c>
      <c r="R818" s="3">
        <f>IF(OR(Table2[[#This Row],[Pclass]]=1, Table2[[#This Row],[Pclass]]=3), 0, IF(Table2[[#This Row],[Pclass]]=2, 1, ""))</f>
        <v>0</v>
      </c>
      <c r="S818" s="3">
        <f>IF(OR(Table2[[#This Row],[Embarked]]="C", Table2[[#This Row],[Embarked]]="Q"), 0, IF(Table2[[#This Row],[Embarked]]="S", 1, ""))</f>
        <v>1</v>
      </c>
      <c r="T818" s="3">
        <f>IF(OR(Table2[[#This Row],[Embarked]]="S", Table2[[#This Row],[Embarked]]="Q"), 0, IF(Table2[[#This Row],[Embarked]]="C", 1, ""))</f>
        <v>0</v>
      </c>
      <c r="U818" s="3">
        <f>IF(Table2[[#This Row],[Sex]]="male", 1, 0)</f>
        <v>1</v>
      </c>
      <c r="V818" s="3"/>
      <c r="AI818">
        <f>SUMPRODUCT(Table2[[#This Row],[SibSp_1]:[Const]],$X$4:$AG$4)</f>
        <v>-9.9736732460935951E-2</v>
      </c>
      <c r="AJ818">
        <f>(AI818-Table2[[#This Row],[Survived]])^2</f>
        <v>9.9474158019843151E-3</v>
      </c>
    </row>
    <row r="819" spans="1:36" x14ac:dyDescent="0.25">
      <c r="A819">
        <v>817</v>
      </c>
      <c r="B819">
        <v>0</v>
      </c>
      <c r="C819">
        <v>3</v>
      </c>
      <c r="D819" t="s">
        <v>1126</v>
      </c>
      <c r="E819" t="s">
        <v>17</v>
      </c>
      <c r="F819">
        <v>23</v>
      </c>
      <c r="G819">
        <v>0</v>
      </c>
      <c r="H819">
        <v>0</v>
      </c>
      <c r="I819" t="s">
        <v>1127</v>
      </c>
      <c r="J819">
        <v>7.9249999999999998</v>
      </c>
      <c r="L819" t="s">
        <v>15</v>
      </c>
      <c r="M819">
        <f>Table2[[#This Row],[SibSp]]</f>
        <v>0</v>
      </c>
      <c r="N819">
        <f>Table2[[#This Row],[Parch]]</f>
        <v>0</v>
      </c>
      <c r="O819" s="5">
        <f>Table2[[#This Row],[Age]]/80</f>
        <v>0.28749999999999998</v>
      </c>
      <c r="P819" s="5">
        <f>LOG10(Table2[[#This Row],[Fare]]+1)</f>
        <v>0.95060822478423079</v>
      </c>
      <c r="Q819" s="3">
        <f>IF(OR(Table2[[#This Row],[Pclass]]=2, Table2[[#This Row],[Pclass]]=3), 0, IF(Table2[[#This Row],[Pclass]]=1, 1, ""))</f>
        <v>0</v>
      </c>
      <c r="R819" s="3">
        <f>IF(OR(Table2[[#This Row],[Pclass]]=1, Table2[[#This Row],[Pclass]]=3), 0, IF(Table2[[#This Row],[Pclass]]=2, 1, ""))</f>
        <v>0</v>
      </c>
      <c r="S819" s="3">
        <f>IF(OR(Table2[[#This Row],[Embarked]]="C", Table2[[#This Row],[Embarked]]="Q"), 0, IF(Table2[[#This Row],[Embarked]]="S", 1, ""))</f>
        <v>1</v>
      </c>
      <c r="T819" s="3">
        <f>IF(OR(Table2[[#This Row],[Embarked]]="S", Table2[[#This Row],[Embarked]]="Q"), 0, IF(Table2[[#This Row],[Embarked]]="C", 1, ""))</f>
        <v>0</v>
      </c>
      <c r="U819" s="3">
        <f>IF(Table2[[#This Row],[Sex]]="male", 1, 0)</f>
        <v>0</v>
      </c>
      <c r="V819" s="3">
        <v>1</v>
      </c>
      <c r="AI819">
        <f>SUMPRODUCT(Table2[[#This Row],[SibSp_1]:[Const]],$X$4:$AG$4)</f>
        <v>0.62422957178885519</v>
      </c>
      <c r="AJ819">
        <f>(AI819-Table2[[#This Row],[Survived]])^2</f>
        <v>0.38966255829569751</v>
      </c>
    </row>
    <row r="820" spans="1:36" x14ac:dyDescent="0.25">
      <c r="A820">
        <v>818</v>
      </c>
      <c r="B820">
        <v>0</v>
      </c>
      <c r="C820">
        <v>2</v>
      </c>
      <c r="D820" t="s">
        <v>1128</v>
      </c>
      <c r="E820" t="s">
        <v>13</v>
      </c>
      <c r="F820">
        <v>31</v>
      </c>
      <c r="G820">
        <v>1</v>
      </c>
      <c r="H820">
        <v>1</v>
      </c>
      <c r="I820" t="s">
        <v>1129</v>
      </c>
      <c r="J820">
        <v>37.004199999999997</v>
      </c>
      <c r="L820" t="s">
        <v>20</v>
      </c>
      <c r="M820">
        <f>Table2[[#This Row],[SibSp]]</f>
        <v>1</v>
      </c>
      <c r="N820">
        <f>Table2[[#This Row],[Parch]]</f>
        <v>1</v>
      </c>
      <c r="O820" s="5">
        <f>Table2[[#This Row],[Age]]/80</f>
        <v>0.38750000000000001</v>
      </c>
      <c r="P820" s="5">
        <f>LOG10(Table2[[#This Row],[Fare]]+1)</f>
        <v>1.579831594933373</v>
      </c>
      <c r="Q820" s="3">
        <f>IF(OR(Table2[[#This Row],[Pclass]]=2, Table2[[#This Row],[Pclass]]=3), 0, IF(Table2[[#This Row],[Pclass]]=1, 1, ""))</f>
        <v>0</v>
      </c>
      <c r="R820" s="3">
        <f>IF(OR(Table2[[#This Row],[Pclass]]=1, Table2[[#This Row],[Pclass]]=3), 0, IF(Table2[[#This Row],[Pclass]]=2, 1, ""))</f>
        <v>1</v>
      </c>
      <c r="S820" s="3">
        <f>IF(OR(Table2[[#This Row],[Embarked]]="C", Table2[[#This Row],[Embarked]]="Q"), 0, IF(Table2[[#This Row],[Embarked]]="S", 1, ""))</f>
        <v>0</v>
      </c>
      <c r="T820" s="3">
        <f>IF(OR(Table2[[#This Row],[Embarked]]="S", Table2[[#This Row],[Embarked]]="Q"), 0, IF(Table2[[#This Row],[Embarked]]="C", 1, ""))</f>
        <v>1</v>
      </c>
      <c r="U820" s="3">
        <f>IF(Table2[[#This Row],[Sex]]="male", 1, 0)</f>
        <v>1</v>
      </c>
      <c r="V820" s="3">
        <v>1</v>
      </c>
      <c r="AI820">
        <f>SUMPRODUCT(Table2[[#This Row],[SibSp_1]:[Const]],$X$4:$AG$4)</f>
        <v>0.30070010834235783</v>
      </c>
      <c r="AJ820">
        <f>(AI820-Table2[[#This Row],[Survived]])^2</f>
        <v>9.0420555157105731E-2</v>
      </c>
    </row>
    <row r="821" spans="1:36" x14ac:dyDescent="0.25">
      <c r="A821">
        <v>819</v>
      </c>
      <c r="B821">
        <v>0</v>
      </c>
      <c r="C821">
        <v>3</v>
      </c>
      <c r="D821" t="s">
        <v>1130</v>
      </c>
      <c r="E821" t="s">
        <v>13</v>
      </c>
      <c r="F821">
        <v>43</v>
      </c>
      <c r="G821">
        <v>0</v>
      </c>
      <c r="H821">
        <v>0</v>
      </c>
      <c r="I821" t="s">
        <v>1131</v>
      </c>
      <c r="J821">
        <v>6.45</v>
      </c>
      <c r="L821" t="s">
        <v>15</v>
      </c>
      <c r="M821">
        <f>Table2[[#This Row],[SibSp]]</f>
        <v>0</v>
      </c>
      <c r="N821">
        <f>Table2[[#This Row],[Parch]]</f>
        <v>0</v>
      </c>
      <c r="O821" s="5">
        <f>Table2[[#This Row],[Age]]/80</f>
        <v>0.53749999999999998</v>
      </c>
      <c r="P821" s="5">
        <f>LOG10(Table2[[#This Row],[Fare]]+1)</f>
        <v>0.87215627274829288</v>
      </c>
      <c r="Q821" s="3">
        <f>IF(OR(Table2[[#This Row],[Pclass]]=2, Table2[[#This Row],[Pclass]]=3), 0, IF(Table2[[#This Row],[Pclass]]=1, 1, ""))</f>
        <v>0</v>
      </c>
      <c r="R821" s="3">
        <f>IF(OR(Table2[[#This Row],[Pclass]]=1, Table2[[#This Row],[Pclass]]=3), 0, IF(Table2[[#This Row],[Pclass]]=2, 1, ""))</f>
        <v>0</v>
      </c>
      <c r="S821" s="3">
        <f>IF(OR(Table2[[#This Row],[Embarked]]="C", Table2[[#This Row],[Embarked]]="Q"), 0, IF(Table2[[#This Row],[Embarked]]="S", 1, ""))</f>
        <v>1</v>
      </c>
      <c r="T821" s="3">
        <f>IF(OR(Table2[[#This Row],[Embarked]]="S", Table2[[#This Row],[Embarked]]="Q"), 0, IF(Table2[[#This Row],[Embarked]]="C", 1, ""))</f>
        <v>0</v>
      </c>
      <c r="U821" s="3">
        <f>IF(Table2[[#This Row],[Sex]]="male", 1, 0)</f>
        <v>1</v>
      </c>
      <c r="V821" s="3">
        <v>1</v>
      </c>
      <c r="AI821">
        <f>SUMPRODUCT(Table2[[#This Row],[SibSp_1]:[Const]],$X$4:$AG$4)</f>
        <v>9.3126056532293333E-3</v>
      </c>
      <c r="AJ821">
        <f>(AI821-Table2[[#This Row],[Survived]])^2</f>
        <v>8.6724624052558942E-5</v>
      </c>
    </row>
    <row r="822" spans="1:36" x14ac:dyDescent="0.25">
      <c r="A822">
        <v>820</v>
      </c>
      <c r="B822">
        <v>0</v>
      </c>
      <c r="C822">
        <v>3</v>
      </c>
      <c r="D822" t="s">
        <v>1132</v>
      </c>
      <c r="E822" t="s">
        <v>13</v>
      </c>
      <c r="F822">
        <v>10</v>
      </c>
      <c r="G822">
        <v>3</v>
      </c>
      <c r="H822">
        <v>2</v>
      </c>
      <c r="I822">
        <v>347088</v>
      </c>
      <c r="J822">
        <v>27.9</v>
      </c>
      <c r="L822" t="s">
        <v>15</v>
      </c>
      <c r="M822">
        <f>Table2[[#This Row],[SibSp]]</f>
        <v>3</v>
      </c>
      <c r="N822">
        <f>Table2[[#This Row],[Parch]]</f>
        <v>2</v>
      </c>
      <c r="O822" s="5">
        <f>Table2[[#This Row],[Age]]/80</f>
        <v>0.125</v>
      </c>
      <c r="P822" s="5">
        <f>LOG10(Table2[[#This Row],[Fare]]+1)</f>
        <v>1.4608978427565478</v>
      </c>
      <c r="Q822" s="3">
        <f>IF(OR(Table2[[#This Row],[Pclass]]=2, Table2[[#This Row],[Pclass]]=3), 0, IF(Table2[[#This Row],[Pclass]]=1, 1, ""))</f>
        <v>0</v>
      </c>
      <c r="R822" s="3">
        <f>IF(OR(Table2[[#This Row],[Pclass]]=1, Table2[[#This Row],[Pclass]]=3), 0, IF(Table2[[#This Row],[Pclass]]=2, 1, ""))</f>
        <v>0</v>
      </c>
      <c r="S822" s="3">
        <f>IF(OR(Table2[[#This Row],[Embarked]]="C", Table2[[#This Row],[Embarked]]="Q"), 0, IF(Table2[[#This Row],[Embarked]]="S", 1, ""))</f>
        <v>1</v>
      </c>
      <c r="T822" s="3">
        <f>IF(OR(Table2[[#This Row],[Embarked]]="S", Table2[[#This Row],[Embarked]]="Q"), 0, IF(Table2[[#This Row],[Embarked]]="C", 1, ""))</f>
        <v>0</v>
      </c>
      <c r="U822" s="3">
        <f>IF(Table2[[#This Row],[Sex]]="male", 1, 0)</f>
        <v>1</v>
      </c>
      <c r="V822" s="3">
        <v>1</v>
      </c>
      <c r="AI822">
        <f>SUMPRODUCT(Table2[[#This Row],[SibSp_1]:[Const]],$X$4:$AG$4)</f>
        <v>5.6601597932848802E-2</v>
      </c>
      <c r="AJ822">
        <f>(AI822-Table2[[#This Row],[Survived]])^2</f>
        <v>3.2037408885518736E-3</v>
      </c>
    </row>
    <row r="823" spans="1:36" x14ac:dyDescent="0.25">
      <c r="A823">
        <v>821</v>
      </c>
      <c r="B823">
        <v>1</v>
      </c>
      <c r="C823">
        <v>1</v>
      </c>
      <c r="D823" t="s">
        <v>1133</v>
      </c>
      <c r="E823" t="s">
        <v>17</v>
      </c>
      <c r="F823">
        <v>52</v>
      </c>
      <c r="G823">
        <v>1</v>
      </c>
      <c r="H823">
        <v>1</v>
      </c>
      <c r="I823">
        <v>12749</v>
      </c>
      <c r="J823">
        <v>93.5</v>
      </c>
      <c r="K823" t="s">
        <v>1134</v>
      </c>
      <c r="L823" t="s">
        <v>15</v>
      </c>
      <c r="M823">
        <f>Table2[[#This Row],[SibSp]]</f>
        <v>1</v>
      </c>
      <c r="N823">
        <f>Table2[[#This Row],[Parch]]</f>
        <v>1</v>
      </c>
      <c r="O823" s="5">
        <f>Table2[[#This Row],[Age]]/80</f>
        <v>0.65</v>
      </c>
      <c r="P823" s="5">
        <f>LOG10(Table2[[#This Row],[Fare]]+1)</f>
        <v>1.975431808509263</v>
      </c>
      <c r="Q823" s="3">
        <f>IF(OR(Table2[[#This Row],[Pclass]]=2, Table2[[#This Row],[Pclass]]=3), 0, IF(Table2[[#This Row],[Pclass]]=1, 1, ""))</f>
        <v>1</v>
      </c>
      <c r="R823" s="3">
        <f>IF(OR(Table2[[#This Row],[Pclass]]=1, Table2[[#This Row],[Pclass]]=3), 0, IF(Table2[[#This Row],[Pclass]]=2, 1, ""))</f>
        <v>0</v>
      </c>
      <c r="S823" s="3">
        <f>IF(OR(Table2[[#This Row],[Embarked]]="C", Table2[[#This Row],[Embarked]]="Q"), 0, IF(Table2[[#This Row],[Embarked]]="S", 1, ""))</f>
        <v>1</v>
      </c>
      <c r="T823" s="3">
        <f>IF(OR(Table2[[#This Row],[Embarked]]="S", Table2[[#This Row],[Embarked]]="Q"), 0, IF(Table2[[#This Row],[Embarked]]="C", 1, ""))</f>
        <v>0</v>
      </c>
      <c r="U823" s="3">
        <f>IF(Table2[[#This Row],[Sex]]="male", 1, 0)</f>
        <v>0</v>
      </c>
      <c r="V823" s="3">
        <v>1</v>
      </c>
      <c r="AI823">
        <f>SUMPRODUCT(Table2[[#This Row],[SibSp_1]:[Const]],$X$4:$AG$4)</f>
        <v>0.77228800558741206</v>
      </c>
      <c r="AJ823">
        <f>(AI823-Table2[[#This Row],[Survived]])^2</f>
        <v>5.1852752399358479E-2</v>
      </c>
    </row>
    <row r="824" spans="1:36" x14ac:dyDescent="0.25">
      <c r="A824">
        <v>822</v>
      </c>
      <c r="B824">
        <v>1</v>
      </c>
      <c r="C824">
        <v>3</v>
      </c>
      <c r="D824" t="s">
        <v>1135</v>
      </c>
      <c r="E824" t="s">
        <v>13</v>
      </c>
      <c r="F824">
        <v>27</v>
      </c>
      <c r="G824">
        <v>0</v>
      </c>
      <c r="H824">
        <v>0</v>
      </c>
      <c r="I824">
        <v>315098</v>
      </c>
      <c r="J824">
        <v>8.6624999999999996</v>
      </c>
      <c r="L824" t="s">
        <v>15</v>
      </c>
      <c r="M824">
        <f>Table2[[#This Row],[SibSp]]</f>
        <v>0</v>
      </c>
      <c r="N824">
        <f>Table2[[#This Row],[Parch]]</f>
        <v>0</v>
      </c>
      <c r="O824" s="5">
        <f>Table2[[#This Row],[Age]]/80</f>
        <v>0.33750000000000002</v>
      </c>
      <c r="P824" s="5">
        <f>LOG10(Table2[[#This Row],[Fare]]+1)</f>
        <v>0.98508950692638131</v>
      </c>
      <c r="Q824" s="3">
        <f>IF(OR(Table2[[#This Row],[Pclass]]=2, Table2[[#This Row],[Pclass]]=3), 0, IF(Table2[[#This Row],[Pclass]]=1, 1, ""))</f>
        <v>0</v>
      </c>
      <c r="R824" s="3">
        <f>IF(OR(Table2[[#This Row],[Pclass]]=1, Table2[[#This Row],[Pclass]]=3), 0, IF(Table2[[#This Row],[Pclass]]=2, 1, ""))</f>
        <v>0</v>
      </c>
      <c r="S824" s="3">
        <f>IF(OR(Table2[[#This Row],[Embarked]]="C", Table2[[#This Row],[Embarked]]="Q"), 0, IF(Table2[[#This Row],[Embarked]]="S", 1, ""))</f>
        <v>1</v>
      </c>
      <c r="T824" s="3">
        <f>IF(OR(Table2[[#This Row],[Embarked]]="S", Table2[[#This Row],[Embarked]]="Q"), 0, IF(Table2[[#This Row],[Embarked]]="C", 1, ""))</f>
        <v>0</v>
      </c>
      <c r="U824" s="3">
        <f>IF(Table2[[#This Row],[Sex]]="male", 1, 0)</f>
        <v>1</v>
      </c>
      <c r="V824" s="3">
        <v>1</v>
      </c>
      <c r="AI824">
        <f>SUMPRODUCT(Table2[[#This Row],[SibSp_1]:[Const]],$X$4:$AG$4)</f>
        <v>0.11724081866526603</v>
      </c>
      <c r="AJ824">
        <f>(AI824-Table2[[#This Row],[Survived]])^2</f>
        <v>0.7792637722307697</v>
      </c>
    </row>
    <row r="825" spans="1:36" x14ac:dyDescent="0.25">
      <c r="A825">
        <v>823</v>
      </c>
      <c r="B825">
        <v>0</v>
      </c>
      <c r="C825">
        <v>1</v>
      </c>
      <c r="D825" t="s">
        <v>1136</v>
      </c>
      <c r="E825" t="s">
        <v>13</v>
      </c>
      <c r="F825">
        <v>38</v>
      </c>
      <c r="G825">
        <v>0</v>
      </c>
      <c r="H825">
        <v>0</v>
      </c>
      <c r="I825">
        <v>19972</v>
      </c>
      <c r="J825">
        <v>0</v>
      </c>
      <c r="L825" t="s">
        <v>15</v>
      </c>
      <c r="M825">
        <f>Table2[[#This Row],[SibSp]]</f>
        <v>0</v>
      </c>
      <c r="N825">
        <f>Table2[[#This Row],[Parch]]</f>
        <v>0</v>
      </c>
      <c r="O825" s="5">
        <f>Table2[[#This Row],[Age]]/80</f>
        <v>0.47499999999999998</v>
      </c>
      <c r="P825" s="5">
        <f>LOG10(Table2[[#This Row],[Fare]]+1)</f>
        <v>0</v>
      </c>
      <c r="Q825" s="3">
        <f>IF(OR(Table2[[#This Row],[Pclass]]=2, Table2[[#This Row],[Pclass]]=3), 0, IF(Table2[[#This Row],[Pclass]]=1, 1, ""))</f>
        <v>1</v>
      </c>
      <c r="R825" s="3">
        <f>IF(OR(Table2[[#This Row],[Pclass]]=1, Table2[[#This Row],[Pclass]]=3), 0, IF(Table2[[#This Row],[Pclass]]=2, 1, ""))</f>
        <v>0</v>
      </c>
      <c r="S825" s="3">
        <f>IF(OR(Table2[[#This Row],[Embarked]]="C", Table2[[#This Row],[Embarked]]="Q"), 0, IF(Table2[[#This Row],[Embarked]]="S", 1, ""))</f>
        <v>1</v>
      </c>
      <c r="T825" s="3">
        <f>IF(OR(Table2[[#This Row],[Embarked]]="S", Table2[[#This Row],[Embarked]]="Q"), 0, IF(Table2[[#This Row],[Embarked]]="C", 1, ""))</f>
        <v>0</v>
      </c>
      <c r="U825" s="3">
        <f>IF(Table2[[#This Row],[Sex]]="male", 1, 0)</f>
        <v>1</v>
      </c>
      <c r="V825" s="3">
        <v>1</v>
      </c>
      <c r="AI825">
        <f>SUMPRODUCT(Table2[[#This Row],[SibSp_1]:[Const]],$X$4:$AG$4)</f>
        <v>0.35140630296775244</v>
      </c>
      <c r="AJ825">
        <f>(AI825-Table2[[#This Row],[Survived]])^2</f>
        <v>0.12348638976546382</v>
      </c>
    </row>
    <row r="826" spans="1:36" x14ac:dyDescent="0.25">
      <c r="A826">
        <v>824</v>
      </c>
      <c r="B826">
        <v>1</v>
      </c>
      <c r="C826">
        <v>3</v>
      </c>
      <c r="D826" t="s">
        <v>1137</v>
      </c>
      <c r="E826" t="s">
        <v>17</v>
      </c>
      <c r="F826">
        <v>27</v>
      </c>
      <c r="G826">
        <v>0</v>
      </c>
      <c r="H826">
        <v>1</v>
      </c>
      <c r="I826">
        <v>392096</v>
      </c>
      <c r="J826">
        <v>12.475</v>
      </c>
      <c r="K826" t="s">
        <v>1047</v>
      </c>
      <c r="L826" t="s">
        <v>15</v>
      </c>
      <c r="M826">
        <f>Table2[[#This Row],[SibSp]]</f>
        <v>0</v>
      </c>
      <c r="N826">
        <f>Table2[[#This Row],[Parch]]</f>
        <v>1</v>
      </c>
      <c r="O826" s="5">
        <f>Table2[[#This Row],[Age]]/80</f>
        <v>0.33750000000000002</v>
      </c>
      <c r="P826" s="5">
        <f>LOG10(Table2[[#This Row],[Fare]]+1)</f>
        <v>1.1295287738587763</v>
      </c>
      <c r="Q826" s="3">
        <f>IF(OR(Table2[[#This Row],[Pclass]]=2, Table2[[#This Row],[Pclass]]=3), 0, IF(Table2[[#This Row],[Pclass]]=1, 1, ""))</f>
        <v>0</v>
      </c>
      <c r="R826" s="3">
        <f>IF(OR(Table2[[#This Row],[Pclass]]=1, Table2[[#This Row],[Pclass]]=3), 0, IF(Table2[[#This Row],[Pclass]]=2, 1, ""))</f>
        <v>0</v>
      </c>
      <c r="S826" s="3">
        <f>IF(OR(Table2[[#This Row],[Embarked]]="C", Table2[[#This Row],[Embarked]]="Q"), 0, IF(Table2[[#This Row],[Embarked]]="S", 1, ""))</f>
        <v>1</v>
      </c>
      <c r="T826" s="3">
        <f>IF(OR(Table2[[#This Row],[Embarked]]="S", Table2[[#This Row],[Embarked]]="Q"), 0, IF(Table2[[#This Row],[Embarked]]="C", 1, ""))</f>
        <v>0</v>
      </c>
      <c r="U826" s="3">
        <f>IF(Table2[[#This Row],[Sex]]="male", 1, 0)</f>
        <v>0</v>
      </c>
      <c r="V826" s="3">
        <v>1</v>
      </c>
      <c r="AI826">
        <f>SUMPRODUCT(Table2[[#This Row],[SibSp_1]:[Const]],$X$4:$AG$4)</f>
        <v>0.59341898870574061</v>
      </c>
      <c r="AJ826">
        <f>(AI826-Table2[[#This Row],[Survived]])^2</f>
        <v>0.16530811874506268</v>
      </c>
    </row>
    <row r="827" spans="1:36" x14ac:dyDescent="0.25">
      <c r="A827">
        <v>825</v>
      </c>
      <c r="B827">
        <v>0</v>
      </c>
      <c r="C827">
        <v>3</v>
      </c>
      <c r="D827" t="s">
        <v>1138</v>
      </c>
      <c r="E827" t="s">
        <v>13</v>
      </c>
      <c r="F827">
        <v>2</v>
      </c>
      <c r="G827">
        <v>4</v>
      </c>
      <c r="H827">
        <v>1</v>
      </c>
      <c r="I827">
        <v>3101295</v>
      </c>
      <c r="J827">
        <v>39.6875</v>
      </c>
      <c r="L827" t="s">
        <v>15</v>
      </c>
      <c r="M827">
        <f>Table2[[#This Row],[SibSp]]</f>
        <v>4</v>
      </c>
      <c r="N827">
        <f>Table2[[#This Row],[Parch]]</f>
        <v>1</v>
      </c>
      <c r="O827" s="5">
        <f>Table2[[#This Row],[Age]]/80</f>
        <v>2.5000000000000001E-2</v>
      </c>
      <c r="P827" s="5">
        <f>LOG10(Table2[[#This Row],[Fare]]+1)</f>
        <v>1.6094610059122672</v>
      </c>
      <c r="Q827" s="3">
        <f>IF(OR(Table2[[#This Row],[Pclass]]=2, Table2[[#This Row],[Pclass]]=3), 0, IF(Table2[[#This Row],[Pclass]]=1, 1, ""))</f>
        <v>0</v>
      </c>
      <c r="R827" s="3">
        <f>IF(OR(Table2[[#This Row],[Pclass]]=1, Table2[[#This Row],[Pclass]]=3), 0, IF(Table2[[#This Row],[Pclass]]=2, 1, ""))</f>
        <v>0</v>
      </c>
      <c r="S827" s="3">
        <f>IF(OR(Table2[[#This Row],[Embarked]]="C", Table2[[#This Row],[Embarked]]="Q"), 0, IF(Table2[[#This Row],[Embarked]]="S", 1, ""))</f>
        <v>1</v>
      </c>
      <c r="T827" s="3">
        <f>IF(OR(Table2[[#This Row],[Embarked]]="S", Table2[[#This Row],[Embarked]]="Q"), 0, IF(Table2[[#This Row],[Embarked]]="C", 1, ""))</f>
        <v>0</v>
      </c>
      <c r="U827" s="3">
        <f>IF(Table2[[#This Row],[Sex]]="male", 1, 0)</f>
        <v>1</v>
      </c>
      <c r="V827" s="3">
        <v>1</v>
      </c>
      <c r="AI827">
        <f>SUMPRODUCT(Table2[[#This Row],[SibSp_1]:[Const]],$X$4:$AG$4)</f>
        <v>7.4047438854209058E-2</v>
      </c>
      <c r="AJ827">
        <f>(AI827-Table2[[#This Row],[Survived]])^2</f>
        <v>5.4830232008678294E-3</v>
      </c>
    </row>
    <row r="828" spans="1:36" hidden="1" x14ac:dyDescent="0.25">
      <c r="A828">
        <v>826</v>
      </c>
      <c r="B828">
        <v>0</v>
      </c>
      <c r="C828">
        <v>3</v>
      </c>
      <c r="D828" t="s">
        <v>1139</v>
      </c>
      <c r="E828" t="s">
        <v>13</v>
      </c>
      <c r="G828">
        <v>0</v>
      </c>
      <c r="H828">
        <v>0</v>
      </c>
      <c r="I828">
        <v>368323</v>
      </c>
      <c r="J828">
        <v>6.95</v>
      </c>
      <c r="L828" t="s">
        <v>27</v>
      </c>
      <c r="M828">
        <f>Table2[[#This Row],[SibSp]]</f>
        <v>0</v>
      </c>
      <c r="N828">
        <f>Table2[[#This Row],[Parch]]</f>
        <v>0</v>
      </c>
      <c r="O828">
        <f>Table2[[#This Row],[Age]]/80</f>
        <v>0</v>
      </c>
      <c r="P828" s="3">
        <f>LOG10(Table2[[#This Row],[Fare]]+1)</f>
        <v>0.90036712865647028</v>
      </c>
      <c r="Q828" s="3">
        <f>IF(OR(Table2[[#This Row],[Pclass]]=2, Table2[[#This Row],[Pclass]]=3), 0, IF(Table2[[#This Row],[Pclass]]=1, 1, ""))</f>
        <v>0</v>
      </c>
      <c r="R828" s="3">
        <f>IF(OR(Table2[[#This Row],[Pclass]]=1, Table2[[#This Row],[Pclass]]=3), 0, IF(Table2[[#This Row],[Pclass]]=2, 1, ""))</f>
        <v>0</v>
      </c>
      <c r="S828" s="3">
        <f>IF(OR(Table2[[#This Row],[Embarked]]="C", Table2[[#This Row],[Embarked]]="Q"), 0, IF(Table2[[#This Row],[Embarked]]="S", 1, ""))</f>
        <v>0</v>
      </c>
      <c r="T828" s="3">
        <f>IF(OR(Table2[[#This Row],[Embarked]]="S", Table2[[#This Row],[Embarked]]="Q"), 0, IF(Table2[[#This Row],[Embarked]]="C", 1, ""))</f>
        <v>0</v>
      </c>
      <c r="U828" s="3">
        <f>IF(Table2[[#This Row],[Sex]]="male", 1, 0)</f>
        <v>1</v>
      </c>
      <c r="V828" s="3"/>
      <c r="AI828">
        <f>SUMPRODUCT(Table2[[#This Row],[SibSp_1]:[Const]],$X$4:$AG$4)</f>
        <v>-0.43917228070483338</v>
      </c>
      <c r="AJ828">
        <f>(AI828-Table2[[#This Row],[Survived]])^2</f>
        <v>0.19287229213948498</v>
      </c>
    </row>
    <row r="829" spans="1:36" hidden="1" x14ac:dyDescent="0.25">
      <c r="A829">
        <v>827</v>
      </c>
      <c r="B829">
        <v>0</v>
      </c>
      <c r="C829">
        <v>3</v>
      </c>
      <c r="D829" t="s">
        <v>1140</v>
      </c>
      <c r="E829" t="s">
        <v>13</v>
      </c>
      <c r="G829">
        <v>0</v>
      </c>
      <c r="H829">
        <v>0</v>
      </c>
      <c r="I829">
        <v>1601</v>
      </c>
      <c r="J829">
        <v>56.495800000000003</v>
      </c>
      <c r="L829" t="s">
        <v>15</v>
      </c>
      <c r="M829">
        <f>Table2[[#This Row],[SibSp]]</f>
        <v>0</v>
      </c>
      <c r="N829">
        <f>Table2[[#This Row],[Parch]]</f>
        <v>0</v>
      </c>
      <c r="O829">
        <f>Table2[[#This Row],[Age]]/80</f>
        <v>0</v>
      </c>
      <c r="P829" s="3">
        <f>LOG10(Table2[[#This Row],[Fare]]+1)</f>
        <v>1.7596361211514699</v>
      </c>
      <c r="Q829" s="3">
        <f>IF(OR(Table2[[#This Row],[Pclass]]=2, Table2[[#This Row],[Pclass]]=3), 0, IF(Table2[[#This Row],[Pclass]]=1, 1, ""))</f>
        <v>0</v>
      </c>
      <c r="R829" s="3">
        <f>IF(OR(Table2[[#This Row],[Pclass]]=1, Table2[[#This Row],[Pclass]]=3), 0, IF(Table2[[#This Row],[Pclass]]=2, 1, ""))</f>
        <v>0</v>
      </c>
      <c r="S829" s="3">
        <f>IF(OR(Table2[[#This Row],[Embarked]]="C", Table2[[#This Row],[Embarked]]="Q"), 0, IF(Table2[[#This Row],[Embarked]]="S", 1, ""))</f>
        <v>1</v>
      </c>
      <c r="T829" s="3">
        <f>IF(OR(Table2[[#This Row],[Embarked]]="S", Table2[[#This Row],[Embarked]]="Q"), 0, IF(Table2[[#This Row],[Embarked]]="C", 1, ""))</f>
        <v>0</v>
      </c>
      <c r="U829" s="3">
        <f>IF(Table2[[#This Row],[Sex]]="male", 1, 0)</f>
        <v>1</v>
      </c>
      <c r="V829" s="3"/>
      <c r="AI829">
        <f>SUMPRODUCT(Table2[[#This Row],[SibSp_1]:[Const]],$X$4:$AG$4)</f>
        <v>-0.36655984971727806</v>
      </c>
      <c r="AJ829">
        <f>(AI829-Table2[[#This Row],[Survived]])^2</f>
        <v>0.13436612342475349</v>
      </c>
    </row>
    <row r="830" spans="1:36" x14ac:dyDescent="0.25">
      <c r="A830">
        <v>828</v>
      </c>
      <c r="B830">
        <v>1</v>
      </c>
      <c r="C830">
        <v>2</v>
      </c>
      <c r="D830" t="s">
        <v>1141</v>
      </c>
      <c r="E830" t="s">
        <v>13</v>
      </c>
      <c r="F830">
        <v>1</v>
      </c>
      <c r="G830">
        <v>0</v>
      </c>
      <c r="H830">
        <v>2</v>
      </c>
      <c r="I830" t="s">
        <v>1129</v>
      </c>
      <c r="J830">
        <v>37.004199999999997</v>
      </c>
      <c r="L830" t="s">
        <v>20</v>
      </c>
      <c r="M830">
        <f>Table2[[#This Row],[SibSp]]</f>
        <v>0</v>
      </c>
      <c r="N830">
        <f>Table2[[#This Row],[Parch]]</f>
        <v>2</v>
      </c>
      <c r="O830" s="5">
        <f>Table2[[#This Row],[Age]]/80</f>
        <v>1.2500000000000001E-2</v>
      </c>
      <c r="P830" s="5">
        <f>LOG10(Table2[[#This Row],[Fare]]+1)</f>
        <v>1.579831594933373</v>
      </c>
      <c r="Q830" s="3">
        <f>IF(OR(Table2[[#This Row],[Pclass]]=2, Table2[[#This Row],[Pclass]]=3), 0, IF(Table2[[#This Row],[Pclass]]=1, 1, ""))</f>
        <v>0</v>
      </c>
      <c r="R830" s="3">
        <f>IF(OR(Table2[[#This Row],[Pclass]]=1, Table2[[#This Row],[Pclass]]=3), 0, IF(Table2[[#This Row],[Pclass]]=2, 1, ""))</f>
        <v>1</v>
      </c>
      <c r="S830" s="3">
        <f>IF(OR(Table2[[#This Row],[Embarked]]="C", Table2[[#This Row],[Embarked]]="Q"), 0, IF(Table2[[#This Row],[Embarked]]="S", 1, ""))</f>
        <v>0</v>
      </c>
      <c r="T830" s="3">
        <f>IF(OR(Table2[[#This Row],[Embarked]]="S", Table2[[#This Row],[Embarked]]="Q"), 0, IF(Table2[[#This Row],[Embarked]]="C", 1, ""))</f>
        <v>1</v>
      </c>
      <c r="U830" s="3">
        <f>IF(Table2[[#This Row],[Sex]]="male", 1, 0)</f>
        <v>1</v>
      </c>
      <c r="V830" s="3">
        <v>1</v>
      </c>
      <c r="AI830">
        <f>SUMPRODUCT(Table2[[#This Row],[SibSp_1]:[Const]],$X$4:$AG$4)</f>
        <v>0.53375083964469716</v>
      </c>
      <c r="AJ830">
        <f>(AI830-Table2[[#This Row],[Survived]])^2</f>
        <v>0.21738827953202491</v>
      </c>
    </row>
    <row r="831" spans="1:36" hidden="1" x14ac:dyDescent="0.25">
      <c r="A831">
        <v>829</v>
      </c>
      <c r="B831">
        <v>1</v>
      </c>
      <c r="C831">
        <v>3</v>
      </c>
      <c r="D831" t="s">
        <v>1142</v>
      </c>
      <c r="E831" t="s">
        <v>13</v>
      </c>
      <c r="G831">
        <v>0</v>
      </c>
      <c r="H831">
        <v>0</v>
      </c>
      <c r="I831">
        <v>367228</v>
      </c>
      <c r="J831">
        <v>7.75</v>
      </c>
      <c r="L831" t="s">
        <v>27</v>
      </c>
      <c r="M831">
        <f>Table2[[#This Row],[SibSp]]</f>
        <v>0</v>
      </c>
      <c r="N831">
        <f>Table2[[#This Row],[Parch]]</f>
        <v>0</v>
      </c>
      <c r="O831">
        <f>Table2[[#This Row],[Age]]/80</f>
        <v>0</v>
      </c>
      <c r="P831" s="3">
        <f>LOG10(Table2[[#This Row],[Fare]]+1)</f>
        <v>0.94200805302231327</v>
      </c>
      <c r="Q831" s="3">
        <f>IF(OR(Table2[[#This Row],[Pclass]]=2, Table2[[#This Row],[Pclass]]=3), 0, IF(Table2[[#This Row],[Pclass]]=1, 1, ""))</f>
        <v>0</v>
      </c>
      <c r="R831" s="3">
        <f>IF(OR(Table2[[#This Row],[Pclass]]=1, Table2[[#This Row],[Pclass]]=3), 0, IF(Table2[[#This Row],[Pclass]]=2, 1, ""))</f>
        <v>0</v>
      </c>
      <c r="S831" s="3">
        <f>IF(OR(Table2[[#This Row],[Embarked]]="C", Table2[[#This Row],[Embarked]]="Q"), 0, IF(Table2[[#This Row],[Embarked]]="S", 1, ""))</f>
        <v>0</v>
      </c>
      <c r="T831" s="3">
        <f>IF(OR(Table2[[#This Row],[Embarked]]="S", Table2[[#This Row],[Embarked]]="Q"), 0, IF(Table2[[#This Row],[Embarked]]="C", 1, ""))</f>
        <v>0</v>
      </c>
      <c r="U831" s="3">
        <f>IF(Table2[[#This Row],[Sex]]="male", 1, 0)</f>
        <v>1</v>
      </c>
      <c r="V831" s="3"/>
      <c r="AI831">
        <f>SUMPRODUCT(Table2[[#This Row],[SibSp_1]:[Const]],$X$4:$AG$4)</f>
        <v>-0.43714234241547401</v>
      </c>
      <c r="AJ831">
        <f>(AI831-Table2[[#This Row],[Survived]])^2</f>
        <v>2.0653781123634354</v>
      </c>
    </row>
    <row r="832" spans="1:36" hidden="1" x14ac:dyDescent="0.25">
      <c r="A832">
        <v>830</v>
      </c>
      <c r="B832">
        <v>1</v>
      </c>
      <c r="C832">
        <v>1</v>
      </c>
      <c r="D832" t="s">
        <v>1143</v>
      </c>
      <c r="E832" t="s">
        <v>17</v>
      </c>
      <c r="F832">
        <v>62</v>
      </c>
      <c r="G832">
        <v>0</v>
      </c>
      <c r="H832">
        <v>0</v>
      </c>
      <c r="I832">
        <v>113572</v>
      </c>
      <c r="J832">
        <v>80</v>
      </c>
      <c r="K832" t="s">
        <v>107</v>
      </c>
      <c r="M832">
        <f>Table2[[#This Row],[SibSp]]</f>
        <v>0</v>
      </c>
      <c r="N832">
        <f>Table2[[#This Row],[Parch]]</f>
        <v>0</v>
      </c>
      <c r="O832">
        <f>Table2[[#This Row],[Age]]/80</f>
        <v>0.77500000000000002</v>
      </c>
      <c r="P832" s="3">
        <f>LOG10(Table2[[#This Row],[Fare]]+1)</f>
        <v>1.9084850188786497</v>
      </c>
      <c r="Q832" s="3">
        <f>IF(OR(Table2[[#This Row],[Pclass]]=2, Table2[[#This Row],[Pclass]]=3), 0, IF(Table2[[#This Row],[Pclass]]=1, 1, ""))</f>
        <v>1</v>
      </c>
      <c r="R832" s="3">
        <f>IF(OR(Table2[[#This Row],[Pclass]]=1, Table2[[#This Row],[Pclass]]=3), 0, IF(Table2[[#This Row],[Pclass]]=2, 1, ""))</f>
        <v>0</v>
      </c>
      <c r="S832" s="3" t="str">
        <f>IF(OR(Table2[[#This Row],[Embarked]]="C", Table2[[#This Row],[Embarked]]="Q"), 0, IF(Table2[[#This Row],[Embarked]]="S", 1, ""))</f>
        <v/>
      </c>
      <c r="T832" s="3" t="str">
        <f>IF(OR(Table2[[#This Row],[Embarked]]="S", Table2[[#This Row],[Embarked]]="Q"), 0, IF(Table2[[#This Row],[Embarked]]="C", 1, ""))</f>
        <v/>
      </c>
      <c r="U832" s="3">
        <f>IF(Table2[[#This Row],[Sex]]="male", 1, 0)</f>
        <v>0</v>
      </c>
      <c r="V832" s="3">
        <v>1</v>
      </c>
      <c r="AI832">
        <f>SUMPRODUCT(Table2[[#This Row],[SibSp_1]:[Const]],$X$4:$AG$4)</f>
        <v>0.74314774939455686</v>
      </c>
      <c r="AJ832">
        <f>(AI832-Table2[[#This Row],[Survived]])^2</f>
        <v>6.5973078641081373E-2</v>
      </c>
    </row>
    <row r="833" spans="1:36" x14ac:dyDescent="0.25">
      <c r="A833">
        <v>831</v>
      </c>
      <c r="B833">
        <v>1</v>
      </c>
      <c r="C833">
        <v>3</v>
      </c>
      <c r="D833" t="s">
        <v>1144</v>
      </c>
      <c r="E833" t="s">
        <v>17</v>
      </c>
      <c r="F833">
        <v>15</v>
      </c>
      <c r="G833">
        <v>1</v>
      </c>
      <c r="H833">
        <v>0</v>
      </c>
      <c r="I833">
        <v>2659</v>
      </c>
      <c r="J833">
        <v>14.4542</v>
      </c>
      <c r="L833" t="s">
        <v>20</v>
      </c>
      <c r="M833">
        <f>Table2[[#This Row],[SibSp]]</f>
        <v>1</v>
      </c>
      <c r="N833">
        <f>Table2[[#This Row],[Parch]]</f>
        <v>0</v>
      </c>
      <c r="O833" s="5">
        <f>Table2[[#This Row],[Age]]/80</f>
        <v>0.1875</v>
      </c>
      <c r="P833" s="5">
        <f>LOG10(Table2[[#This Row],[Fare]]+1)</f>
        <v>1.1890465283525415</v>
      </c>
      <c r="Q833" s="3">
        <f>IF(OR(Table2[[#This Row],[Pclass]]=2, Table2[[#This Row],[Pclass]]=3), 0, IF(Table2[[#This Row],[Pclass]]=1, 1, ""))</f>
        <v>0</v>
      </c>
      <c r="R833" s="3">
        <f>IF(OR(Table2[[#This Row],[Pclass]]=1, Table2[[#This Row],[Pclass]]=3), 0, IF(Table2[[#This Row],[Pclass]]=2, 1, ""))</f>
        <v>0</v>
      </c>
      <c r="S833" s="3">
        <f>IF(OR(Table2[[#This Row],[Embarked]]="C", Table2[[#This Row],[Embarked]]="Q"), 0, IF(Table2[[#This Row],[Embarked]]="S", 1, ""))</f>
        <v>0</v>
      </c>
      <c r="T833" s="3">
        <f>IF(OR(Table2[[#This Row],[Embarked]]="S", Table2[[#This Row],[Embarked]]="Q"), 0, IF(Table2[[#This Row],[Embarked]]="C", 1, ""))</f>
        <v>1</v>
      </c>
      <c r="U833" s="3">
        <f>IF(Table2[[#This Row],[Sex]]="male", 1, 0)</f>
        <v>0</v>
      </c>
      <c r="V833" s="3">
        <v>1</v>
      </c>
      <c r="AI833">
        <f>SUMPRODUCT(Table2[[#This Row],[SibSp_1]:[Const]],$X$4:$AG$4)</f>
        <v>0.6982241170933553</v>
      </c>
      <c r="AJ833">
        <f>(AI833-Table2[[#This Row],[Survived]])^2</f>
        <v>9.1068683504084938E-2</v>
      </c>
    </row>
    <row r="834" spans="1:36" x14ac:dyDescent="0.25">
      <c r="A834">
        <v>832</v>
      </c>
      <c r="B834">
        <v>1</v>
      </c>
      <c r="C834">
        <v>2</v>
      </c>
      <c r="D834" t="s">
        <v>1145</v>
      </c>
      <c r="E834" t="s">
        <v>13</v>
      </c>
      <c r="F834">
        <v>0.83</v>
      </c>
      <c r="G834">
        <v>1</v>
      </c>
      <c r="H834">
        <v>1</v>
      </c>
      <c r="I834">
        <v>29106</v>
      </c>
      <c r="J834">
        <v>18.75</v>
      </c>
      <c r="L834" t="s">
        <v>15</v>
      </c>
      <c r="M834">
        <f>Table2[[#This Row],[SibSp]]</f>
        <v>1</v>
      </c>
      <c r="N834">
        <f>Table2[[#This Row],[Parch]]</f>
        <v>1</v>
      </c>
      <c r="O834" s="5">
        <f>Table2[[#This Row],[Age]]/80</f>
        <v>1.0374999999999999E-2</v>
      </c>
      <c r="P834" s="5">
        <f>LOG10(Table2[[#This Row],[Fare]]+1)</f>
        <v>1.2955670999624791</v>
      </c>
      <c r="Q834" s="3">
        <f>IF(OR(Table2[[#This Row],[Pclass]]=2, Table2[[#This Row],[Pclass]]=3), 0, IF(Table2[[#This Row],[Pclass]]=1, 1, ""))</f>
        <v>0</v>
      </c>
      <c r="R834" s="3">
        <f>IF(OR(Table2[[#This Row],[Pclass]]=1, Table2[[#This Row],[Pclass]]=3), 0, IF(Table2[[#This Row],[Pclass]]=2, 1, ""))</f>
        <v>1</v>
      </c>
      <c r="S834" s="3">
        <f>IF(OR(Table2[[#This Row],[Embarked]]="C", Table2[[#This Row],[Embarked]]="Q"), 0, IF(Table2[[#This Row],[Embarked]]="S", 1, ""))</f>
        <v>1</v>
      </c>
      <c r="T834" s="3">
        <f>IF(OR(Table2[[#This Row],[Embarked]]="S", Table2[[#This Row],[Embarked]]="Q"), 0, IF(Table2[[#This Row],[Embarked]]="C", 1, ""))</f>
        <v>0</v>
      </c>
      <c r="U834" s="3">
        <f>IF(Table2[[#This Row],[Sex]]="male", 1, 0)</f>
        <v>1</v>
      </c>
      <c r="V834" s="3">
        <v>1</v>
      </c>
      <c r="AI834">
        <f>SUMPRODUCT(Table2[[#This Row],[SibSp_1]:[Const]],$X$4:$AG$4)</f>
        <v>0.41387931767676206</v>
      </c>
      <c r="AJ834">
        <f>(AI834-Table2[[#This Row],[Survived]])^2</f>
        <v>0.34353745424705795</v>
      </c>
    </row>
    <row r="835" spans="1:36" hidden="1" x14ac:dyDescent="0.25">
      <c r="A835">
        <v>833</v>
      </c>
      <c r="B835">
        <v>0</v>
      </c>
      <c r="C835">
        <v>3</v>
      </c>
      <c r="D835" t="s">
        <v>1146</v>
      </c>
      <c r="E835" t="s">
        <v>13</v>
      </c>
      <c r="G835">
        <v>0</v>
      </c>
      <c r="H835">
        <v>0</v>
      </c>
      <c r="I835">
        <v>2671</v>
      </c>
      <c r="J835">
        <v>7.2291999999999996</v>
      </c>
      <c r="L835" t="s">
        <v>20</v>
      </c>
      <c r="M835">
        <f>Table2[[#This Row],[SibSp]]</f>
        <v>0</v>
      </c>
      <c r="N835">
        <f>Table2[[#This Row],[Parch]]</f>
        <v>0</v>
      </c>
      <c r="O835">
        <f>Table2[[#This Row],[Age]]/80</f>
        <v>0</v>
      </c>
      <c r="P835" s="3">
        <f>LOG10(Table2[[#This Row],[Fare]]+1)</f>
        <v>0.91535761741483168</v>
      </c>
      <c r="Q835" s="3">
        <f>IF(OR(Table2[[#This Row],[Pclass]]=2, Table2[[#This Row],[Pclass]]=3), 0, IF(Table2[[#This Row],[Pclass]]=1, 1, ""))</f>
        <v>0</v>
      </c>
      <c r="R835" s="3">
        <f>IF(OR(Table2[[#This Row],[Pclass]]=1, Table2[[#This Row],[Pclass]]=3), 0, IF(Table2[[#This Row],[Pclass]]=2, 1, ""))</f>
        <v>0</v>
      </c>
      <c r="S835" s="3">
        <f>IF(OR(Table2[[#This Row],[Embarked]]="C", Table2[[#This Row],[Embarked]]="Q"), 0, IF(Table2[[#This Row],[Embarked]]="S", 1, ""))</f>
        <v>0</v>
      </c>
      <c r="T835" s="3">
        <f>IF(OR(Table2[[#This Row],[Embarked]]="S", Table2[[#This Row],[Embarked]]="Q"), 0, IF(Table2[[#This Row],[Embarked]]="C", 1, ""))</f>
        <v>1</v>
      </c>
      <c r="U835" s="3">
        <f>IF(Table2[[#This Row],[Sex]]="male", 1, 0)</f>
        <v>1</v>
      </c>
      <c r="V835" s="3"/>
      <c r="AI835">
        <f>SUMPRODUCT(Table2[[#This Row],[SibSp_1]:[Const]],$X$4:$AG$4)</f>
        <v>-0.34162286390169383</v>
      </c>
      <c r="AJ835">
        <f>(AI835-Table2[[#This Row],[Survived]])^2</f>
        <v>0.11670618114039523</v>
      </c>
    </row>
    <row r="836" spans="1:36" x14ac:dyDescent="0.25">
      <c r="A836">
        <v>834</v>
      </c>
      <c r="B836">
        <v>0</v>
      </c>
      <c r="C836">
        <v>3</v>
      </c>
      <c r="D836" t="s">
        <v>1147</v>
      </c>
      <c r="E836" t="s">
        <v>13</v>
      </c>
      <c r="F836">
        <v>23</v>
      </c>
      <c r="G836">
        <v>0</v>
      </c>
      <c r="H836">
        <v>0</v>
      </c>
      <c r="I836">
        <v>347468</v>
      </c>
      <c r="J836">
        <v>7.8541999999999996</v>
      </c>
      <c r="L836" t="s">
        <v>15</v>
      </c>
      <c r="M836">
        <f>Table2[[#This Row],[SibSp]]</f>
        <v>0</v>
      </c>
      <c r="N836">
        <f>Table2[[#This Row],[Parch]]</f>
        <v>0</v>
      </c>
      <c r="O836" s="5">
        <f>Table2[[#This Row],[Age]]/80</f>
        <v>0.28749999999999998</v>
      </c>
      <c r="P836" s="5">
        <f>LOG10(Table2[[#This Row],[Fare]]+1)</f>
        <v>0.94714932766263737</v>
      </c>
      <c r="Q836" s="3">
        <f>IF(OR(Table2[[#This Row],[Pclass]]=2, Table2[[#This Row],[Pclass]]=3), 0, IF(Table2[[#This Row],[Pclass]]=1, 1, ""))</f>
        <v>0</v>
      </c>
      <c r="R836" s="3">
        <f>IF(OR(Table2[[#This Row],[Pclass]]=1, Table2[[#This Row],[Pclass]]=3), 0, IF(Table2[[#This Row],[Pclass]]=2, 1, ""))</f>
        <v>0</v>
      </c>
      <c r="S836" s="3">
        <f>IF(OR(Table2[[#This Row],[Embarked]]="C", Table2[[#This Row],[Embarked]]="Q"), 0, IF(Table2[[#This Row],[Embarked]]="S", 1, ""))</f>
        <v>1</v>
      </c>
      <c r="T836" s="3">
        <f>IF(OR(Table2[[#This Row],[Embarked]]="S", Table2[[#This Row],[Embarked]]="Q"), 0, IF(Table2[[#This Row],[Embarked]]="C", 1, ""))</f>
        <v>0</v>
      </c>
      <c r="U836" s="3">
        <f>IF(Table2[[#This Row],[Sex]]="male", 1, 0)</f>
        <v>1</v>
      </c>
      <c r="V836" s="3">
        <v>1</v>
      </c>
      <c r="AI836">
        <f>SUMPRODUCT(Table2[[#This Row],[SibSp_1]:[Const]],$X$4:$AG$4)</f>
        <v>0.14099700460893561</v>
      </c>
      <c r="AJ836">
        <f>(AI836-Table2[[#This Row],[Survived]])^2</f>
        <v>1.9880155308692207E-2</v>
      </c>
    </row>
    <row r="837" spans="1:36" x14ac:dyDescent="0.25">
      <c r="A837">
        <v>835</v>
      </c>
      <c r="B837">
        <v>0</v>
      </c>
      <c r="C837">
        <v>3</v>
      </c>
      <c r="D837" t="s">
        <v>1148</v>
      </c>
      <c r="E837" t="s">
        <v>13</v>
      </c>
      <c r="F837">
        <v>18</v>
      </c>
      <c r="G837">
        <v>0</v>
      </c>
      <c r="H837">
        <v>0</v>
      </c>
      <c r="I837">
        <v>2223</v>
      </c>
      <c r="J837">
        <v>8.3000000000000007</v>
      </c>
      <c r="L837" t="s">
        <v>15</v>
      </c>
      <c r="M837">
        <f>Table2[[#This Row],[SibSp]]</f>
        <v>0</v>
      </c>
      <c r="N837">
        <f>Table2[[#This Row],[Parch]]</f>
        <v>0</v>
      </c>
      <c r="O837" s="5">
        <f>Table2[[#This Row],[Age]]/80</f>
        <v>0.22500000000000001</v>
      </c>
      <c r="P837" s="5">
        <f>LOG10(Table2[[#This Row],[Fare]]+1)</f>
        <v>0.96848294855393513</v>
      </c>
      <c r="Q837" s="3">
        <f>IF(OR(Table2[[#This Row],[Pclass]]=2, Table2[[#This Row],[Pclass]]=3), 0, IF(Table2[[#This Row],[Pclass]]=1, 1, ""))</f>
        <v>0</v>
      </c>
      <c r="R837" s="3">
        <f>IF(OR(Table2[[#This Row],[Pclass]]=1, Table2[[#This Row],[Pclass]]=3), 0, IF(Table2[[#This Row],[Pclass]]=2, 1, ""))</f>
        <v>0</v>
      </c>
      <c r="S837" s="3">
        <f>IF(OR(Table2[[#This Row],[Embarked]]="C", Table2[[#This Row],[Embarked]]="Q"), 0, IF(Table2[[#This Row],[Embarked]]="S", 1, ""))</f>
        <v>1</v>
      </c>
      <c r="T837" s="3">
        <f>IF(OR(Table2[[#This Row],[Embarked]]="S", Table2[[#This Row],[Embarked]]="Q"), 0, IF(Table2[[#This Row],[Embarked]]="C", 1, ""))</f>
        <v>0</v>
      </c>
      <c r="U837" s="3">
        <f>IF(Table2[[#This Row],[Sex]]="male", 1, 0)</f>
        <v>1</v>
      </c>
      <c r="V837" s="3">
        <v>1</v>
      </c>
      <c r="AI837">
        <f>SUMPRODUCT(Table2[[#This Row],[SibSp_1]:[Const]],$X$4:$AG$4)</f>
        <v>0.1740441369846536</v>
      </c>
      <c r="AJ837">
        <f>(AI837-Table2[[#This Row],[Survived]])^2</f>
        <v>3.0291361618732866E-2</v>
      </c>
    </row>
    <row r="838" spans="1:36" x14ac:dyDescent="0.25">
      <c r="A838">
        <v>836</v>
      </c>
      <c r="B838">
        <v>1</v>
      </c>
      <c r="C838">
        <v>1</v>
      </c>
      <c r="D838" t="s">
        <v>1149</v>
      </c>
      <c r="E838" t="s">
        <v>17</v>
      </c>
      <c r="F838">
        <v>39</v>
      </c>
      <c r="G838">
        <v>1</v>
      </c>
      <c r="H838">
        <v>1</v>
      </c>
      <c r="I838" t="s">
        <v>1150</v>
      </c>
      <c r="J838">
        <v>83.158299999999997</v>
      </c>
      <c r="K838" t="s">
        <v>1151</v>
      </c>
      <c r="L838" t="s">
        <v>20</v>
      </c>
      <c r="M838">
        <f>Table2[[#This Row],[SibSp]]</f>
        <v>1</v>
      </c>
      <c r="N838">
        <f>Table2[[#This Row],[Parch]]</f>
        <v>1</v>
      </c>
      <c r="O838" s="5">
        <f>Table2[[#This Row],[Age]]/80</f>
        <v>0.48749999999999999</v>
      </c>
      <c r="P838" s="5">
        <f>LOG10(Table2[[#This Row],[Fare]]+1)</f>
        <v>1.9250969541376577</v>
      </c>
      <c r="Q838" s="3">
        <f>IF(OR(Table2[[#This Row],[Pclass]]=2, Table2[[#This Row],[Pclass]]=3), 0, IF(Table2[[#This Row],[Pclass]]=1, 1, ""))</f>
        <v>1</v>
      </c>
      <c r="R838" s="3">
        <f>IF(OR(Table2[[#This Row],[Pclass]]=1, Table2[[#This Row],[Pclass]]=3), 0, IF(Table2[[#This Row],[Pclass]]=2, 1, ""))</f>
        <v>0</v>
      </c>
      <c r="S838" s="3">
        <f>IF(OR(Table2[[#This Row],[Embarked]]="C", Table2[[#This Row],[Embarked]]="Q"), 0, IF(Table2[[#This Row],[Embarked]]="S", 1, ""))</f>
        <v>0</v>
      </c>
      <c r="T838" s="3">
        <f>IF(OR(Table2[[#This Row],[Embarked]]="S", Table2[[#This Row],[Embarked]]="Q"), 0, IF(Table2[[#This Row],[Embarked]]="C", 1, ""))</f>
        <v>1</v>
      </c>
      <c r="U838" s="3">
        <f>IF(Table2[[#This Row],[Sex]]="male", 1, 0)</f>
        <v>0</v>
      </c>
      <c r="V838" s="3">
        <v>1</v>
      </c>
      <c r="AI838">
        <f>SUMPRODUCT(Table2[[#This Row],[SibSp_1]:[Const]],$X$4:$AG$4)</f>
        <v>0.91914724519569624</v>
      </c>
      <c r="AJ838">
        <f>(AI838-Table2[[#This Row],[Survived]])^2</f>
        <v>6.5371679594448647E-3</v>
      </c>
    </row>
    <row r="839" spans="1:36" x14ac:dyDescent="0.25">
      <c r="A839">
        <v>837</v>
      </c>
      <c r="B839">
        <v>0</v>
      </c>
      <c r="C839">
        <v>3</v>
      </c>
      <c r="D839" t="s">
        <v>1152</v>
      </c>
      <c r="E839" t="s">
        <v>13</v>
      </c>
      <c r="F839">
        <v>21</v>
      </c>
      <c r="G839">
        <v>0</v>
      </c>
      <c r="H839">
        <v>0</v>
      </c>
      <c r="I839">
        <v>315097</v>
      </c>
      <c r="J839">
        <v>8.6624999999999996</v>
      </c>
      <c r="L839" t="s">
        <v>15</v>
      </c>
      <c r="M839">
        <f>Table2[[#This Row],[SibSp]]</f>
        <v>0</v>
      </c>
      <c r="N839">
        <f>Table2[[#This Row],[Parch]]</f>
        <v>0</v>
      </c>
      <c r="O839" s="5">
        <f>Table2[[#This Row],[Age]]/80</f>
        <v>0.26250000000000001</v>
      </c>
      <c r="P839" s="5">
        <f>LOG10(Table2[[#This Row],[Fare]]+1)</f>
        <v>0.98508950692638131</v>
      </c>
      <c r="Q839" s="3">
        <f>IF(OR(Table2[[#This Row],[Pclass]]=2, Table2[[#This Row],[Pclass]]=3), 0, IF(Table2[[#This Row],[Pclass]]=1, 1, ""))</f>
        <v>0</v>
      </c>
      <c r="R839" s="3">
        <f>IF(OR(Table2[[#This Row],[Pclass]]=1, Table2[[#This Row],[Pclass]]=3), 0, IF(Table2[[#This Row],[Pclass]]=2, 1, ""))</f>
        <v>0</v>
      </c>
      <c r="S839" s="3">
        <f>IF(OR(Table2[[#This Row],[Embarked]]="C", Table2[[#This Row],[Embarked]]="Q"), 0, IF(Table2[[#This Row],[Embarked]]="S", 1, ""))</f>
        <v>1</v>
      </c>
      <c r="T839" s="3">
        <f>IF(OR(Table2[[#This Row],[Embarked]]="S", Table2[[#This Row],[Embarked]]="Q"), 0, IF(Table2[[#This Row],[Embarked]]="C", 1, ""))</f>
        <v>0</v>
      </c>
      <c r="U839" s="3">
        <f>IF(Table2[[#This Row],[Sex]]="male", 1, 0)</f>
        <v>1</v>
      </c>
      <c r="V839" s="3">
        <v>1</v>
      </c>
      <c r="AI839">
        <f>SUMPRODUCT(Table2[[#This Row],[SibSp_1]:[Const]],$X$4:$AG$4)</f>
        <v>0.15564939559764424</v>
      </c>
      <c r="AJ839">
        <f>(AI839-Table2[[#This Row],[Survived]])^2</f>
        <v>2.4226734349911953E-2</v>
      </c>
    </row>
    <row r="840" spans="1:36" hidden="1" x14ac:dyDescent="0.25">
      <c r="A840">
        <v>838</v>
      </c>
      <c r="B840">
        <v>0</v>
      </c>
      <c r="C840">
        <v>3</v>
      </c>
      <c r="D840" t="s">
        <v>1153</v>
      </c>
      <c r="E840" t="s">
        <v>13</v>
      </c>
      <c r="G840">
        <v>0</v>
      </c>
      <c r="H840">
        <v>0</v>
      </c>
      <c r="I840">
        <v>392092</v>
      </c>
      <c r="J840">
        <v>8.0500000000000007</v>
      </c>
      <c r="L840" t="s">
        <v>15</v>
      </c>
      <c r="M840">
        <f>Table2[[#This Row],[SibSp]]</f>
        <v>0</v>
      </c>
      <c r="N840">
        <f>Table2[[#This Row],[Parch]]</f>
        <v>0</v>
      </c>
      <c r="O840">
        <f>Table2[[#This Row],[Age]]/80</f>
        <v>0</v>
      </c>
      <c r="P840" s="3">
        <f>LOG10(Table2[[#This Row],[Fare]]+1)</f>
        <v>0.9566485792052033</v>
      </c>
      <c r="Q840" s="3">
        <f>IF(OR(Table2[[#This Row],[Pclass]]=2, Table2[[#This Row],[Pclass]]=3), 0, IF(Table2[[#This Row],[Pclass]]=1, 1, ""))</f>
        <v>0</v>
      </c>
      <c r="R840" s="3">
        <f>IF(OR(Table2[[#This Row],[Pclass]]=1, Table2[[#This Row],[Pclass]]=3), 0, IF(Table2[[#This Row],[Pclass]]=2, 1, ""))</f>
        <v>0</v>
      </c>
      <c r="S840" s="3">
        <f>IF(OR(Table2[[#This Row],[Embarked]]="C", Table2[[#This Row],[Embarked]]="Q"), 0, IF(Table2[[#This Row],[Embarked]]="S", 1, ""))</f>
        <v>1</v>
      </c>
      <c r="T840" s="3">
        <f>IF(OR(Table2[[#This Row],[Embarked]]="S", Table2[[#This Row],[Embarked]]="Q"), 0, IF(Table2[[#This Row],[Embarked]]="C", 1, ""))</f>
        <v>0</v>
      </c>
      <c r="U840" s="3">
        <f>IF(Table2[[#This Row],[Sex]]="male", 1, 0)</f>
        <v>1</v>
      </c>
      <c r="V840" s="3"/>
      <c r="AI840">
        <f>SUMPRODUCT(Table2[[#This Row],[SibSp_1]:[Const]],$X$4:$AG$4)</f>
        <v>-0.40570439758933208</v>
      </c>
      <c r="AJ840">
        <f>(AI840-Table2[[#This Row],[Survived]])^2</f>
        <v>0.16459605822332285</v>
      </c>
    </row>
    <row r="841" spans="1:36" x14ac:dyDescent="0.25">
      <c r="A841">
        <v>839</v>
      </c>
      <c r="B841">
        <v>1</v>
      </c>
      <c r="C841">
        <v>3</v>
      </c>
      <c r="D841" t="s">
        <v>1154</v>
      </c>
      <c r="E841" t="s">
        <v>13</v>
      </c>
      <c r="F841">
        <v>32</v>
      </c>
      <c r="G841">
        <v>0</v>
      </c>
      <c r="H841">
        <v>0</v>
      </c>
      <c r="I841">
        <v>1601</v>
      </c>
      <c r="J841">
        <v>56.495800000000003</v>
      </c>
      <c r="L841" t="s">
        <v>15</v>
      </c>
      <c r="M841">
        <f>Table2[[#This Row],[SibSp]]</f>
        <v>0</v>
      </c>
      <c r="N841">
        <f>Table2[[#This Row],[Parch]]</f>
        <v>0</v>
      </c>
      <c r="O841" s="5">
        <f>Table2[[#This Row],[Age]]/80</f>
        <v>0.4</v>
      </c>
      <c r="P841" s="5">
        <f>LOG10(Table2[[#This Row],[Fare]]+1)</f>
        <v>1.7596361211514699</v>
      </c>
      <c r="Q841" s="3">
        <f>IF(OR(Table2[[#This Row],[Pclass]]=2, Table2[[#This Row],[Pclass]]=3), 0, IF(Table2[[#This Row],[Pclass]]=1, 1, ""))</f>
        <v>0</v>
      </c>
      <c r="R841" s="3">
        <f>IF(OR(Table2[[#This Row],[Pclass]]=1, Table2[[#This Row],[Pclass]]=3), 0, IF(Table2[[#This Row],[Pclass]]=2, 1, ""))</f>
        <v>0</v>
      </c>
      <c r="S841" s="3">
        <f>IF(OR(Table2[[#This Row],[Embarked]]="C", Table2[[#This Row],[Embarked]]="Q"), 0, IF(Table2[[#This Row],[Embarked]]="S", 1, ""))</f>
        <v>1</v>
      </c>
      <c r="T841" s="3">
        <f>IF(OR(Table2[[#This Row],[Embarked]]="S", Table2[[#This Row],[Embarked]]="Q"), 0, IF(Table2[[#This Row],[Embarked]]="C", 1, ""))</f>
        <v>0</v>
      </c>
      <c r="U841" s="3">
        <f>IF(Table2[[#This Row],[Sex]]="male", 1, 0)</f>
        <v>1</v>
      </c>
      <c r="V841" s="3">
        <v>1</v>
      </c>
      <c r="AI841">
        <f>SUMPRODUCT(Table2[[#This Row],[SibSp_1]:[Const]],$X$4:$AG$4)</f>
        <v>0.12299176264378842</v>
      </c>
      <c r="AJ841">
        <f>(AI841-Table2[[#This Row],[Survived]])^2</f>
        <v>0.76914344839064919</v>
      </c>
    </row>
    <row r="842" spans="1:36" hidden="1" x14ac:dyDescent="0.25">
      <c r="A842">
        <v>840</v>
      </c>
      <c r="B842">
        <v>1</v>
      </c>
      <c r="C842">
        <v>1</v>
      </c>
      <c r="D842" t="s">
        <v>1155</v>
      </c>
      <c r="E842" t="s">
        <v>13</v>
      </c>
      <c r="G842">
        <v>0</v>
      </c>
      <c r="H842">
        <v>0</v>
      </c>
      <c r="I842">
        <v>11774</v>
      </c>
      <c r="J842">
        <v>29.7</v>
      </c>
      <c r="K842" t="s">
        <v>1156</v>
      </c>
      <c r="L842" t="s">
        <v>20</v>
      </c>
      <c r="M842">
        <f>Table2[[#This Row],[SibSp]]</f>
        <v>0</v>
      </c>
      <c r="N842">
        <f>Table2[[#This Row],[Parch]]</f>
        <v>0</v>
      </c>
      <c r="O842">
        <f>Table2[[#This Row],[Age]]/80</f>
        <v>0</v>
      </c>
      <c r="P842" s="3">
        <f>LOG10(Table2[[#This Row],[Fare]]+1)</f>
        <v>1.4871383754771865</v>
      </c>
      <c r="Q842" s="3">
        <f>IF(OR(Table2[[#This Row],[Pclass]]=2, Table2[[#This Row],[Pclass]]=3), 0, IF(Table2[[#This Row],[Pclass]]=1, 1, ""))</f>
        <v>1</v>
      </c>
      <c r="R842" s="3">
        <f>IF(OR(Table2[[#This Row],[Pclass]]=1, Table2[[#This Row],[Pclass]]=3), 0, IF(Table2[[#This Row],[Pclass]]=2, 1, ""))</f>
        <v>0</v>
      </c>
      <c r="S842" s="3">
        <f>IF(OR(Table2[[#This Row],[Embarked]]="C", Table2[[#This Row],[Embarked]]="Q"), 0, IF(Table2[[#This Row],[Embarked]]="S", 1, ""))</f>
        <v>0</v>
      </c>
      <c r="T842" s="3">
        <f>IF(OR(Table2[[#This Row],[Embarked]]="S", Table2[[#This Row],[Embarked]]="Q"), 0, IF(Table2[[#This Row],[Embarked]]="C", 1, ""))</f>
        <v>1</v>
      </c>
      <c r="U842" s="3">
        <f>IF(Table2[[#This Row],[Sex]]="male", 1, 0)</f>
        <v>1</v>
      </c>
      <c r="V842" s="3"/>
      <c r="AI842">
        <f>SUMPRODUCT(Table2[[#This Row],[SibSp_1]:[Const]],$X$4:$AG$4)</f>
        <v>3.8853647549159098E-2</v>
      </c>
      <c r="AJ842">
        <f>(AI842-Table2[[#This Row],[Survived]])^2</f>
        <v>0.92380231082955611</v>
      </c>
    </row>
    <row r="843" spans="1:36" x14ac:dyDescent="0.25">
      <c r="A843">
        <v>841</v>
      </c>
      <c r="B843">
        <v>0</v>
      </c>
      <c r="C843">
        <v>3</v>
      </c>
      <c r="D843" t="s">
        <v>1157</v>
      </c>
      <c r="E843" t="s">
        <v>13</v>
      </c>
      <c r="F843">
        <v>20</v>
      </c>
      <c r="G843">
        <v>0</v>
      </c>
      <c r="H843">
        <v>0</v>
      </c>
      <c r="I843" t="s">
        <v>1158</v>
      </c>
      <c r="J843">
        <v>7.9249999999999998</v>
      </c>
      <c r="L843" t="s">
        <v>15</v>
      </c>
      <c r="M843">
        <f>Table2[[#This Row],[SibSp]]</f>
        <v>0</v>
      </c>
      <c r="N843">
        <f>Table2[[#This Row],[Parch]]</f>
        <v>0</v>
      </c>
      <c r="O843" s="5">
        <f>Table2[[#This Row],[Age]]/80</f>
        <v>0.25</v>
      </c>
      <c r="P843" s="5">
        <f>LOG10(Table2[[#This Row],[Fare]]+1)</f>
        <v>0.95060822478423079</v>
      </c>
      <c r="Q843" s="3">
        <f>IF(OR(Table2[[#This Row],[Pclass]]=2, Table2[[#This Row],[Pclass]]=3), 0, IF(Table2[[#This Row],[Pclass]]=1, 1, ""))</f>
        <v>0</v>
      </c>
      <c r="R843" s="3">
        <f>IF(OR(Table2[[#This Row],[Pclass]]=1, Table2[[#This Row],[Pclass]]=3), 0, IF(Table2[[#This Row],[Pclass]]=2, 1, ""))</f>
        <v>0</v>
      </c>
      <c r="S843" s="3">
        <f>IF(OR(Table2[[#This Row],[Embarked]]="C", Table2[[#This Row],[Embarked]]="Q"), 0, IF(Table2[[#This Row],[Embarked]]="S", 1, ""))</f>
        <v>1</v>
      </c>
      <c r="T843" s="3">
        <f>IF(OR(Table2[[#This Row],[Embarked]]="S", Table2[[#This Row],[Embarked]]="Q"), 0, IF(Table2[[#This Row],[Embarked]]="C", 1, ""))</f>
        <v>0</v>
      </c>
      <c r="U843" s="3">
        <f>IF(Table2[[#This Row],[Sex]]="male", 1, 0)</f>
        <v>1</v>
      </c>
      <c r="V843" s="3">
        <v>1</v>
      </c>
      <c r="AI843">
        <f>SUMPRODUCT(Table2[[#This Row],[SibSp_1]:[Const]],$X$4:$AG$4)</f>
        <v>0.16036990959392217</v>
      </c>
      <c r="AJ843">
        <f>(AI843-Table2[[#This Row],[Survived]])^2</f>
        <v>2.5718507903162768E-2</v>
      </c>
    </row>
    <row r="844" spans="1:36" x14ac:dyDescent="0.25">
      <c r="A844">
        <v>842</v>
      </c>
      <c r="B844">
        <v>0</v>
      </c>
      <c r="C844">
        <v>2</v>
      </c>
      <c r="D844" t="s">
        <v>1159</v>
      </c>
      <c r="E844" t="s">
        <v>13</v>
      </c>
      <c r="F844">
        <v>16</v>
      </c>
      <c r="G844">
        <v>0</v>
      </c>
      <c r="H844">
        <v>0</v>
      </c>
      <c r="I844" t="s">
        <v>1071</v>
      </c>
      <c r="J844">
        <v>10.5</v>
      </c>
      <c r="L844" t="s">
        <v>15</v>
      </c>
      <c r="M844">
        <f>Table2[[#This Row],[SibSp]]</f>
        <v>0</v>
      </c>
      <c r="N844">
        <f>Table2[[#This Row],[Parch]]</f>
        <v>0</v>
      </c>
      <c r="O844" s="5">
        <f>Table2[[#This Row],[Age]]/80</f>
        <v>0.2</v>
      </c>
      <c r="P844" s="5">
        <f>LOG10(Table2[[#This Row],[Fare]]+1)</f>
        <v>1.0606978403536116</v>
      </c>
      <c r="Q844" s="3">
        <f>IF(OR(Table2[[#This Row],[Pclass]]=2, Table2[[#This Row],[Pclass]]=3), 0, IF(Table2[[#This Row],[Pclass]]=1, 1, ""))</f>
        <v>0</v>
      </c>
      <c r="R844" s="3">
        <f>IF(OR(Table2[[#This Row],[Pclass]]=1, Table2[[#This Row],[Pclass]]=3), 0, IF(Table2[[#This Row],[Pclass]]=2, 1, ""))</f>
        <v>1</v>
      </c>
      <c r="S844" s="3">
        <f>IF(OR(Table2[[#This Row],[Embarked]]="C", Table2[[#This Row],[Embarked]]="Q"), 0, IF(Table2[[#This Row],[Embarked]]="S", 1, ""))</f>
        <v>1</v>
      </c>
      <c r="T844" s="3">
        <f>IF(OR(Table2[[#This Row],[Embarked]]="S", Table2[[#This Row],[Embarked]]="Q"), 0, IF(Table2[[#This Row],[Embarked]]="C", 1, ""))</f>
        <v>0</v>
      </c>
      <c r="U844" s="3">
        <f>IF(Table2[[#This Row],[Sex]]="male", 1, 0)</f>
        <v>1</v>
      </c>
      <c r="V844" s="3">
        <v>1</v>
      </c>
      <c r="AI844">
        <f>SUMPRODUCT(Table2[[#This Row],[SibSp_1]:[Const]],$X$4:$AG$4)</f>
        <v>0.37418191869789807</v>
      </c>
      <c r="AJ844">
        <f>(AI844-Table2[[#This Row],[Survived]])^2</f>
        <v>0.14001210828044042</v>
      </c>
    </row>
    <row r="845" spans="1:36" x14ac:dyDescent="0.25">
      <c r="A845">
        <v>843</v>
      </c>
      <c r="B845">
        <v>1</v>
      </c>
      <c r="C845">
        <v>1</v>
      </c>
      <c r="D845" t="s">
        <v>1160</v>
      </c>
      <c r="E845" t="s">
        <v>17</v>
      </c>
      <c r="F845">
        <v>30</v>
      </c>
      <c r="G845">
        <v>0</v>
      </c>
      <c r="H845">
        <v>0</v>
      </c>
      <c r="I845">
        <v>113798</v>
      </c>
      <c r="J845">
        <v>31</v>
      </c>
      <c r="L845" t="s">
        <v>20</v>
      </c>
      <c r="M845">
        <f>Table2[[#This Row],[SibSp]]</f>
        <v>0</v>
      </c>
      <c r="N845">
        <f>Table2[[#This Row],[Parch]]</f>
        <v>0</v>
      </c>
      <c r="O845" s="5">
        <f>Table2[[#This Row],[Age]]/80</f>
        <v>0.375</v>
      </c>
      <c r="P845" s="5">
        <f>LOG10(Table2[[#This Row],[Fare]]+1)</f>
        <v>1.505149978319906</v>
      </c>
      <c r="Q845" s="3">
        <f>IF(OR(Table2[[#This Row],[Pclass]]=2, Table2[[#This Row],[Pclass]]=3), 0, IF(Table2[[#This Row],[Pclass]]=1, 1, ""))</f>
        <v>1</v>
      </c>
      <c r="R845" s="3">
        <f>IF(OR(Table2[[#This Row],[Pclass]]=1, Table2[[#This Row],[Pclass]]=3), 0, IF(Table2[[#This Row],[Pclass]]=2, 1, ""))</f>
        <v>0</v>
      </c>
      <c r="S845" s="3">
        <f>IF(OR(Table2[[#This Row],[Embarked]]="C", Table2[[#This Row],[Embarked]]="Q"), 0, IF(Table2[[#This Row],[Embarked]]="S", 1, ""))</f>
        <v>0</v>
      </c>
      <c r="T845" s="3">
        <f>IF(OR(Table2[[#This Row],[Embarked]]="S", Table2[[#This Row],[Embarked]]="Q"), 0, IF(Table2[[#This Row],[Embarked]]="C", 1, ""))</f>
        <v>1</v>
      </c>
      <c r="U845" s="3">
        <f>IF(Table2[[#This Row],[Sex]]="male", 1, 0)</f>
        <v>0</v>
      </c>
      <c r="V845" s="3">
        <v>1</v>
      </c>
      <c r="AI845">
        <f>SUMPRODUCT(Table2[[#This Row],[SibSp_1]:[Const]],$X$4:$AG$4)</f>
        <v>1.025150110630267</v>
      </c>
      <c r="AJ845">
        <f>(AI845-Table2[[#This Row],[Survived]])^2</f>
        <v>6.3252806471466682E-4</v>
      </c>
    </row>
    <row r="846" spans="1:36" x14ac:dyDescent="0.25">
      <c r="A846">
        <v>844</v>
      </c>
      <c r="B846">
        <v>0</v>
      </c>
      <c r="C846">
        <v>3</v>
      </c>
      <c r="D846" t="s">
        <v>1161</v>
      </c>
      <c r="E846" t="s">
        <v>13</v>
      </c>
      <c r="F846">
        <v>34.5</v>
      </c>
      <c r="G846">
        <v>0</v>
      </c>
      <c r="H846">
        <v>0</v>
      </c>
      <c r="I846">
        <v>2683</v>
      </c>
      <c r="J846">
        <v>6.4375</v>
      </c>
      <c r="L846" t="s">
        <v>20</v>
      </c>
      <c r="M846">
        <f>Table2[[#This Row],[SibSp]]</f>
        <v>0</v>
      </c>
      <c r="N846">
        <f>Table2[[#This Row],[Parch]]</f>
        <v>0</v>
      </c>
      <c r="O846" s="5">
        <f>Table2[[#This Row],[Age]]/80</f>
        <v>0.43125000000000002</v>
      </c>
      <c r="P846" s="5">
        <f>LOG10(Table2[[#This Row],[Fare]]+1)</f>
        <v>0.87142697873660602</v>
      </c>
      <c r="Q846" s="3">
        <f>IF(OR(Table2[[#This Row],[Pclass]]=2, Table2[[#This Row],[Pclass]]=3), 0, IF(Table2[[#This Row],[Pclass]]=1, 1, ""))</f>
        <v>0</v>
      </c>
      <c r="R846" s="3">
        <f>IF(OR(Table2[[#This Row],[Pclass]]=1, Table2[[#This Row],[Pclass]]=3), 0, IF(Table2[[#This Row],[Pclass]]=2, 1, ""))</f>
        <v>0</v>
      </c>
      <c r="S846" s="3">
        <f>IF(OR(Table2[[#This Row],[Embarked]]="C", Table2[[#This Row],[Embarked]]="Q"), 0, IF(Table2[[#This Row],[Embarked]]="S", 1, ""))</f>
        <v>0</v>
      </c>
      <c r="T846" s="3">
        <f>IF(OR(Table2[[#This Row],[Embarked]]="S", Table2[[#This Row],[Embarked]]="Q"), 0, IF(Table2[[#This Row],[Embarked]]="C", 1, ""))</f>
        <v>1</v>
      </c>
      <c r="U846" s="3">
        <f>IF(Table2[[#This Row],[Sex]]="male", 1, 0)</f>
        <v>1</v>
      </c>
      <c r="V846" s="3">
        <v>1</v>
      </c>
      <c r="AI846">
        <f>SUMPRODUCT(Table2[[#This Row],[SibSp_1]:[Const]],$X$4:$AG$4)</f>
        <v>0.12978361599726995</v>
      </c>
      <c r="AJ846">
        <f>(AI846-Table2[[#This Row],[Survived]])^2</f>
        <v>1.6843786981326825E-2</v>
      </c>
    </row>
    <row r="847" spans="1:36" x14ac:dyDescent="0.25">
      <c r="A847">
        <v>845</v>
      </c>
      <c r="B847">
        <v>0</v>
      </c>
      <c r="C847">
        <v>3</v>
      </c>
      <c r="D847" t="s">
        <v>1162</v>
      </c>
      <c r="E847" t="s">
        <v>13</v>
      </c>
      <c r="F847">
        <v>17</v>
      </c>
      <c r="G847">
        <v>0</v>
      </c>
      <c r="H847">
        <v>0</v>
      </c>
      <c r="I847">
        <v>315090</v>
      </c>
      <c r="J847">
        <v>8.6624999999999996</v>
      </c>
      <c r="L847" t="s">
        <v>15</v>
      </c>
      <c r="M847">
        <f>Table2[[#This Row],[SibSp]]</f>
        <v>0</v>
      </c>
      <c r="N847">
        <f>Table2[[#This Row],[Parch]]</f>
        <v>0</v>
      </c>
      <c r="O847" s="5">
        <f>Table2[[#This Row],[Age]]/80</f>
        <v>0.21249999999999999</v>
      </c>
      <c r="P847" s="5">
        <f>LOG10(Table2[[#This Row],[Fare]]+1)</f>
        <v>0.98508950692638131</v>
      </c>
      <c r="Q847" s="3">
        <f>IF(OR(Table2[[#This Row],[Pclass]]=2, Table2[[#This Row],[Pclass]]=3), 0, IF(Table2[[#This Row],[Pclass]]=1, 1, ""))</f>
        <v>0</v>
      </c>
      <c r="R847" s="3">
        <f>IF(OR(Table2[[#This Row],[Pclass]]=1, Table2[[#This Row],[Pclass]]=3), 0, IF(Table2[[#This Row],[Pclass]]=2, 1, ""))</f>
        <v>0</v>
      </c>
      <c r="S847" s="3">
        <f>IF(OR(Table2[[#This Row],[Embarked]]="C", Table2[[#This Row],[Embarked]]="Q"), 0, IF(Table2[[#This Row],[Embarked]]="S", 1, ""))</f>
        <v>1</v>
      </c>
      <c r="T847" s="3">
        <f>IF(OR(Table2[[#This Row],[Embarked]]="S", Table2[[#This Row],[Embarked]]="Q"), 0, IF(Table2[[#This Row],[Embarked]]="C", 1, ""))</f>
        <v>0</v>
      </c>
      <c r="U847" s="3">
        <f>IF(Table2[[#This Row],[Sex]]="male", 1, 0)</f>
        <v>1</v>
      </c>
      <c r="V847" s="3">
        <v>1</v>
      </c>
      <c r="AI847">
        <f>SUMPRODUCT(Table2[[#This Row],[SibSp_1]:[Const]],$X$4:$AG$4)</f>
        <v>0.18125511355256296</v>
      </c>
      <c r="AJ847">
        <f>(AI847-Table2[[#This Row],[Survived]])^2</f>
        <v>3.2853416188952496E-2</v>
      </c>
    </row>
    <row r="848" spans="1:36" x14ac:dyDescent="0.25">
      <c r="A848">
        <v>846</v>
      </c>
      <c r="B848">
        <v>0</v>
      </c>
      <c r="C848">
        <v>3</v>
      </c>
      <c r="D848" t="s">
        <v>1163</v>
      </c>
      <c r="E848" t="s">
        <v>13</v>
      </c>
      <c r="F848">
        <v>42</v>
      </c>
      <c r="G848">
        <v>0</v>
      </c>
      <c r="H848">
        <v>0</v>
      </c>
      <c r="I848" t="s">
        <v>1164</v>
      </c>
      <c r="J848">
        <v>7.55</v>
      </c>
      <c r="L848" t="s">
        <v>15</v>
      </c>
      <c r="M848">
        <f>Table2[[#This Row],[SibSp]]</f>
        <v>0</v>
      </c>
      <c r="N848">
        <f>Table2[[#This Row],[Parch]]</f>
        <v>0</v>
      </c>
      <c r="O848" s="5">
        <f>Table2[[#This Row],[Age]]/80</f>
        <v>0.52500000000000002</v>
      </c>
      <c r="P848" s="5">
        <f>LOG10(Table2[[#This Row],[Fare]]+1)</f>
        <v>0.9319661147281727</v>
      </c>
      <c r="Q848" s="3">
        <f>IF(OR(Table2[[#This Row],[Pclass]]=2, Table2[[#This Row],[Pclass]]=3), 0, IF(Table2[[#This Row],[Pclass]]=1, 1, ""))</f>
        <v>0</v>
      </c>
      <c r="R848" s="3">
        <f>IF(OR(Table2[[#This Row],[Pclass]]=1, Table2[[#This Row],[Pclass]]=3), 0, IF(Table2[[#This Row],[Pclass]]=2, 1, ""))</f>
        <v>0</v>
      </c>
      <c r="S848" s="3">
        <f>IF(OR(Table2[[#This Row],[Embarked]]="C", Table2[[#This Row],[Embarked]]="Q"), 0, IF(Table2[[#This Row],[Embarked]]="S", 1, ""))</f>
        <v>1</v>
      </c>
      <c r="T848" s="3">
        <f>IF(OR(Table2[[#This Row],[Embarked]]="S", Table2[[#This Row],[Embarked]]="Q"), 0, IF(Table2[[#This Row],[Embarked]]="C", 1, ""))</f>
        <v>0</v>
      </c>
      <c r="U848" s="3">
        <f>IF(Table2[[#This Row],[Sex]]="male", 1, 0)</f>
        <v>1</v>
      </c>
      <c r="V848" s="3">
        <v>1</v>
      </c>
      <c r="AI848">
        <f>SUMPRODUCT(Table2[[#This Row],[SibSp_1]:[Const]],$X$4:$AG$4)</f>
        <v>1.8629683393396101E-2</v>
      </c>
      <c r="AJ848">
        <f>(AI848-Table2[[#This Row],[Survived]])^2</f>
        <v>3.4706510333817848E-4</v>
      </c>
    </row>
    <row r="849" spans="1:36" hidden="1" x14ac:dyDescent="0.25">
      <c r="A849">
        <v>847</v>
      </c>
      <c r="B849">
        <v>0</v>
      </c>
      <c r="C849">
        <v>3</v>
      </c>
      <c r="D849" t="s">
        <v>1165</v>
      </c>
      <c r="E849" t="s">
        <v>13</v>
      </c>
      <c r="G849">
        <v>8</v>
      </c>
      <c r="H849">
        <v>2</v>
      </c>
      <c r="I849" t="s">
        <v>250</v>
      </c>
      <c r="J849">
        <v>69.55</v>
      </c>
      <c r="L849" t="s">
        <v>15</v>
      </c>
      <c r="M849">
        <f>Table2[[#This Row],[SibSp]]</f>
        <v>8</v>
      </c>
      <c r="N849">
        <f>Table2[[#This Row],[Parch]]</f>
        <v>2</v>
      </c>
      <c r="O849">
        <f>Table2[[#This Row],[Age]]/80</f>
        <v>0</v>
      </c>
      <c r="P849" s="3">
        <f>LOG10(Table2[[#This Row],[Fare]]+1)</f>
        <v>1.8484970180903666</v>
      </c>
      <c r="Q849" s="3">
        <f>IF(OR(Table2[[#This Row],[Pclass]]=2, Table2[[#This Row],[Pclass]]=3), 0, IF(Table2[[#This Row],[Pclass]]=1, 1, ""))</f>
        <v>0</v>
      </c>
      <c r="R849" s="3">
        <f>IF(OR(Table2[[#This Row],[Pclass]]=1, Table2[[#This Row],[Pclass]]=3), 0, IF(Table2[[#This Row],[Pclass]]=2, 1, ""))</f>
        <v>0</v>
      </c>
      <c r="S849" s="3">
        <f>IF(OR(Table2[[#This Row],[Embarked]]="C", Table2[[#This Row],[Embarked]]="Q"), 0, IF(Table2[[#This Row],[Embarked]]="S", 1, ""))</f>
        <v>1</v>
      </c>
      <c r="T849" s="3">
        <f>IF(OR(Table2[[#This Row],[Embarked]]="S", Table2[[#This Row],[Embarked]]="Q"), 0, IF(Table2[[#This Row],[Embarked]]="C", 1, ""))</f>
        <v>0</v>
      </c>
      <c r="U849" s="3">
        <f>IF(Table2[[#This Row],[Sex]]="male", 1, 0)</f>
        <v>1</v>
      </c>
      <c r="V849" s="3"/>
      <c r="AI849">
        <f>SUMPRODUCT(Table2[[#This Row],[SibSp_1]:[Const]],$X$4:$AG$4)</f>
        <v>-0.82956075481131109</v>
      </c>
      <c r="AJ849">
        <f>(AI849-Table2[[#This Row],[Survived]])^2</f>
        <v>0.68817104592311218</v>
      </c>
    </row>
    <row r="850" spans="1:36" x14ac:dyDescent="0.25">
      <c r="A850">
        <v>848</v>
      </c>
      <c r="B850">
        <v>0</v>
      </c>
      <c r="C850">
        <v>3</v>
      </c>
      <c r="D850" t="s">
        <v>1166</v>
      </c>
      <c r="E850" t="s">
        <v>13</v>
      </c>
      <c r="F850">
        <v>35</v>
      </c>
      <c r="G850">
        <v>0</v>
      </c>
      <c r="H850">
        <v>0</v>
      </c>
      <c r="I850">
        <v>349213</v>
      </c>
      <c r="J850">
        <v>7.8958000000000004</v>
      </c>
      <c r="L850" t="s">
        <v>20</v>
      </c>
      <c r="M850">
        <f>Table2[[#This Row],[SibSp]]</f>
        <v>0</v>
      </c>
      <c r="N850">
        <f>Table2[[#This Row],[Parch]]</f>
        <v>0</v>
      </c>
      <c r="O850" s="5">
        <f>Table2[[#This Row],[Age]]/80</f>
        <v>0.4375</v>
      </c>
      <c r="P850" s="5">
        <f>LOG10(Table2[[#This Row],[Fare]]+1)</f>
        <v>0.94918501031343461</v>
      </c>
      <c r="Q850" s="3">
        <f>IF(OR(Table2[[#This Row],[Pclass]]=2, Table2[[#This Row],[Pclass]]=3), 0, IF(Table2[[#This Row],[Pclass]]=1, 1, ""))</f>
        <v>0</v>
      </c>
      <c r="R850" s="3">
        <f>IF(OR(Table2[[#This Row],[Pclass]]=1, Table2[[#This Row],[Pclass]]=3), 0, IF(Table2[[#This Row],[Pclass]]=2, 1, ""))</f>
        <v>0</v>
      </c>
      <c r="S850" s="3">
        <f>IF(OR(Table2[[#This Row],[Embarked]]="C", Table2[[#This Row],[Embarked]]="Q"), 0, IF(Table2[[#This Row],[Embarked]]="S", 1, ""))</f>
        <v>0</v>
      </c>
      <c r="T850" s="3">
        <f>IF(OR(Table2[[#This Row],[Embarked]]="S", Table2[[#This Row],[Embarked]]="Q"), 0, IF(Table2[[#This Row],[Embarked]]="C", 1, ""))</f>
        <v>1</v>
      </c>
      <c r="U850" s="3">
        <f>IF(Table2[[#This Row],[Sex]]="male", 1, 0)</f>
        <v>1</v>
      </c>
      <c r="V850" s="3">
        <v>1</v>
      </c>
      <c r="AI850">
        <f>SUMPRODUCT(Table2[[#This Row],[SibSp_1]:[Const]],$X$4:$AG$4)</f>
        <v>0.13037349927652875</v>
      </c>
      <c r="AJ850">
        <f>(AI850-Table2[[#This Row],[Survived]])^2</f>
        <v>1.6997249313607042E-2</v>
      </c>
    </row>
    <row r="851" spans="1:36" x14ac:dyDescent="0.25">
      <c r="A851">
        <v>849</v>
      </c>
      <c r="B851">
        <v>0</v>
      </c>
      <c r="C851">
        <v>2</v>
      </c>
      <c r="D851" t="s">
        <v>1167</v>
      </c>
      <c r="E851" t="s">
        <v>13</v>
      </c>
      <c r="F851">
        <v>28</v>
      </c>
      <c r="G851">
        <v>0</v>
      </c>
      <c r="H851">
        <v>1</v>
      </c>
      <c r="I851">
        <v>248727</v>
      </c>
      <c r="J851">
        <v>33</v>
      </c>
      <c r="L851" t="s">
        <v>15</v>
      </c>
      <c r="M851">
        <f>Table2[[#This Row],[SibSp]]</f>
        <v>0</v>
      </c>
      <c r="N851">
        <f>Table2[[#This Row],[Parch]]</f>
        <v>1</v>
      </c>
      <c r="O851" s="5">
        <f>Table2[[#This Row],[Age]]/80</f>
        <v>0.35</v>
      </c>
      <c r="P851" s="5">
        <f>LOG10(Table2[[#This Row],[Fare]]+1)</f>
        <v>1.5314789170422551</v>
      </c>
      <c r="Q851" s="3">
        <f>IF(OR(Table2[[#This Row],[Pclass]]=2, Table2[[#This Row],[Pclass]]=3), 0, IF(Table2[[#This Row],[Pclass]]=1, 1, ""))</f>
        <v>0</v>
      </c>
      <c r="R851" s="3">
        <f>IF(OR(Table2[[#This Row],[Pclass]]=1, Table2[[#This Row],[Pclass]]=3), 0, IF(Table2[[#This Row],[Pclass]]=2, 1, ""))</f>
        <v>1</v>
      </c>
      <c r="S851" s="3">
        <f>IF(OR(Table2[[#This Row],[Embarked]]="C", Table2[[#This Row],[Embarked]]="Q"), 0, IF(Table2[[#This Row],[Embarked]]="S", 1, ""))</f>
        <v>1</v>
      </c>
      <c r="T851" s="3">
        <f>IF(OR(Table2[[#This Row],[Embarked]]="S", Table2[[#This Row],[Embarked]]="Q"), 0, IF(Table2[[#This Row],[Embarked]]="C", 1, ""))</f>
        <v>0</v>
      </c>
      <c r="U851" s="3">
        <f>IF(Table2[[#This Row],[Sex]]="male", 1, 0)</f>
        <v>1</v>
      </c>
      <c r="V851" s="3">
        <v>1</v>
      </c>
      <c r="AI851">
        <f>SUMPRODUCT(Table2[[#This Row],[SibSp_1]:[Const]],$X$4:$AG$4)</f>
        <v>0.30638770250181369</v>
      </c>
      <c r="AJ851">
        <f>(AI851-Table2[[#This Row],[Survived]])^2</f>
        <v>9.3873424244339893E-2</v>
      </c>
    </row>
    <row r="852" spans="1:36" hidden="1" x14ac:dyDescent="0.25">
      <c r="A852">
        <v>850</v>
      </c>
      <c r="B852">
        <v>1</v>
      </c>
      <c r="C852">
        <v>1</v>
      </c>
      <c r="D852" t="s">
        <v>1168</v>
      </c>
      <c r="E852" t="s">
        <v>17</v>
      </c>
      <c r="G852">
        <v>1</v>
      </c>
      <c r="H852">
        <v>0</v>
      </c>
      <c r="I852">
        <v>17453</v>
      </c>
      <c r="J852">
        <v>89.104200000000006</v>
      </c>
      <c r="K852" t="s">
        <v>654</v>
      </c>
      <c r="L852" t="s">
        <v>20</v>
      </c>
      <c r="M852">
        <f>Table2[[#This Row],[SibSp]]</f>
        <v>1</v>
      </c>
      <c r="N852">
        <f>Table2[[#This Row],[Parch]]</f>
        <v>0</v>
      </c>
      <c r="O852">
        <f>Table2[[#This Row],[Age]]/80</f>
        <v>0</v>
      </c>
      <c r="P852" s="3">
        <f>LOG10(Table2[[#This Row],[Fare]]+1)</f>
        <v>1.9547450350890707</v>
      </c>
      <c r="Q852" s="3">
        <f>IF(OR(Table2[[#This Row],[Pclass]]=2, Table2[[#This Row],[Pclass]]=3), 0, IF(Table2[[#This Row],[Pclass]]=1, 1, ""))</f>
        <v>1</v>
      </c>
      <c r="R852" s="3">
        <f>IF(OR(Table2[[#This Row],[Pclass]]=1, Table2[[#This Row],[Pclass]]=3), 0, IF(Table2[[#This Row],[Pclass]]=2, 1, ""))</f>
        <v>0</v>
      </c>
      <c r="S852" s="3">
        <f>IF(OR(Table2[[#This Row],[Embarked]]="C", Table2[[#This Row],[Embarked]]="Q"), 0, IF(Table2[[#This Row],[Embarked]]="S", 1, ""))</f>
        <v>0</v>
      </c>
      <c r="T852" s="3">
        <f>IF(OR(Table2[[#This Row],[Embarked]]="S", Table2[[#This Row],[Embarked]]="Q"), 0, IF(Table2[[#This Row],[Embarked]]="C", 1, ""))</f>
        <v>1</v>
      </c>
      <c r="U852" s="3">
        <f>IF(Table2[[#This Row],[Sex]]="male", 1, 0)</f>
        <v>0</v>
      </c>
      <c r="V852" s="3"/>
      <c r="AI852">
        <f>SUMPRODUCT(Table2[[#This Row],[SibSp_1]:[Const]],$X$4:$AG$4)</f>
        <v>0.48977794073403086</v>
      </c>
      <c r="AJ852">
        <f>(AI852-Table2[[#This Row],[Survived]])^2</f>
        <v>0.26032654976160619</v>
      </c>
    </row>
    <row r="853" spans="1:36" x14ac:dyDescent="0.25">
      <c r="A853">
        <v>851</v>
      </c>
      <c r="B853">
        <v>0</v>
      </c>
      <c r="C853">
        <v>3</v>
      </c>
      <c r="D853" t="s">
        <v>1169</v>
      </c>
      <c r="E853" t="s">
        <v>13</v>
      </c>
      <c r="F853">
        <v>4</v>
      </c>
      <c r="G853">
        <v>4</v>
      </c>
      <c r="H853">
        <v>2</v>
      </c>
      <c r="I853">
        <v>347082</v>
      </c>
      <c r="J853">
        <v>31.274999999999999</v>
      </c>
      <c r="L853" t="s">
        <v>15</v>
      </c>
      <c r="M853">
        <f>Table2[[#This Row],[SibSp]]</f>
        <v>4</v>
      </c>
      <c r="N853">
        <f>Table2[[#This Row],[Parch]]</f>
        <v>2</v>
      </c>
      <c r="O853" s="5">
        <f>Table2[[#This Row],[Age]]/80</f>
        <v>0.05</v>
      </c>
      <c r="P853" s="5">
        <f>LOG10(Table2[[#This Row],[Fare]]+1)</f>
        <v>1.5088662509384578</v>
      </c>
      <c r="Q853" s="3">
        <f>IF(OR(Table2[[#This Row],[Pclass]]=2, Table2[[#This Row],[Pclass]]=3), 0, IF(Table2[[#This Row],[Pclass]]=1, 1, ""))</f>
        <v>0</v>
      </c>
      <c r="R853" s="3">
        <f>IF(OR(Table2[[#This Row],[Pclass]]=1, Table2[[#This Row],[Pclass]]=3), 0, IF(Table2[[#This Row],[Pclass]]=2, 1, ""))</f>
        <v>0</v>
      </c>
      <c r="S853" s="3">
        <f>IF(OR(Table2[[#This Row],[Embarked]]="C", Table2[[#This Row],[Embarked]]="Q"), 0, IF(Table2[[#This Row],[Embarked]]="S", 1, ""))</f>
        <v>1</v>
      </c>
      <c r="T853" s="3">
        <f>IF(OR(Table2[[#This Row],[Embarked]]="S", Table2[[#This Row],[Embarked]]="Q"), 0, IF(Table2[[#This Row],[Embarked]]="C", 1, ""))</f>
        <v>0</v>
      </c>
      <c r="U853" s="3">
        <f>IF(Table2[[#This Row],[Sex]]="male", 1, 0)</f>
        <v>1</v>
      </c>
      <c r="V853" s="3">
        <v>1</v>
      </c>
      <c r="AI853">
        <f>SUMPRODUCT(Table2[[#This Row],[SibSp_1]:[Const]],$X$4:$AG$4)</f>
        <v>4.2413724768967431E-2</v>
      </c>
      <c r="AJ853">
        <f>(AI853-Table2[[#This Row],[Survived]])^2</f>
        <v>1.7989240487777214E-3</v>
      </c>
    </row>
    <row r="854" spans="1:36" x14ac:dyDescent="0.25">
      <c r="A854">
        <v>852</v>
      </c>
      <c r="B854">
        <v>0</v>
      </c>
      <c r="C854">
        <v>3</v>
      </c>
      <c r="D854" t="s">
        <v>1170</v>
      </c>
      <c r="E854" t="s">
        <v>13</v>
      </c>
      <c r="F854">
        <v>74</v>
      </c>
      <c r="G854">
        <v>0</v>
      </c>
      <c r="H854">
        <v>0</v>
      </c>
      <c r="I854">
        <v>347060</v>
      </c>
      <c r="J854">
        <v>7.7750000000000004</v>
      </c>
      <c r="L854" t="s">
        <v>15</v>
      </c>
      <c r="M854">
        <f>Table2[[#This Row],[SibSp]]</f>
        <v>0</v>
      </c>
      <c r="N854">
        <f>Table2[[#This Row],[Parch]]</f>
        <v>0</v>
      </c>
      <c r="O854" s="5">
        <f>Table2[[#This Row],[Age]]/80</f>
        <v>0.92500000000000004</v>
      </c>
      <c r="P854" s="5">
        <f>LOG10(Table2[[#This Row],[Fare]]+1)</f>
        <v>0.94324712513786169</v>
      </c>
      <c r="Q854" s="3">
        <f>IF(OR(Table2[[#This Row],[Pclass]]=2, Table2[[#This Row],[Pclass]]=3), 0, IF(Table2[[#This Row],[Pclass]]=1, 1, ""))</f>
        <v>0</v>
      </c>
      <c r="R854" s="3">
        <f>IF(OR(Table2[[#This Row],[Pclass]]=1, Table2[[#This Row],[Pclass]]=3), 0, IF(Table2[[#This Row],[Pclass]]=2, 1, ""))</f>
        <v>0</v>
      </c>
      <c r="S854" s="3">
        <f>IF(OR(Table2[[#This Row],[Embarked]]="C", Table2[[#This Row],[Embarked]]="Q"), 0, IF(Table2[[#This Row],[Embarked]]="S", 1, ""))</f>
        <v>1</v>
      </c>
      <c r="T854" s="3">
        <f>IF(OR(Table2[[#This Row],[Embarked]]="S", Table2[[#This Row],[Embarked]]="Q"), 0, IF(Table2[[#This Row],[Embarked]]="C", 1, ""))</f>
        <v>0</v>
      </c>
      <c r="U854" s="3">
        <f>IF(Table2[[#This Row],[Sex]]="male", 1, 0)</f>
        <v>1</v>
      </c>
      <c r="V854" s="3">
        <v>1</v>
      </c>
      <c r="AI854">
        <f>SUMPRODUCT(Table2[[#This Row],[SibSp_1]:[Const]],$X$4:$AG$4)</f>
        <v>-0.18566612636907609</v>
      </c>
      <c r="AJ854">
        <f>(AI854-Table2[[#This Row],[Survived]])^2</f>
        <v>3.4471910480897733E-2</v>
      </c>
    </row>
    <row r="855" spans="1:36" x14ac:dyDescent="0.25">
      <c r="A855">
        <v>853</v>
      </c>
      <c r="B855">
        <v>0</v>
      </c>
      <c r="C855">
        <v>3</v>
      </c>
      <c r="D855" t="s">
        <v>1171</v>
      </c>
      <c r="E855" t="s">
        <v>17</v>
      </c>
      <c r="F855">
        <v>9</v>
      </c>
      <c r="G855">
        <v>1</v>
      </c>
      <c r="H855">
        <v>1</v>
      </c>
      <c r="I855">
        <v>2678</v>
      </c>
      <c r="J855">
        <v>15.245799999999999</v>
      </c>
      <c r="L855" t="s">
        <v>20</v>
      </c>
      <c r="M855">
        <f>Table2[[#This Row],[SibSp]]</f>
        <v>1</v>
      </c>
      <c r="N855">
        <f>Table2[[#This Row],[Parch]]</f>
        <v>1</v>
      </c>
      <c r="O855" s="5">
        <f>Table2[[#This Row],[Age]]/80</f>
        <v>0.1125</v>
      </c>
      <c r="P855" s="5">
        <f>LOG10(Table2[[#This Row],[Fare]]+1)</f>
        <v>1.2107411023865056</v>
      </c>
      <c r="Q855" s="3">
        <f>IF(OR(Table2[[#This Row],[Pclass]]=2, Table2[[#This Row],[Pclass]]=3), 0, IF(Table2[[#This Row],[Pclass]]=1, 1, ""))</f>
        <v>0</v>
      </c>
      <c r="R855" s="3">
        <f>IF(OR(Table2[[#This Row],[Pclass]]=1, Table2[[#This Row],[Pclass]]=3), 0, IF(Table2[[#This Row],[Pclass]]=2, 1, ""))</f>
        <v>0</v>
      </c>
      <c r="S855" s="3">
        <f>IF(OR(Table2[[#This Row],[Embarked]]="C", Table2[[#This Row],[Embarked]]="Q"), 0, IF(Table2[[#This Row],[Embarked]]="S", 1, ""))</f>
        <v>0</v>
      </c>
      <c r="T855" s="3">
        <f>IF(OR(Table2[[#This Row],[Embarked]]="S", Table2[[#This Row],[Embarked]]="Q"), 0, IF(Table2[[#This Row],[Embarked]]="C", 1, ""))</f>
        <v>1</v>
      </c>
      <c r="U855" s="3">
        <f>IF(Table2[[#This Row],[Sex]]="male", 1, 0)</f>
        <v>0</v>
      </c>
      <c r="V855" s="3">
        <v>1</v>
      </c>
      <c r="AI855">
        <f>SUMPRODUCT(Table2[[#This Row],[SibSp_1]:[Const]],$X$4:$AG$4)</f>
        <v>0.72376327697710663</v>
      </c>
      <c r="AJ855">
        <f>(AI855-Table2[[#This Row],[Survived]])^2</f>
        <v>0.52383328110063998</v>
      </c>
    </row>
    <row r="856" spans="1:36" x14ac:dyDescent="0.25">
      <c r="A856">
        <v>854</v>
      </c>
      <c r="B856">
        <v>1</v>
      </c>
      <c r="C856">
        <v>1</v>
      </c>
      <c r="D856" t="s">
        <v>1172</v>
      </c>
      <c r="E856" t="s">
        <v>17</v>
      </c>
      <c r="F856">
        <v>16</v>
      </c>
      <c r="G856">
        <v>0</v>
      </c>
      <c r="H856">
        <v>1</v>
      </c>
      <c r="I856" t="s">
        <v>1173</v>
      </c>
      <c r="J856">
        <v>39.4</v>
      </c>
      <c r="K856" t="s">
        <v>1174</v>
      </c>
      <c r="L856" t="s">
        <v>15</v>
      </c>
      <c r="M856">
        <f>Table2[[#This Row],[SibSp]]</f>
        <v>0</v>
      </c>
      <c r="N856">
        <f>Table2[[#This Row],[Parch]]</f>
        <v>1</v>
      </c>
      <c r="O856" s="5">
        <f>Table2[[#This Row],[Age]]/80</f>
        <v>0.2</v>
      </c>
      <c r="P856" s="5">
        <f>LOG10(Table2[[#This Row],[Fare]]+1)</f>
        <v>1.6063813651106049</v>
      </c>
      <c r="Q856" s="3">
        <f>IF(OR(Table2[[#This Row],[Pclass]]=2, Table2[[#This Row],[Pclass]]=3), 0, IF(Table2[[#This Row],[Pclass]]=1, 1, ""))</f>
        <v>1</v>
      </c>
      <c r="R856" s="3">
        <f>IF(OR(Table2[[#This Row],[Pclass]]=1, Table2[[#This Row],[Pclass]]=3), 0, IF(Table2[[#This Row],[Pclass]]=2, 1, ""))</f>
        <v>0</v>
      </c>
      <c r="S856" s="3">
        <f>IF(OR(Table2[[#This Row],[Embarked]]="C", Table2[[#This Row],[Embarked]]="Q"), 0, IF(Table2[[#This Row],[Embarked]]="S", 1, ""))</f>
        <v>1</v>
      </c>
      <c r="T856" s="3">
        <f>IF(OR(Table2[[#This Row],[Embarked]]="S", Table2[[#This Row],[Embarked]]="Q"), 0, IF(Table2[[#This Row],[Embarked]]="C", 1, ""))</f>
        <v>0</v>
      </c>
      <c r="U856" s="3">
        <f>IF(Table2[[#This Row],[Sex]]="male", 1, 0)</f>
        <v>0</v>
      </c>
      <c r="V856" s="3">
        <v>1</v>
      </c>
      <c r="AI856">
        <f>SUMPRODUCT(Table2[[#This Row],[SibSp_1]:[Const]],$X$4:$AG$4)</f>
        <v>1.0396836058262149</v>
      </c>
      <c r="AJ856">
        <f>(AI856-Table2[[#This Row],[Survived]])^2</f>
        <v>1.574788571370396E-3</v>
      </c>
    </row>
    <row r="857" spans="1:36" x14ac:dyDescent="0.25">
      <c r="A857">
        <v>855</v>
      </c>
      <c r="B857">
        <v>0</v>
      </c>
      <c r="C857">
        <v>2</v>
      </c>
      <c r="D857" t="s">
        <v>1175</v>
      </c>
      <c r="E857" t="s">
        <v>17</v>
      </c>
      <c r="F857">
        <v>44</v>
      </c>
      <c r="G857">
        <v>1</v>
      </c>
      <c r="H857">
        <v>0</v>
      </c>
      <c r="I857">
        <v>244252</v>
      </c>
      <c r="J857">
        <v>26</v>
      </c>
      <c r="L857" t="s">
        <v>15</v>
      </c>
      <c r="M857">
        <f>Table2[[#This Row],[SibSp]]</f>
        <v>1</v>
      </c>
      <c r="N857">
        <f>Table2[[#This Row],[Parch]]</f>
        <v>0</v>
      </c>
      <c r="O857" s="5">
        <f>Table2[[#This Row],[Age]]/80</f>
        <v>0.55000000000000004</v>
      </c>
      <c r="P857" s="5">
        <f>LOG10(Table2[[#This Row],[Fare]]+1)</f>
        <v>1.4313637641589874</v>
      </c>
      <c r="Q857" s="3">
        <f>IF(OR(Table2[[#This Row],[Pclass]]=2, Table2[[#This Row],[Pclass]]=3), 0, IF(Table2[[#This Row],[Pclass]]=1, 1, ""))</f>
        <v>0</v>
      </c>
      <c r="R857" s="3">
        <f>IF(OR(Table2[[#This Row],[Pclass]]=1, Table2[[#This Row],[Pclass]]=3), 0, IF(Table2[[#This Row],[Pclass]]=2, 1, ""))</f>
        <v>1</v>
      </c>
      <c r="S857" s="3">
        <f>IF(OR(Table2[[#This Row],[Embarked]]="C", Table2[[#This Row],[Embarked]]="Q"), 0, IF(Table2[[#This Row],[Embarked]]="S", 1, ""))</f>
        <v>1</v>
      </c>
      <c r="T857" s="3">
        <f>IF(OR(Table2[[#This Row],[Embarked]]="S", Table2[[#This Row],[Embarked]]="Q"), 0, IF(Table2[[#This Row],[Embarked]]="C", 1, ""))</f>
        <v>0</v>
      </c>
      <c r="U857" s="3">
        <f>IF(Table2[[#This Row],[Sex]]="male", 1, 0)</f>
        <v>0</v>
      </c>
      <c r="V857" s="3">
        <v>1</v>
      </c>
      <c r="AI857">
        <f>SUMPRODUCT(Table2[[#This Row],[SibSp_1]:[Const]],$X$4:$AG$4)</f>
        <v>0.64114045749732707</v>
      </c>
      <c r="AJ857">
        <f>(AI857-Table2[[#This Row],[Survived]])^2</f>
        <v>0.41106108623988186</v>
      </c>
    </row>
    <row r="858" spans="1:36" x14ac:dyDescent="0.25">
      <c r="A858">
        <v>856</v>
      </c>
      <c r="B858">
        <v>1</v>
      </c>
      <c r="C858">
        <v>3</v>
      </c>
      <c r="D858" t="s">
        <v>1176</v>
      </c>
      <c r="E858" t="s">
        <v>17</v>
      </c>
      <c r="F858">
        <v>18</v>
      </c>
      <c r="G858">
        <v>0</v>
      </c>
      <c r="H858">
        <v>1</v>
      </c>
      <c r="I858">
        <v>392091</v>
      </c>
      <c r="J858">
        <v>9.35</v>
      </c>
      <c r="L858" t="s">
        <v>15</v>
      </c>
      <c r="M858">
        <f>Table2[[#This Row],[SibSp]]</f>
        <v>0</v>
      </c>
      <c r="N858">
        <f>Table2[[#This Row],[Parch]]</f>
        <v>1</v>
      </c>
      <c r="O858" s="5">
        <f>Table2[[#This Row],[Age]]/80</f>
        <v>0.22500000000000001</v>
      </c>
      <c r="P858" s="5">
        <f>LOG10(Table2[[#This Row],[Fare]]+1)</f>
        <v>1.0149403497929366</v>
      </c>
      <c r="Q858" s="3">
        <f>IF(OR(Table2[[#This Row],[Pclass]]=2, Table2[[#This Row],[Pclass]]=3), 0, IF(Table2[[#This Row],[Pclass]]=1, 1, ""))</f>
        <v>0</v>
      </c>
      <c r="R858" s="3">
        <f>IF(OR(Table2[[#This Row],[Pclass]]=1, Table2[[#This Row],[Pclass]]=3), 0, IF(Table2[[#This Row],[Pclass]]=2, 1, ""))</f>
        <v>0</v>
      </c>
      <c r="S858" s="3">
        <f>IF(OR(Table2[[#This Row],[Embarked]]="C", Table2[[#This Row],[Embarked]]="Q"), 0, IF(Table2[[#This Row],[Embarked]]="S", 1, ""))</f>
        <v>1</v>
      </c>
      <c r="T858" s="3">
        <f>IF(OR(Table2[[#This Row],[Embarked]]="S", Table2[[#This Row],[Embarked]]="Q"), 0, IF(Table2[[#This Row],[Embarked]]="C", 1, ""))</f>
        <v>0</v>
      </c>
      <c r="U858" s="3">
        <f>IF(Table2[[#This Row],[Sex]]="male", 1, 0)</f>
        <v>0</v>
      </c>
      <c r="V858" s="3">
        <v>1</v>
      </c>
      <c r="AI858">
        <f>SUMPRODUCT(Table2[[#This Row],[SibSp_1]:[Const]],$X$4:$AG$4)</f>
        <v>0.64544582466161349</v>
      </c>
      <c r="AJ858">
        <f>(AI858-Table2[[#This Row],[Survived]])^2</f>
        <v>0.12570866324988333</v>
      </c>
    </row>
    <row r="859" spans="1:36" x14ac:dyDescent="0.25">
      <c r="A859">
        <v>857</v>
      </c>
      <c r="B859">
        <v>1</v>
      </c>
      <c r="C859">
        <v>1</v>
      </c>
      <c r="D859" t="s">
        <v>1177</v>
      </c>
      <c r="E859" t="s">
        <v>17</v>
      </c>
      <c r="F859">
        <v>45</v>
      </c>
      <c r="G859">
        <v>1</v>
      </c>
      <c r="H859">
        <v>1</v>
      </c>
      <c r="I859">
        <v>36928</v>
      </c>
      <c r="J859">
        <v>164.86670000000001</v>
      </c>
      <c r="L859" t="s">
        <v>15</v>
      </c>
      <c r="M859">
        <f>Table2[[#This Row],[SibSp]]</f>
        <v>1</v>
      </c>
      <c r="N859">
        <f>Table2[[#This Row],[Parch]]</f>
        <v>1</v>
      </c>
      <c r="O859" s="5">
        <f>Table2[[#This Row],[Age]]/80</f>
        <v>0.5625</v>
      </c>
      <c r="P859" s="5">
        <f>LOG10(Table2[[#This Row],[Fare]]+1)</f>
        <v>2.2197592042409209</v>
      </c>
      <c r="Q859" s="3">
        <f>IF(OR(Table2[[#This Row],[Pclass]]=2, Table2[[#This Row],[Pclass]]=3), 0, IF(Table2[[#This Row],[Pclass]]=1, 1, ""))</f>
        <v>1</v>
      </c>
      <c r="R859" s="3">
        <f>IF(OR(Table2[[#This Row],[Pclass]]=1, Table2[[#This Row],[Pclass]]=3), 0, IF(Table2[[#This Row],[Pclass]]=2, 1, ""))</f>
        <v>0</v>
      </c>
      <c r="S859" s="3">
        <f>IF(OR(Table2[[#This Row],[Embarked]]="C", Table2[[#This Row],[Embarked]]="Q"), 0, IF(Table2[[#This Row],[Embarked]]="S", 1, ""))</f>
        <v>1</v>
      </c>
      <c r="T859" s="3">
        <f>IF(OR(Table2[[#This Row],[Embarked]]="S", Table2[[#This Row],[Embarked]]="Q"), 0, IF(Table2[[#This Row],[Embarked]]="C", 1, ""))</f>
        <v>0</v>
      </c>
      <c r="U859" s="3">
        <f>IF(Table2[[#This Row],[Sex]]="male", 1, 0)</f>
        <v>0</v>
      </c>
      <c r="V859" s="3">
        <v>1</v>
      </c>
      <c r="AI859">
        <f>SUMPRODUCT(Table2[[#This Row],[SibSp_1]:[Const]],$X$4:$AG$4)</f>
        <v>0.82900863943306358</v>
      </c>
      <c r="AJ859">
        <f>(AI859-Table2[[#This Row],[Survived]])^2</f>
        <v>2.9238045388532061E-2</v>
      </c>
    </row>
    <row r="860" spans="1:36" x14ac:dyDescent="0.25">
      <c r="A860">
        <v>858</v>
      </c>
      <c r="B860">
        <v>1</v>
      </c>
      <c r="C860">
        <v>1</v>
      </c>
      <c r="D860" t="s">
        <v>1178</v>
      </c>
      <c r="E860" t="s">
        <v>13</v>
      </c>
      <c r="F860">
        <v>51</v>
      </c>
      <c r="G860">
        <v>0</v>
      </c>
      <c r="H860">
        <v>0</v>
      </c>
      <c r="I860">
        <v>113055</v>
      </c>
      <c r="J860">
        <v>26.55</v>
      </c>
      <c r="K860" t="s">
        <v>1179</v>
      </c>
      <c r="L860" t="s">
        <v>15</v>
      </c>
      <c r="M860">
        <f>Table2[[#This Row],[SibSp]]</f>
        <v>0</v>
      </c>
      <c r="N860">
        <f>Table2[[#This Row],[Parch]]</f>
        <v>0</v>
      </c>
      <c r="O860" s="5">
        <f>Table2[[#This Row],[Age]]/80</f>
        <v>0.63749999999999996</v>
      </c>
      <c r="P860" s="5">
        <f>LOG10(Table2[[#This Row],[Fare]]+1)</f>
        <v>1.4401216031878039</v>
      </c>
      <c r="Q860" s="3">
        <f>IF(OR(Table2[[#This Row],[Pclass]]=2, Table2[[#This Row],[Pclass]]=3), 0, IF(Table2[[#This Row],[Pclass]]=1, 1, ""))</f>
        <v>1</v>
      </c>
      <c r="R860" s="3">
        <f>IF(OR(Table2[[#This Row],[Pclass]]=1, Table2[[#This Row],[Pclass]]=3), 0, IF(Table2[[#This Row],[Pclass]]=2, 1, ""))</f>
        <v>0</v>
      </c>
      <c r="S860" s="3">
        <f>IF(OR(Table2[[#This Row],[Embarked]]="C", Table2[[#This Row],[Embarked]]="Q"), 0, IF(Table2[[#This Row],[Embarked]]="S", 1, ""))</f>
        <v>1</v>
      </c>
      <c r="T860" s="3">
        <f>IF(OR(Table2[[#This Row],[Embarked]]="S", Table2[[#This Row],[Embarked]]="Q"), 0, IF(Table2[[#This Row],[Embarked]]="C", 1, ""))</f>
        <v>0</v>
      </c>
      <c r="U860" s="3">
        <f>IF(Table2[[#This Row],[Sex]]="male", 1, 0)</f>
        <v>1</v>
      </c>
      <c r="V860" s="3">
        <v>1</v>
      </c>
      <c r="AI860">
        <f>SUMPRODUCT(Table2[[#This Row],[SibSp_1]:[Const]],$X$4:$AG$4)</f>
        <v>0.33839168429960714</v>
      </c>
      <c r="AJ860">
        <f>(AI860-Table2[[#This Row],[Survived]])^2</f>
        <v>0.43772556340391078</v>
      </c>
    </row>
    <row r="861" spans="1:36" x14ac:dyDescent="0.25">
      <c r="A861">
        <v>859</v>
      </c>
      <c r="B861">
        <v>1</v>
      </c>
      <c r="C861">
        <v>3</v>
      </c>
      <c r="D861" t="s">
        <v>1180</v>
      </c>
      <c r="E861" t="s">
        <v>17</v>
      </c>
      <c r="F861">
        <v>24</v>
      </c>
      <c r="G861">
        <v>0</v>
      </c>
      <c r="H861">
        <v>3</v>
      </c>
      <c r="I861">
        <v>2666</v>
      </c>
      <c r="J861">
        <v>19.258299999999998</v>
      </c>
      <c r="L861" t="s">
        <v>20</v>
      </c>
      <c r="M861">
        <f>Table2[[#This Row],[SibSp]]</f>
        <v>0</v>
      </c>
      <c r="N861">
        <f>Table2[[#This Row],[Parch]]</f>
        <v>3</v>
      </c>
      <c r="O861" s="5">
        <f>Table2[[#This Row],[Age]]/80</f>
        <v>0.3</v>
      </c>
      <c r="P861" s="5">
        <f>LOG10(Table2[[#This Row],[Fare]]+1)</f>
        <v>1.3066029982011584</v>
      </c>
      <c r="Q861" s="3">
        <f>IF(OR(Table2[[#This Row],[Pclass]]=2, Table2[[#This Row],[Pclass]]=3), 0, IF(Table2[[#This Row],[Pclass]]=1, 1, ""))</f>
        <v>0</v>
      </c>
      <c r="R861" s="3">
        <f>IF(OR(Table2[[#This Row],[Pclass]]=1, Table2[[#This Row],[Pclass]]=3), 0, IF(Table2[[#This Row],[Pclass]]=2, 1, ""))</f>
        <v>0</v>
      </c>
      <c r="S861" s="3">
        <f>IF(OR(Table2[[#This Row],[Embarked]]="C", Table2[[#This Row],[Embarked]]="Q"), 0, IF(Table2[[#This Row],[Embarked]]="S", 1, ""))</f>
        <v>0</v>
      </c>
      <c r="T861" s="3">
        <f>IF(OR(Table2[[#This Row],[Embarked]]="S", Table2[[#This Row],[Embarked]]="Q"), 0, IF(Table2[[#This Row],[Embarked]]="C", 1, ""))</f>
        <v>1</v>
      </c>
      <c r="U861" s="3">
        <f>IF(Table2[[#This Row],[Sex]]="male", 1, 0)</f>
        <v>0</v>
      </c>
      <c r="V861" s="3">
        <v>1</v>
      </c>
      <c r="AI861">
        <f>SUMPRODUCT(Table2[[#This Row],[SibSp_1]:[Const]],$X$4:$AG$4)</f>
        <v>0.65949582005463925</v>
      </c>
      <c r="AJ861">
        <f>(AI861-Table2[[#This Row],[Survived]])^2</f>
        <v>0.11594309656026261</v>
      </c>
    </row>
    <row r="862" spans="1:36" hidden="1" x14ac:dyDescent="0.25">
      <c r="A862">
        <v>860</v>
      </c>
      <c r="B862">
        <v>0</v>
      </c>
      <c r="C862">
        <v>3</v>
      </c>
      <c r="D862" t="s">
        <v>1181</v>
      </c>
      <c r="E862" t="s">
        <v>13</v>
      </c>
      <c r="G862">
        <v>0</v>
      </c>
      <c r="H862">
        <v>0</v>
      </c>
      <c r="I862">
        <v>2629</v>
      </c>
      <c r="J862">
        <v>7.2291999999999996</v>
      </c>
      <c r="L862" t="s">
        <v>20</v>
      </c>
      <c r="M862">
        <f>Table2[[#This Row],[SibSp]]</f>
        <v>0</v>
      </c>
      <c r="N862">
        <f>Table2[[#This Row],[Parch]]</f>
        <v>0</v>
      </c>
      <c r="O862">
        <f>Table2[[#This Row],[Age]]/80</f>
        <v>0</v>
      </c>
      <c r="P862" s="3">
        <f>LOG10(Table2[[#This Row],[Fare]]+1)</f>
        <v>0.91535761741483168</v>
      </c>
      <c r="Q862" s="3">
        <f>IF(OR(Table2[[#This Row],[Pclass]]=2, Table2[[#This Row],[Pclass]]=3), 0, IF(Table2[[#This Row],[Pclass]]=1, 1, ""))</f>
        <v>0</v>
      </c>
      <c r="R862" s="3">
        <f>IF(OR(Table2[[#This Row],[Pclass]]=1, Table2[[#This Row],[Pclass]]=3), 0, IF(Table2[[#This Row],[Pclass]]=2, 1, ""))</f>
        <v>0</v>
      </c>
      <c r="S862" s="3">
        <f>IF(OR(Table2[[#This Row],[Embarked]]="C", Table2[[#This Row],[Embarked]]="Q"), 0, IF(Table2[[#This Row],[Embarked]]="S", 1, ""))</f>
        <v>0</v>
      </c>
      <c r="T862" s="3">
        <f>IF(OR(Table2[[#This Row],[Embarked]]="S", Table2[[#This Row],[Embarked]]="Q"), 0, IF(Table2[[#This Row],[Embarked]]="C", 1, ""))</f>
        <v>1</v>
      </c>
      <c r="U862" s="3">
        <f>IF(Table2[[#This Row],[Sex]]="male", 1, 0)</f>
        <v>1</v>
      </c>
      <c r="V862" s="3"/>
      <c r="AI862">
        <f>SUMPRODUCT(Table2[[#This Row],[SibSp_1]:[Const]],$X$4:$AG$4)</f>
        <v>-0.34162286390169383</v>
      </c>
      <c r="AJ862">
        <f>(AI862-Table2[[#This Row],[Survived]])^2</f>
        <v>0.11670618114039523</v>
      </c>
    </row>
    <row r="863" spans="1:36" x14ac:dyDescent="0.25">
      <c r="A863">
        <v>861</v>
      </c>
      <c r="B863">
        <v>0</v>
      </c>
      <c r="C863">
        <v>3</v>
      </c>
      <c r="D863" t="s">
        <v>1182</v>
      </c>
      <c r="E863" t="s">
        <v>13</v>
      </c>
      <c r="F863">
        <v>41</v>
      </c>
      <c r="G863">
        <v>2</v>
      </c>
      <c r="H863">
        <v>0</v>
      </c>
      <c r="I863">
        <v>350026</v>
      </c>
      <c r="J863">
        <v>14.1083</v>
      </c>
      <c r="L863" t="s">
        <v>15</v>
      </c>
      <c r="M863">
        <f>Table2[[#This Row],[SibSp]]</f>
        <v>2</v>
      </c>
      <c r="N863">
        <f>Table2[[#This Row],[Parch]]</f>
        <v>0</v>
      </c>
      <c r="O863" s="5">
        <f>Table2[[#This Row],[Age]]/80</f>
        <v>0.51249999999999996</v>
      </c>
      <c r="P863" s="5">
        <f>LOG10(Table2[[#This Row],[Fare]]+1)</f>
        <v>1.1792155998681575</v>
      </c>
      <c r="Q863" s="3">
        <f>IF(OR(Table2[[#This Row],[Pclass]]=2, Table2[[#This Row],[Pclass]]=3), 0, IF(Table2[[#This Row],[Pclass]]=1, 1, ""))</f>
        <v>0</v>
      </c>
      <c r="R863" s="3">
        <f>IF(OR(Table2[[#This Row],[Pclass]]=1, Table2[[#This Row],[Pclass]]=3), 0, IF(Table2[[#This Row],[Pclass]]=2, 1, ""))</f>
        <v>0</v>
      </c>
      <c r="S863" s="3">
        <f>IF(OR(Table2[[#This Row],[Embarked]]="C", Table2[[#This Row],[Embarked]]="Q"), 0, IF(Table2[[#This Row],[Embarked]]="S", 1, ""))</f>
        <v>1</v>
      </c>
      <c r="T863" s="3">
        <f>IF(OR(Table2[[#This Row],[Embarked]]="S", Table2[[#This Row],[Embarked]]="Q"), 0, IF(Table2[[#This Row],[Embarked]]="C", 1, ""))</f>
        <v>0</v>
      </c>
      <c r="U863" s="3">
        <f>IF(Table2[[#This Row],[Sex]]="male", 1, 0)</f>
        <v>1</v>
      </c>
      <c r="V863" s="3">
        <v>1</v>
      </c>
      <c r="AI863">
        <f>SUMPRODUCT(Table2[[#This Row],[SibSp_1]:[Const]],$X$4:$AG$4)</f>
        <v>-7.2785501008116982E-2</v>
      </c>
      <c r="AJ863">
        <f>(AI863-Table2[[#This Row],[Survived]])^2</f>
        <v>5.2977291570025986E-3</v>
      </c>
    </row>
    <row r="864" spans="1:36" x14ac:dyDescent="0.25">
      <c r="A864">
        <v>862</v>
      </c>
      <c r="B864">
        <v>0</v>
      </c>
      <c r="C864">
        <v>2</v>
      </c>
      <c r="D864" t="s">
        <v>1183</v>
      </c>
      <c r="E864" t="s">
        <v>13</v>
      </c>
      <c r="F864">
        <v>21</v>
      </c>
      <c r="G864">
        <v>1</v>
      </c>
      <c r="H864">
        <v>0</v>
      </c>
      <c r="I864">
        <v>28134</v>
      </c>
      <c r="J864">
        <v>11.5</v>
      </c>
      <c r="L864" t="s">
        <v>15</v>
      </c>
      <c r="M864">
        <f>Table2[[#This Row],[SibSp]]</f>
        <v>1</v>
      </c>
      <c r="N864">
        <f>Table2[[#This Row],[Parch]]</f>
        <v>0</v>
      </c>
      <c r="O864" s="5">
        <f>Table2[[#This Row],[Age]]/80</f>
        <v>0.26250000000000001</v>
      </c>
      <c r="P864" s="5">
        <f>LOG10(Table2[[#This Row],[Fare]]+1)</f>
        <v>1.0969100130080565</v>
      </c>
      <c r="Q864" s="3">
        <f>IF(OR(Table2[[#This Row],[Pclass]]=2, Table2[[#This Row],[Pclass]]=3), 0, IF(Table2[[#This Row],[Pclass]]=1, 1, ""))</f>
        <v>0</v>
      </c>
      <c r="R864" s="3">
        <f>IF(OR(Table2[[#This Row],[Pclass]]=1, Table2[[#This Row],[Pclass]]=3), 0, IF(Table2[[#This Row],[Pclass]]=2, 1, ""))</f>
        <v>1</v>
      </c>
      <c r="S864" s="3">
        <f>IF(OR(Table2[[#This Row],[Embarked]]="C", Table2[[#This Row],[Embarked]]="Q"), 0, IF(Table2[[#This Row],[Embarked]]="S", 1, ""))</f>
        <v>1</v>
      </c>
      <c r="T864" s="3">
        <f>IF(OR(Table2[[#This Row],[Embarked]]="S", Table2[[#This Row],[Embarked]]="Q"), 0, IF(Table2[[#This Row],[Embarked]]="C", 1, ""))</f>
        <v>0</v>
      </c>
      <c r="U864" s="3">
        <f>IF(Table2[[#This Row],[Sex]]="male", 1, 0)</f>
        <v>1</v>
      </c>
      <c r="V864" s="3">
        <v>1</v>
      </c>
      <c r="AI864">
        <f>SUMPRODUCT(Table2[[#This Row],[SibSp_1]:[Const]],$X$4:$AG$4)</f>
        <v>0.28900522070454515</v>
      </c>
      <c r="AJ864">
        <f>(AI864-Table2[[#This Row],[Survived]])^2</f>
        <v>8.3524017594482858E-2</v>
      </c>
    </row>
    <row r="865" spans="1:36" x14ac:dyDescent="0.25">
      <c r="A865">
        <v>863</v>
      </c>
      <c r="B865">
        <v>1</v>
      </c>
      <c r="C865">
        <v>1</v>
      </c>
      <c r="D865" t="s">
        <v>1184</v>
      </c>
      <c r="E865" t="s">
        <v>17</v>
      </c>
      <c r="F865">
        <v>48</v>
      </c>
      <c r="G865">
        <v>0</v>
      </c>
      <c r="H865">
        <v>0</v>
      </c>
      <c r="I865">
        <v>17466</v>
      </c>
      <c r="J865">
        <v>25.929200000000002</v>
      </c>
      <c r="K865" t="s">
        <v>1104</v>
      </c>
      <c r="L865" t="s">
        <v>15</v>
      </c>
      <c r="M865">
        <f>Table2[[#This Row],[SibSp]]</f>
        <v>0</v>
      </c>
      <c r="N865">
        <f>Table2[[#This Row],[Parch]]</f>
        <v>0</v>
      </c>
      <c r="O865" s="5">
        <f>Table2[[#This Row],[Age]]/80</f>
        <v>0.6</v>
      </c>
      <c r="P865" s="5">
        <f>LOG10(Table2[[#This Row],[Fare]]+1)</f>
        <v>1.4302234517870693</v>
      </c>
      <c r="Q865" s="3">
        <f>IF(OR(Table2[[#This Row],[Pclass]]=2, Table2[[#This Row],[Pclass]]=3), 0, IF(Table2[[#This Row],[Pclass]]=1, 1, ""))</f>
        <v>1</v>
      </c>
      <c r="R865" s="3">
        <f>IF(OR(Table2[[#This Row],[Pclass]]=1, Table2[[#This Row],[Pclass]]=3), 0, IF(Table2[[#This Row],[Pclass]]=2, 1, ""))</f>
        <v>0</v>
      </c>
      <c r="S865" s="3">
        <f>IF(OR(Table2[[#This Row],[Embarked]]="C", Table2[[#This Row],[Embarked]]="Q"), 0, IF(Table2[[#This Row],[Embarked]]="S", 1, ""))</f>
        <v>1</v>
      </c>
      <c r="T865" s="3">
        <f>IF(OR(Table2[[#This Row],[Embarked]]="S", Table2[[#This Row],[Embarked]]="Q"), 0, IF(Table2[[#This Row],[Embarked]]="C", 1, ""))</f>
        <v>0</v>
      </c>
      <c r="U865" s="3">
        <f>IF(Table2[[#This Row],[Sex]]="male", 1, 0)</f>
        <v>0</v>
      </c>
      <c r="V865" s="3">
        <v>1</v>
      </c>
      <c r="AI865">
        <f>SUMPRODUCT(Table2[[#This Row],[SibSp_1]:[Const]],$X$4:$AG$4)</f>
        <v>0.84017740204132885</v>
      </c>
      <c r="AJ865">
        <f>(AI865-Table2[[#This Row],[Survived]])^2</f>
        <v>2.5543262818259038E-2</v>
      </c>
    </row>
    <row r="866" spans="1:36" hidden="1" x14ac:dyDescent="0.25">
      <c r="A866">
        <v>864</v>
      </c>
      <c r="B866">
        <v>0</v>
      </c>
      <c r="C866">
        <v>3</v>
      </c>
      <c r="D866" t="s">
        <v>1185</v>
      </c>
      <c r="E866" t="s">
        <v>17</v>
      </c>
      <c r="G866">
        <v>8</v>
      </c>
      <c r="H866">
        <v>2</v>
      </c>
      <c r="I866" t="s">
        <v>250</v>
      </c>
      <c r="J866">
        <v>69.55</v>
      </c>
      <c r="L866" t="s">
        <v>15</v>
      </c>
      <c r="M866">
        <f>Table2[[#This Row],[SibSp]]</f>
        <v>8</v>
      </c>
      <c r="N866">
        <f>Table2[[#This Row],[Parch]]</f>
        <v>2</v>
      </c>
      <c r="O866">
        <f>Table2[[#This Row],[Age]]/80</f>
        <v>0</v>
      </c>
      <c r="P866" s="3">
        <f>LOG10(Table2[[#This Row],[Fare]]+1)</f>
        <v>1.8484970180903666</v>
      </c>
      <c r="Q866" s="3">
        <f>IF(OR(Table2[[#This Row],[Pclass]]=2, Table2[[#This Row],[Pclass]]=3), 0, IF(Table2[[#This Row],[Pclass]]=1, 1, ""))</f>
        <v>0</v>
      </c>
      <c r="R866" s="3">
        <f>IF(OR(Table2[[#This Row],[Pclass]]=1, Table2[[#This Row],[Pclass]]=3), 0, IF(Table2[[#This Row],[Pclass]]=2, 1, ""))</f>
        <v>0</v>
      </c>
      <c r="S866" s="3">
        <f>IF(OR(Table2[[#This Row],[Embarked]]="C", Table2[[#This Row],[Embarked]]="Q"), 0, IF(Table2[[#This Row],[Embarked]]="S", 1, ""))</f>
        <v>1</v>
      </c>
      <c r="T866" s="3">
        <f>IF(OR(Table2[[#This Row],[Embarked]]="S", Table2[[#This Row],[Embarked]]="Q"), 0, IF(Table2[[#This Row],[Embarked]]="C", 1, ""))</f>
        <v>0</v>
      </c>
      <c r="U866" s="3">
        <f>IF(Table2[[#This Row],[Sex]]="male", 1, 0)</f>
        <v>0</v>
      </c>
      <c r="V866" s="3"/>
      <c r="AI866">
        <f>SUMPRODUCT(Table2[[#This Row],[SibSp_1]:[Const]],$X$4:$AG$4)</f>
        <v>-0.34649680415018896</v>
      </c>
      <c r="AJ866">
        <f>(AI866-Table2[[#This Row],[Survived]])^2</f>
        <v>0.12006003528629441</v>
      </c>
    </row>
    <row r="867" spans="1:36" x14ac:dyDescent="0.25">
      <c r="A867">
        <v>865</v>
      </c>
      <c r="B867">
        <v>0</v>
      </c>
      <c r="C867">
        <v>2</v>
      </c>
      <c r="D867" t="s">
        <v>1186</v>
      </c>
      <c r="E867" t="s">
        <v>13</v>
      </c>
      <c r="F867">
        <v>24</v>
      </c>
      <c r="G867">
        <v>0</v>
      </c>
      <c r="H867">
        <v>0</v>
      </c>
      <c r="I867">
        <v>233866</v>
      </c>
      <c r="J867">
        <v>13</v>
      </c>
      <c r="L867" t="s">
        <v>15</v>
      </c>
      <c r="M867">
        <f>Table2[[#This Row],[SibSp]]</f>
        <v>0</v>
      </c>
      <c r="N867">
        <f>Table2[[#This Row],[Parch]]</f>
        <v>0</v>
      </c>
      <c r="O867" s="5">
        <f>Table2[[#This Row],[Age]]/80</f>
        <v>0.3</v>
      </c>
      <c r="P867" s="5">
        <f>LOG10(Table2[[#This Row],[Fare]]+1)</f>
        <v>1.146128035678238</v>
      </c>
      <c r="Q867" s="3">
        <f>IF(OR(Table2[[#This Row],[Pclass]]=2, Table2[[#This Row],[Pclass]]=3), 0, IF(Table2[[#This Row],[Pclass]]=1, 1, ""))</f>
        <v>0</v>
      </c>
      <c r="R867" s="3">
        <f>IF(OR(Table2[[#This Row],[Pclass]]=1, Table2[[#This Row],[Pclass]]=3), 0, IF(Table2[[#This Row],[Pclass]]=2, 1, ""))</f>
        <v>1</v>
      </c>
      <c r="S867" s="3">
        <f>IF(OR(Table2[[#This Row],[Embarked]]="C", Table2[[#This Row],[Embarked]]="Q"), 0, IF(Table2[[#This Row],[Embarked]]="S", 1, ""))</f>
        <v>1</v>
      </c>
      <c r="T867" s="3">
        <f>IF(OR(Table2[[#This Row],[Embarked]]="S", Table2[[#This Row],[Embarked]]="Q"), 0, IF(Table2[[#This Row],[Embarked]]="C", 1, ""))</f>
        <v>0</v>
      </c>
      <c r="U867" s="3">
        <f>IF(Table2[[#This Row],[Sex]]="male", 1, 0)</f>
        <v>1</v>
      </c>
      <c r="V867" s="3">
        <v>1</v>
      </c>
      <c r="AI867">
        <f>SUMPRODUCT(Table2[[#This Row],[SibSp_1]:[Const]],$X$4:$AG$4)</f>
        <v>0.32713508833411714</v>
      </c>
      <c r="AJ867">
        <f>(AI867-Table2[[#This Row],[Survived]])^2</f>
        <v>0.10701736601937062</v>
      </c>
    </row>
    <row r="868" spans="1:36" x14ac:dyDescent="0.25">
      <c r="A868">
        <v>866</v>
      </c>
      <c r="B868">
        <v>1</v>
      </c>
      <c r="C868">
        <v>2</v>
      </c>
      <c r="D868" t="s">
        <v>1187</v>
      </c>
      <c r="E868" t="s">
        <v>17</v>
      </c>
      <c r="F868">
        <v>42</v>
      </c>
      <c r="G868">
        <v>0</v>
      </c>
      <c r="H868">
        <v>0</v>
      </c>
      <c r="I868">
        <v>236852</v>
      </c>
      <c r="J868">
        <v>13</v>
      </c>
      <c r="L868" t="s">
        <v>15</v>
      </c>
      <c r="M868">
        <f>Table2[[#This Row],[SibSp]]</f>
        <v>0</v>
      </c>
      <c r="N868">
        <f>Table2[[#This Row],[Parch]]</f>
        <v>0</v>
      </c>
      <c r="O868" s="5">
        <f>Table2[[#This Row],[Age]]/80</f>
        <v>0.52500000000000002</v>
      </c>
      <c r="P868" s="5">
        <f>LOG10(Table2[[#This Row],[Fare]]+1)</f>
        <v>1.146128035678238</v>
      </c>
      <c r="Q868" s="3">
        <f>IF(OR(Table2[[#This Row],[Pclass]]=2, Table2[[#This Row],[Pclass]]=3), 0, IF(Table2[[#This Row],[Pclass]]=1, 1, ""))</f>
        <v>0</v>
      </c>
      <c r="R868" s="3">
        <f>IF(OR(Table2[[#This Row],[Pclass]]=1, Table2[[#This Row],[Pclass]]=3), 0, IF(Table2[[#This Row],[Pclass]]=2, 1, ""))</f>
        <v>1</v>
      </c>
      <c r="S868" s="3">
        <f>IF(OR(Table2[[#This Row],[Embarked]]="C", Table2[[#This Row],[Embarked]]="Q"), 0, IF(Table2[[#This Row],[Embarked]]="S", 1, ""))</f>
        <v>1</v>
      </c>
      <c r="T868" s="3">
        <f>IF(OR(Table2[[#This Row],[Embarked]]="S", Table2[[#This Row],[Embarked]]="Q"), 0, IF(Table2[[#This Row],[Embarked]]="C", 1, ""))</f>
        <v>0</v>
      </c>
      <c r="U868" s="3">
        <f>IF(Table2[[#This Row],[Sex]]="male", 1, 0)</f>
        <v>0</v>
      </c>
      <c r="V868" s="3">
        <v>1</v>
      </c>
      <c r="AI868">
        <f>SUMPRODUCT(Table2[[#This Row],[SibSp_1]:[Const]],$X$4:$AG$4)</f>
        <v>0.69497330819810477</v>
      </c>
      <c r="AJ868">
        <f>(AI868-Table2[[#This Row],[Survived]])^2</f>
        <v>9.3041282711608386E-2</v>
      </c>
    </row>
    <row r="869" spans="1:36" x14ac:dyDescent="0.25">
      <c r="A869">
        <v>867</v>
      </c>
      <c r="B869">
        <v>1</v>
      </c>
      <c r="C869">
        <v>2</v>
      </c>
      <c r="D869" t="s">
        <v>1188</v>
      </c>
      <c r="E869" t="s">
        <v>17</v>
      </c>
      <c r="F869">
        <v>27</v>
      </c>
      <c r="G869">
        <v>1</v>
      </c>
      <c r="H869">
        <v>0</v>
      </c>
      <c r="I869" t="s">
        <v>1189</v>
      </c>
      <c r="J869">
        <v>13.8583</v>
      </c>
      <c r="L869" t="s">
        <v>20</v>
      </c>
      <c r="M869">
        <f>Table2[[#This Row],[SibSp]]</f>
        <v>1</v>
      </c>
      <c r="N869">
        <f>Table2[[#This Row],[Parch]]</f>
        <v>0</v>
      </c>
      <c r="O869" s="5">
        <f>Table2[[#This Row],[Age]]/80</f>
        <v>0.33750000000000002</v>
      </c>
      <c r="P869" s="5">
        <f>LOG10(Table2[[#This Row],[Fare]]+1)</f>
        <v>1.1719691228260605</v>
      </c>
      <c r="Q869" s="3">
        <f>IF(OR(Table2[[#This Row],[Pclass]]=2, Table2[[#This Row],[Pclass]]=3), 0, IF(Table2[[#This Row],[Pclass]]=1, 1, ""))</f>
        <v>0</v>
      </c>
      <c r="R869" s="3">
        <f>IF(OR(Table2[[#This Row],[Pclass]]=1, Table2[[#This Row],[Pclass]]=3), 0, IF(Table2[[#This Row],[Pclass]]=2, 1, ""))</f>
        <v>1</v>
      </c>
      <c r="S869" s="3">
        <f>IF(OR(Table2[[#This Row],[Embarked]]="C", Table2[[#This Row],[Embarked]]="Q"), 0, IF(Table2[[#This Row],[Embarked]]="S", 1, ""))</f>
        <v>0</v>
      </c>
      <c r="T869" s="3">
        <f>IF(OR(Table2[[#This Row],[Embarked]]="S", Table2[[#This Row],[Embarked]]="Q"), 0, IF(Table2[[#This Row],[Embarked]]="C", 1, ""))</f>
        <v>1</v>
      </c>
      <c r="U869" s="3">
        <f>IF(Table2[[#This Row],[Sex]]="male", 1, 0)</f>
        <v>0</v>
      </c>
      <c r="V869" s="3">
        <v>1</v>
      </c>
      <c r="AI869">
        <f>SUMPRODUCT(Table2[[#This Row],[SibSp_1]:[Const]],$X$4:$AG$4)</f>
        <v>0.80341403547947987</v>
      </c>
      <c r="AJ869">
        <f>(AI869-Table2[[#This Row],[Survived]])^2</f>
        <v>3.8646041446463199E-2</v>
      </c>
    </row>
    <row r="870" spans="1:36" x14ac:dyDescent="0.25">
      <c r="A870">
        <v>868</v>
      </c>
      <c r="B870">
        <v>0</v>
      </c>
      <c r="C870">
        <v>1</v>
      </c>
      <c r="D870" t="s">
        <v>1190</v>
      </c>
      <c r="E870" t="s">
        <v>13</v>
      </c>
      <c r="F870">
        <v>31</v>
      </c>
      <c r="G870">
        <v>0</v>
      </c>
      <c r="H870">
        <v>0</v>
      </c>
      <c r="I870" t="s">
        <v>1191</v>
      </c>
      <c r="J870">
        <v>50.495800000000003</v>
      </c>
      <c r="K870" t="s">
        <v>1192</v>
      </c>
      <c r="L870" t="s">
        <v>15</v>
      </c>
      <c r="M870">
        <f>Table2[[#This Row],[SibSp]]</f>
        <v>0</v>
      </c>
      <c r="N870">
        <f>Table2[[#This Row],[Parch]]</f>
        <v>0</v>
      </c>
      <c r="O870" s="5">
        <f>Table2[[#This Row],[Age]]/80</f>
        <v>0.38750000000000001</v>
      </c>
      <c r="P870" s="5">
        <f>LOG10(Table2[[#This Row],[Fare]]+1)</f>
        <v>1.7117718094061185</v>
      </c>
      <c r="Q870" s="3">
        <f>IF(OR(Table2[[#This Row],[Pclass]]=2, Table2[[#This Row],[Pclass]]=3), 0, IF(Table2[[#This Row],[Pclass]]=1, 1, ""))</f>
        <v>1</v>
      </c>
      <c r="R870" s="3">
        <f>IF(OR(Table2[[#This Row],[Pclass]]=1, Table2[[#This Row],[Pclass]]=3), 0, IF(Table2[[#This Row],[Pclass]]=2, 1, ""))</f>
        <v>0</v>
      </c>
      <c r="S870" s="3">
        <f>IF(OR(Table2[[#This Row],[Embarked]]="C", Table2[[#This Row],[Embarked]]="Q"), 0, IF(Table2[[#This Row],[Embarked]]="S", 1, ""))</f>
        <v>1</v>
      </c>
      <c r="T870" s="3">
        <f>IF(OR(Table2[[#This Row],[Embarked]]="S", Table2[[#This Row],[Embarked]]="Q"), 0, IF(Table2[[#This Row],[Embarked]]="C", 1, ""))</f>
        <v>0</v>
      </c>
      <c r="U870" s="3">
        <f>IF(Table2[[#This Row],[Sex]]="male", 1, 0)</f>
        <v>1</v>
      </c>
      <c r="V870" s="3">
        <v>1</v>
      </c>
      <c r="AI870">
        <f>SUMPRODUCT(Table2[[#This Row],[SibSp_1]:[Const]],$X$4:$AG$4)</f>
        <v>0.47966285125789238</v>
      </c>
      <c r="AJ870">
        <f>(AI870-Table2[[#This Row],[Survived]])^2</f>
        <v>0.230076450876851</v>
      </c>
    </row>
    <row r="871" spans="1:36" hidden="1" x14ac:dyDescent="0.25">
      <c r="A871">
        <v>869</v>
      </c>
      <c r="B871">
        <v>0</v>
      </c>
      <c r="C871">
        <v>3</v>
      </c>
      <c r="D871" t="s">
        <v>1193</v>
      </c>
      <c r="E871" t="s">
        <v>13</v>
      </c>
      <c r="G871">
        <v>0</v>
      </c>
      <c r="H871">
        <v>0</v>
      </c>
      <c r="I871">
        <v>345777</v>
      </c>
      <c r="J871">
        <v>9.5</v>
      </c>
      <c r="L871" t="s">
        <v>15</v>
      </c>
      <c r="M871">
        <f>Table2[[#This Row],[SibSp]]</f>
        <v>0</v>
      </c>
      <c r="N871">
        <f>Table2[[#This Row],[Parch]]</f>
        <v>0</v>
      </c>
      <c r="O871">
        <f>Table2[[#This Row],[Age]]/80</f>
        <v>0</v>
      </c>
      <c r="P871" s="3">
        <f>LOG10(Table2[[#This Row],[Fare]]+1)</f>
        <v>1.0211892990699381</v>
      </c>
      <c r="Q871" s="3">
        <f>IF(OR(Table2[[#This Row],[Pclass]]=2, Table2[[#This Row],[Pclass]]=3), 0, IF(Table2[[#This Row],[Pclass]]=1, 1, ""))</f>
        <v>0</v>
      </c>
      <c r="R871" s="3">
        <f>IF(OR(Table2[[#This Row],[Pclass]]=1, Table2[[#This Row],[Pclass]]=3), 0, IF(Table2[[#This Row],[Pclass]]=2, 1, ""))</f>
        <v>0</v>
      </c>
      <c r="S871" s="3">
        <f>IF(OR(Table2[[#This Row],[Embarked]]="C", Table2[[#This Row],[Embarked]]="Q"), 0, IF(Table2[[#This Row],[Embarked]]="S", 1, ""))</f>
        <v>1</v>
      </c>
      <c r="T871" s="3">
        <f>IF(OR(Table2[[#This Row],[Embarked]]="S", Table2[[#This Row],[Embarked]]="Q"), 0, IF(Table2[[#This Row],[Embarked]]="C", 1, ""))</f>
        <v>0</v>
      </c>
      <c r="U871" s="3">
        <f>IF(Table2[[#This Row],[Sex]]="male", 1, 0)</f>
        <v>1</v>
      </c>
      <c r="V871" s="3"/>
      <c r="AI871">
        <f>SUMPRODUCT(Table2[[#This Row],[SibSp_1]:[Const]],$X$4:$AG$4)</f>
        <v>-0.40255812549111442</v>
      </c>
      <c r="AJ871">
        <f>(AI871-Table2[[#This Row],[Survived]])^2</f>
        <v>0.16205304439891982</v>
      </c>
    </row>
    <row r="872" spans="1:36" x14ac:dyDescent="0.25">
      <c r="A872">
        <v>870</v>
      </c>
      <c r="B872">
        <v>1</v>
      </c>
      <c r="C872">
        <v>3</v>
      </c>
      <c r="D872" t="s">
        <v>1194</v>
      </c>
      <c r="E872" t="s">
        <v>13</v>
      </c>
      <c r="F872">
        <v>4</v>
      </c>
      <c r="G872">
        <v>1</v>
      </c>
      <c r="H872">
        <v>1</v>
      </c>
      <c r="I872">
        <v>347742</v>
      </c>
      <c r="J872">
        <v>11.1333</v>
      </c>
      <c r="L872" t="s">
        <v>15</v>
      </c>
      <c r="M872">
        <f>Table2[[#This Row],[SibSp]]</f>
        <v>1</v>
      </c>
      <c r="N872">
        <f>Table2[[#This Row],[Parch]]</f>
        <v>1</v>
      </c>
      <c r="O872" s="5">
        <f>Table2[[#This Row],[Age]]/80</f>
        <v>0.05</v>
      </c>
      <c r="P872" s="5">
        <f>LOG10(Table2[[#This Row],[Fare]]+1)</f>
        <v>1.0839789358110461</v>
      </c>
      <c r="Q872" s="3">
        <f>IF(OR(Table2[[#This Row],[Pclass]]=2, Table2[[#This Row],[Pclass]]=3), 0, IF(Table2[[#This Row],[Pclass]]=1, 1, ""))</f>
        <v>0</v>
      </c>
      <c r="R872" s="3">
        <f>IF(OR(Table2[[#This Row],[Pclass]]=1, Table2[[#This Row],[Pclass]]=3), 0, IF(Table2[[#This Row],[Pclass]]=2, 1, ""))</f>
        <v>0</v>
      </c>
      <c r="S872" s="3">
        <f>IF(OR(Table2[[#This Row],[Embarked]]="C", Table2[[#This Row],[Embarked]]="Q"), 0, IF(Table2[[#This Row],[Embarked]]="S", 1, ""))</f>
        <v>1</v>
      </c>
      <c r="T872" s="3">
        <f>IF(OR(Table2[[#This Row],[Embarked]]="S", Table2[[#This Row],[Embarked]]="Q"), 0, IF(Table2[[#This Row],[Embarked]]="C", 1, ""))</f>
        <v>0</v>
      </c>
      <c r="U872" s="3">
        <f>IF(Table2[[#This Row],[Sex]]="male", 1, 0)</f>
        <v>1</v>
      </c>
      <c r="V872" s="3">
        <v>1</v>
      </c>
      <c r="AI872">
        <f>SUMPRODUCT(Table2[[#This Row],[SibSp_1]:[Const]],$X$4:$AG$4)</f>
        <v>0.20043257918876084</v>
      </c>
      <c r="AJ872">
        <f>(AI872-Table2[[#This Row],[Survived]])^2</f>
        <v>0.63930806042273713</v>
      </c>
    </row>
    <row r="873" spans="1:36" x14ac:dyDescent="0.25">
      <c r="A873">
        <v>871</v>
      </c>
      <c r="B873">
        <v>0</v>
      </c>
      <c r="C873">
        <v>3</v>
      </c>
      <c r="D873" t="s">
        <v>1195</v>
      </c>
      <c r="E873" t="s">
        <v>13</v>
      </c>
      <c r="F873">
        <v>26</v>
      </c>
      <c r="G873">
        <v>0</v>
      </c>
      <c r="H873">
        <v>0</v>
      </c>
      <c r="I873">
        <v>349248</v>
      </c>
      <c r="J873">
        <v>7.8958000000000004</v>
      </c>
      <c r="L873" t="s">
        <v>15</v>
      </c>
      <c r="M873">
        <f>Table2[[#This Row],[SibSp]]</f>
        <v>0</v>
      </c>
      <c r="N873">
        <f>Table2[[#This Row],[Parch]]</f>
        <v>0</v>
      </c>
      <c r="O873" s="5">
        <f>Table2[[#This Row],[Age]]/80</f>
        <v>0.32500000000000001</v>
      </c>
      <c r="P873" s="5">
        <f>LOG10(Table2[[#This Row],[Fare]]+1)</f>
        <v>0.94918501031343461</v>
      </c>
      <c r="Q873" s="3">
        <f>IF(OR(Table2[[#This Row],[Pclass]]=2, Table2[[#This Row],[Pclass]]=3), 0, IF(Table2[[#This Row],[Pclass]]=1, 1, ""))</f>
        <v>0</v>
      </c>
      <c r="R873" s="3">
        <f>IF(OR(Table2[[#This Row],[Pclass]]=1, Table2[[#This Row],[Pclass]]=3), 0, IF(Table2[[#This Row],[Pclass]]=2, 1, ""))</f>
        <v>0</v>
      </c>
      <c r="S873" s="3">
        <f>IF(OR(Table2[[#This Row],[Embarked]]="C", Table2[[#This Row],[Embarked]]="Q"), 0, IF(Table2[[#This Row],[Embarked]]="S", 1, ""))</f>
        <v>1</v>
      </c>
      <c r="T873" s="3">
        <f>IF(OR(Table2[[#This Row],[Embarked]]="S", Table2[[#This Row],[Embarked]]="Q"), 0, IF(Table2[[#This Row],[Embarked]]="C", 1, ""))</f>
        <v>0</v>
      </c>
      <c r="U873" s="3">
        <f>IF(Table2[[#This Row],[Sex]]="male", 1, 0)</f>
        <v>1</v>
      </c>
      <c r="V873" s="3">
        <v>1</v>
      </c>
      <c r="AI873">
        <f>SUMPRODUCT(Table2[[#This Row],[SibSp_1]:[Const]],$X$4:$AG$4)</f>
        <v>0.12189195289651145</v>
      </c>
      <c r="AJ873">
        <f>(AI873-Table2[[#This Row],[Survived]])^2</f>
        <v>1.4857648180925364E-2</v>
      </c>
    </row>
    <row r="874" spans="1:36" x14ac:dyDescent="0.25">
      <c r="A874">
        <v>872</v>
      </c>
      <c r="B874">
        <v>1</v>
      </c>
      <c r="C874">
        <v>1</v>
      </c>
      <c r="D874" t="s">
        <v>1196</v>
      </c>
      <c r="E874" t="s">
        <v>17</v>
      </c>
      <c r="F874">
        <v>47</v>
      </c>
      <c r="G874">
        <v>1</v>
      </c>
      <c r="H874">
        <v>1</v>
      </c>
      <c r="I874">
        <v>11751</v>
      </c>
      <c r="J874">
        <v>52.554200000000002</v>
      </c>
      <c r="K874" t="s">
        <v>376</v>
      </c>
      <c r="L874" t="s">
        <v>15</v>
      </c>
      <c r="M874">
        <f>Table2[[#This Row],[SibSp]]</f>
        <v>1</v>
      </c>
      <c r="N874">
        <f>Table2[[#This Row],[Parch]]</f>
        <v>1</v>
      </c>
      <c r="O874" s="5">
        <f>Table2[[#This Row],[Age]]/80</f>
        <v>0.58750000000000002</v>
      </c>
      <c r="P874" s="5">
        <f>LOG10(Table2[[#This Row],[Fare]]+1)</f>
        <v>1.7287935361444735</v>
      </c>
      <c r="Q874" s="3">
        <f>IF(OR(Table2[[#This Row],[Pclass]]=2, Table2[[#This Row],[Pclass]]=3), 0, IF(Table2[[#This Row],[Pclass]]=1, 1, ""))</f>
        <v>1</v>
      </c>
      <c r="R874" s="3">
        <f>IF(OR(Table2[[#This Row],[Pclass]]=1, Table2[[#This Row],[Pclass]]=3), 0, IF(Table2[[#This Row],[Pclass]]=2, 1, ""))</f>
        <v>0</v>
      </c>
      <c r="S874" s="3">
        <f>IF(OR(Table2[[#This Row],[Embarked]]="C", Table2[[#This Row],[Embarked]]="Q"), 0, IF(Table2[[#This Row],[Embarked]]="S", 1, ""))</f>
        <v>1</v>
      </c>
      <c r="T874" s="3">
        <f>IF(OR(Table2[[#This Row],[Embarked]]="S", Table2[[#This Row],[Embarked]]="Q"), 0, IF(Table2[[#This Row],[Embarked]]="C", 1, ""))</f>
        <v>0</v>
      </c>
      <c r="U874" s="3">
        <f>IF(Table2[[#This Row],[Sex]]="male", 1, 0)</f>
        <v>0</v>
      </c>
      <c r="V874" s="3">
        <v>1</v>
      </c>
      <c r="AI874">
        <f>SUMPRODUCT(Table2[[#This Row],[SibSp_1]:[Const]],$X$4:$AG$4)</f>
        <v>0.79227187352131412</v>
      </c>
      <c r="AJ874">
        <f>(AI874-Table2[[#This Row],[Survived]])^2</f>
        <v>4.3150974530344915E-2</v>
      </c>
    </row>
    <row r="875" spans="1:36" x14ac:dyDescent="0.25">
      <c r="A875">
        <v>873</v>
      </c>
      <c r="B875">
        <v>0</v>
      </c>
      <c r="C875">
        <v>1</v>
      </c>
      <c r="D875" t="s">
        <v>1197</v>
      </c>
      <c r="E875" t="s">
        <v>13</v>
      </c>
      <c r="F875">
        <v>33</v>
      </c>
      <c r="G875">
        <v>0</v>
      </c>
      <c r="H875">
        <v>0</v>
      </c>
      <c r="I875">
        <v>695</v>
      </c>
      <c r="J875">
        <v>5</v>
      </c>
      <c r="K875" t="s">
        <v>956</v>
      </c>
      <c r="L875" t="s">
        <v>15</v>
      </c>
      <c r="M875">
        <f>Table2[[#This Row],[SibSp]]</f>
        <v>0</v>
      </c>
      <c r="N875">
        <f>Table2[[#This Row],[Parch]]</f>
        <v>0</v>
      </c>
      <c r="O875" s="5">
        <f>Table2[[#This Row],[Age]]/80</f>
        <v>0.41249999999999998</v>
      </c>
      <c r="P875" s="5">
        <f>LOG10(Table2[[#This Row],[Fare]]+1)</f>
        <v>0.77815125038364363</v>
      </c>
      <c r="Q875" s="3">
        <f>IF(OR(Table2[[#This Row],[Pclass]]=2, Table2[[#This Row],[Pclass]]=3), 0, IF(Table2[[#This Row],[Pclass]]=1, 1, ""))</f>
        <v>1</v>
      </c>
      <c r="R875" s="3">
        <f>IF(OR(Table2[[#This Row],[Pclass]]=1, Table2[[#This Row],[Pclass]]=3), 0, IF(Table2[[#This Row],[Pclass]]=2, 1, ""))</f>
        <v>0</v>
      </c>
      <c r="S875" s="3">
        <f>IF(OR(Table2[[#This Row],[Embarked]]="C", Table2[[#This Row],[Embarked]]="Q"), 0, IF(Table2[[#This Row],[Embarked]]="S", 1, ""))</f>
        <v>1</v>
      </c>
      <c r="T875" s="3">
        <f>IF(OR(Table2[[#This Row],[Embarked]]="S", Table2[[#This Row],[Embarked]]="Q"), 0, IF(Table2[[#This Row],[Embarked]]="C", 1, ""))</f>
        <v>0</v>
      </c>
      <c r="U875" s="3">
        <f>IF(Table2[[#This Row],[Sex]]="male", 1, 0)</f>
        <v>1</v>
      </c>
      <c r="V875" s="3">
        <v>1</v>
      </c>
      <c r="AI875">
        <f>SUMPRODUCT(Table2[[#This Row],[SibSp_1]:[Const]],$X$4:$AG$4)</f>
        <v>0.42134726293171959</v>
      </c>
      <c r="AJ875">
        <f>(AI875-Table2[[#This Row],[Survived]])^2</f>
        <v>0.17753351598005165</v>
      </c>
    </row>
    <row r="876" spans="1:36" x14ac:dyDescent="0.25">
      <c r="A876">
        <v>874</v>
      </c>
      <c r="B876">
        <v>0</v>
      </c>
      <c r="C876">
        <v>3</v>
      </c>
      <c r="D876" t="s">
        <v>1198</v>
      </c>
      <c r="E876" t="s">
        <v>13</v>
      </c>
      <c r="F876">
        <v>47</v>
      </c>
      <c r="G876">
        <v>0</v>
      </c>
      <c r="H876">
        <v>0</v>
      </c>
      <c r="I876">
        <v>345765</v>
      </c>
      <c r="J876">
        <v>9</v>
      </c>
      <c r="L876" t="s">
        <v>15</v>
      </c>
      <c r="M876">
        <f>Table2[[#This Row],[SibSp]]</f>
        <v>0</v>
      </c>
      <c r="N876">
        <f>Table2[[#This Row],[Parch]]</f>
        <v>0</v>
      </c>
      <c r="O876" s="5">
        <f>Table2[[#This Row],[Age]]/80</f>
        <v>0.58750000000000002</v>
      </c>
      <c r="P876" s="5">
        <f>LOG10(Table2[[#This Row],[Fare]]+1)</f>
        <v>1</v>
      </c>
      <c r="Q876" s="3">
        <f>IF(OR(Table2[[#This Row],[Pclass]]=2, Table2[[#This Row],[Pclass]]=3), 0, IF(Table2[[#This Row],[Pclass]]=1, 1, ""))</f>
        <v>0</v>
      </c>
      <c r="R876" s="3">
        <f>IF(OR(Table2[[#This Row],[Pclass]]=1, Table2[[#This Row],[Pclass]]=3), 0, IF(Table2[[#This Row],[Pclass]]=2, 1, ""))</f>
        <v>0</v>
      </c>
      <c r="S876" s="3">
        <f>IF(OR(Table2[[#This Row],[Embarked]]="C", Table2[[#This Row],[Embarked]]="Q"), 0, IF(Table2[[#This Row],[Embarked]]="S", 1, ""))</f>
        <v>1</v>
      </c>
      <c r="T876" s="3">
        <f>IF(OR(Table2[[#This Row],[Embarked]]="S", Table2[[#This Row],[Embarked]]="Q"), 0, IF(Table2[[#This Row],[Embarked]]="C", 1, ""))</f>
        <v>0</v>
      </c>
      <c r="U876" s="3">
        <f>IF(Table2[[#This Row],[Sex]]="male", 1, 0)</f>
        <v>1</v>
      </c>
      <c r="V876" s="3">
        <v>1</v>
      </c>
      <c r="AI876">
        <f>SUMPRODUCT(Table2[[#This Row],[SibSp_1]:[Const]],$X$4:$AG$4)</f>
        <v>-1.0060904901040613E-2</v>
      </c>
      <c r="AJ876">
        <f>(AI876-Table2[[#This Row],[Survived]])^2</f>
        <v>1.0122180742778303E-4</v>
      </c>
    </row>
    <row r="877" spans="1:36" x14ac:dyDescent="0.25">
      <c r="A877">
        <v>875</v>
      </c>
      <c r="B877">
        <v>1</v>
      </c>
      <c r="C877">
        <v>2</v>
      </c>
      <c r="D877" t="s">
        <v>1199</v>
      </c>
      <c r="E877" t="s">
        <v>17</v>
      </c>
      <c r="F877">
        <v>28</v>
      </c>
      <c r="G877">
        <v>1</v>
      </c>
      <c r="H877">
        <v>0</v>
      </c>
      <c r="I877" t="s">
        <v>464</v>
      </c>
      <c r="J877">
        <v>24</v>
      </c>
      <c r="L877" t="s">
        <v>20</v>
      </c>
      <c r="M877">
        <f>Table2[[#This Row],[SibSp]]</f>
        <v>1</v>
      </c>
      <c r="N877">
        <f>Table2[[#This Row],[Parch]]</f>
        <v>0</v>
      </c>
      <c r="O877" s="5">
        <f>Table2[[#This Row],[Age]]/80</f>
        <v>0.35</v>
      </c>
      <c r="P877" s="5">
        <f>LOG10(Table2[[#This Row],[Fare]]+1)</f>
        <v>1.3979400086720377</v>
      </c>
      <c r="Q877" s="3">
        <f>IF(OR(Table2[[#This Row],[Pclass]]=2, Table2[[#This Row],[Pclass]]=3), 0, IF(Table2[[#This Row],[Pclass]]=1, 1, ""))</f>
        <v>0</v>
      </c>
      <c r="R877" s="3">
        <f>IF(OR(Table2[[#This Row],[Pclass]]=1, Table2[[#This Row],[Pclass]]=3), 0, IF(Table2[[#This Row],[Pclass]]=2, 1, ""))</f>
        <v>1</v>
      </c>
      <c r="S877" s="3">
        <f>IF(OR(Table2[[#This Row],[Embarked]]="C", Table2[[#This Row],[Embarked]]="Q"), 0, IF(Table2[[#This Row],[Embarked]]="S", 1, ""))</f>
        <v>0</v>
      </c>
      <c r="T877" s="3">
        <f>IF(OR(Table2[[#This Row],[Embarked]]="S", Table2[[#This Row],[Embarked]]="Q"), 0, IF(Table2[[#This Row],[Embarked]]="C", 1, ""))</f>
        <v>1</v>
      </c>
      <c r="U877" s="3">
        <f>IF(Table2[[#This Row],[Sex]]="male", 1, 0)</f>
        <v>0</v>
      </c>
      <c r="V877" s="3">
        <v>1</v>
      </c>
      <c r="AI877">
        <f>SUMPRODUCT(Table2[[#This Row],[SibSp_1]:[Const]],$X$4:$AG$4)</f>
        <v>0.80802837858573795</v>
      </c>
      <c r="AJ877">
        <f>(AI877-Table2[[#This Row],[Survived]])^2</f>
        <v>3.6853103428420755E-2</v>
      </c>
    </row>
    <row r="878" spans="1:36" x14ac:dyDescent="0.25">
      <c r="A878">
        <v>876</v>
      </c>
      <c r="B878">
        <v>1</v>
      </c>
      <c r="C878">
        <v>3</v>
      </c>
      <c r="D878" t="s">
        <v>1200</v>
      </c>
      <c r="E878" t="s">
        <v>17</v>
      </c>
      <c r="F878">
        <v>15</v>
      </c>
      <c r="G878">
        <v>0</v>
      </c>
      <c r="H878">
        <v>0</v>
      </c>
      <c r="I878">
        <v>2667</v>
      </c>
      <c r="J878">
        <v>7.2249999999999996</v>
      </c>
      <c r="L878" t="s">
        <v>20</v>
      </c>
      <c r="M878">
        <f>Table2[[#This Row],[SibSp]]</f>
        <v>0</v>
      </c>
      <c r="N878">
        <f>Table2[[#This Row],[Parch]]</f>
        <v>0</v>
      </c>
      <c r="O878" s="5">
        <f>Table2[[#This Row],[Age]]/80</f>
        <v>0.1875</v>
      </c>
      <c r="P878" s="5">
        <f>LOG10(Table2[[#This Row],[Fare]]+1)</f>
        <v>0.91513590662201194</v>
      </c>
      <c r="Q878" s="3">
        <f>IF(OR(Table2[[#This Row],[Pclass]]=2, Table2[[#This Row],[Pclass]]=3), 0, IF(Table2[[#This Row],[Pclass]]=1, 1, ""))</f>
        <v>0</v>
      </c>
      <c r="R878" s="3">
        <f>IF(OR(Table2[[#This Row],[Pclass]]=1, Table2[[#This Row],[Pclass]]=3), 0, IF(Table2[[#This Row],[Pclass]]=2, 1, ""))</f>
        <v>0</v>
      </c>
      <c r="S878" s="3">
        <f>IF(OR(Table2[[#This Row],[Embarked]]="C", Table2[[#This Row],[Embarked]]="Q"), 0, IF(Table2[[#This Row],[Embarked]]="S", 1, ""))</f>
        <v>0</v>
      </c>
      <c r="T878" s="3">
        <f>IF(OR(Table2[[#This Row],[Embarked]]="S", Table2[[#This Row],[Embarked]]="Q"), 0, IF(Table2[[#This Row],[Embarked]]="C", 1, ""))</f>
        <v>1</v>
      </c>
      <c r="U878" s="3">
        <f>IF(Table2[[#This Row],[Sex]]="male", 1, 0)</f>
        <v>0</v>
      </c>
      <c r="V878" s="3">
        <v>1</v>
      </c>
      <c r="AI878">
        <f>SUMPRODUCT(Table2[[#This Row],[SibSp_1]:[Const]],$X$4:$AG$4)</f>
        <v>0.7398061923300312</v>
      </c>
      <c r="AJ878">
        <f>(AI878-Table2[[#This Row],[Survived]])^2</f>
        <v>6.7700817549796719E-2</v>
      </c>
    </row>
    <row r="879" spans="1:36" x14ac:dyDescent="0.25">
      <c r="A879">
        <v>877</v>
      </c>
      <c r="B879">
        <v>0</v>
      </c>
      <c r="C879">
        <v>3</v>
      </c>
      <c r="D879" t="s">
        <v>1201</v>
      </c>
      <c r="E879" t="s">
        <v>13</v>
      </c>
      <c r="F879">
        <v>20</v>
      </c>
      <c r="G879">
        <v>0</v>
      </c>
      <c r="H879">
        <v>0</v>
      </c>
      <c r="I879">
        <v>7534</v>
      </c>
      <c r="J879">
        <v>9.8458000000000006</v>
      </c>
      <c r="L879" t="s">
        <v>15</v>
      </c>
      <c r="M879">
        <f>Table2[[#This Row],[SibSp]]</f>
        <v>0</v>
      </c>
      <c r="N879">
        <f>Table2[[#This Row],[Parch]]</f>
        <v>0</v>
      </c>
      <c r="O879" s="5">
        <f>Table2[[#This Row],[Age]]/80</f>
        <v>0.25</v>
      </c>
      <c r="P879" s="5">
        <f>LOG10(Table2[[#This Row],[Fare]]+1)</f>
        <v>1.0352615916449619</v>
      </c>
      <c r="Q879" s="3">
        <f>IF(OR(Table2[[#This Row],[Pclass]]=2, Table2[[#This Row],[Pclass]]=3), 0, IF(Table2[[#This Row],[Pclass]]=1, 1, ""))</f>
        <v>0</v>
      </c>
      <c r="R879" s="3">
        <f>IF(OR(Table2[[#This Row],[Pclass]]=1, Table2[[#This Row],[Pclass]]=3), 0, IF(Table2[[#This Row],[Pclass]]=2, 1, ""))</f>
        <v>0</v>
      </c>
      <c r="S879" s="3">
        <f>IF(OR(Table2[[#This Row],[Embarked]]="C", Table2[[#This Row],[Embarked]]="Q"), 0, IF(Table2[[#This Row],[Embarked]]="S", 1, ""))</f>
        <v>1</v>
      </c>
      <c r="T879" s="3">
        <f>IF(OR(Table2[[#This Row],[Embarked]]="S", Table2[[#This Row],[Embarked]]="Q"), 0, IF(Table2[[#This Row],[Embarked]]="C", 1, ""))</f>
        <v>0</v>
      </c>
      <c r="U879" s="3">
        <f>IF(Table2[[#This Row],[Sex]]="male", 1, 0)</f>
        <v>1</v>
      </c>
      <c r="V879" s="3">
        <v>1</v>
      </c>
      <c r="AI879">
        <f>SUMPRODUCT(Table2[[#This Row],[SibSp_1]:[Const]],$X$4:$AG$4)</f>
        <v>0.16449664581149626</v>
      </c>
      <c r="AJ879">
        <f>(AI879-Table2[[#This Row],[Survived]])^2</f>
        <v>2.7059146483232849E-2</v>
      </c>
    </row>
    <row r="880" spans="1:36" x14ac:dyDescent="0.25">
      <c r="A880">
        <v>878</v>
      </c>
      <c r="B880">
        <v>0</v>
      </c>
      <c r="C880">
        <v>3</v>
      </c>
      <c r="D880" t="s">
        <v>1202</v>
      </c>
      <c r="E880" t="s">
        <v>13</v>
      </c>
      <c r="F880">
        <v>19</v>
      </c>
      <c r="G880">
        <v>0</v>
      </c>
      <c r="H880">
        <v>0</v>
      </c>
      <c r="I880">
        <v>349212</v>
      </c>
      <c r="J880">
        <v>7.8958000000000004</v>
      </c>
      <c r="L880" t="s">
        <v>15</v>
      </c>
      <c r="M880">
        <f>Table2[[#This Row],[SibSp]]</f>
        <v>0</v>
      </c>
      <c r="N880">
        <f>Table2[[#This Row],[Parch]]</f>
        <v>0</v>
      </c>
      <c r="O880" s="5">
        <f>Table2[[#This Row],[Age]]/80</f>
        <v>0.23749999999999999</v>
      </c>
      <c r="P880" s="5">
        <f>LOG10(Table2[[#This Row],[Fare]]+1)</f>
        <v>0.94918501031343461</v>
      </c>
      <c r="Q880" s="3">
        <f>IF(OR(Table2[[#This Row],[Pclass]]=2, Table2[[#This Row],[Pclass]]=3), 0, IF(Table2[[#This Row],[Pclass]]=1, 1, ""))</f>
        <v>0</v>
      </c>
      <c r="R880" s="3">
        <f>IF(OR(Table2[[#This Row],[Pclass]]=1, Table2[[#This Row],[Pclass]]=3), 0, IF(Table2[[#This Row],[Pclass]]=2, 1, ""))</f>
        <v>0</v>
      </c>
      <c r="S880" s="3">
        <f>IF(OR(Table2[[#This Row],[Embarked]]="C", Table2[[#This Row],[Embarked]]="Q"), 0, IF(Table2[[#This Row],[Embarked]]="S", 1, ""))</f>
        <v>1</v>
      </c>
      <c r="T880" s="3">
        <f>IF(OR(Table2[[#This Row],[Embarked]]="S", Table2[[#This Row],[Embarked]]="Q"), 0, IF(Table2[[#This Row],[Embarked]]="C", 1, ""))</f>
        <v>0</v>
      </c>
      <c r="U880" s="3">
        <f>IF(Table2[[#This Row],[Sex]]="male", 1, 0)</f>
        <v>1</v>
      </c>
      <c r="V880" s="3">
        <v>1</v>
      </c>
      <c r="AI880">
        <f>SUMPRODUCT(Table2[[#This Row],[SibSp_1]:[Const]],$X$4:$AG$4)</f>
        <v>0.16670195931761933</v>
      </c>
      <c r="AJ880">
        <f>(AI880-Table2[[#This Row],[Survived]])^2</f>
        <v>2.7789543240333212E-2</v>
      </c>
    </row>
    <row r="881" spans="1:36" hidden="1" x14ac:dyDescent="0.25">
      <c r="A881">
        <v>879</v>
      </c>
      <c r="B881">
        <v>0</v>
      </c>
      <c r="C881">
        <v>3</v>
      </c>
      <c r="D881" t="s">
        <v>1203</v>
      </c>
      <c r="E881" t="s">
        <v>13</v>
      </c>
      <c r="G881">
        <v>0</v>
      </c>
      <c r="H881">
        <v>0</v>
      </c>
      <c r="I881">
        <v>349217</v>
      </c>
      <c r="J881">
        <v>7.8958000000000004</v>
      </c>
      <c r="L881" t="s">
        <v>15</v>
      </c>
      <c r="M881">
        <f>Table2[[#This Row],[SibSp]]</f>
        <v>0</v>
      </c>
      <c r="N881">
        <f>Table2[[#This Row],[Parch]]</f>
        <v>0</v>
      </c>
      <c r="O881">
        <f>Table2[[#This Row],[Age]]/80</f>
        <v>0</v>
      </c>
      <c r="P881" s="3">
        <f>LOG10(Table2[[#This Row],[Fare]]+1)</f>
        <v>0.94918501031343461</v>
      </c>
      <c r="Q881" s="3">
        <f>IF(OR(Table2[[#This Row],[Pclass]]=2, Table2[[#This Row],[Pclass]]=3), 0, IF(Table2[[#This Row],[Pclass]]=1, 1, ""))</f>
        <v>0</v>
      </c>
      <c r="R881" s="3">
        <f>IF(OR(Table2[[#This Row],[Pclass]]=1, Table2[[#This Row],[Pclass]]=3), 0, IF(Table2[[#This Row],[Pclass]]=2, 1, ""))</f>
        <v>0</v>
      </c>
      <c r="S881" s="3">
        <f>IF(OR(Table2[[#This Row],[Embarked]]="C", Table2[[#This Row],[Embarked]]="Q"), 0, IF(Table2[[#This Row],[Embarked]]="S", 1, ""))</f>
        <v>1</v>
      </c>
      <c r="T881" s="3">
        <f>IF(OR(Table2[[#This Row],[Embarked]]="S", Table2[[#This Row],[Embarked]]="Q"), 0, IF(Table2[[#This Row],[Embarked]]="C", 1, ""))</f>
        <v>0</v>
      </c>
      <c r="U881" s="3">
        <f>IF(Table2[[#This Row],[Sex]]="male", 1, 0)</f>
        <v>1</v>
      </c>
      <c r="V881" s="3"/>
      <c r="AI881">
        <f>SUMPRODUCT(Table2[[#This Row],[SibSp_1]:[Const]],$X$4:$AG$4)</f>
        <v>-0.40606823639693312</v>
      </c>
      <c r="AJ881">
        <f>(AI881-Table2[[#This Row],[Survived]])^2</f>
        <v>0.16489141261051557</v>
      </c>
    </row>
    <row r="882" spans="1:36" x14ac:dyDescent="0.25">
      <c r="A882">
        <v>880</v>
      </c>
      <c r="B882">
        <v>1</v>
      </c>
      <c r="C882">
        <v>1</v>
      </c>
      <c r="D882" t="s">
        <v>1204</v>
      </c>
      <c r="E882" t="s">
        <v>17</v>
      </c>
      <c r="F882">
        <v>56</v>
      </c>
      <c r="G882">
        <v>0</v>
      </c>
      <c r="H882">
        <v>1</v>
      </c>
      <c r="I882">
        <v>11767</v>
      </c>
      <c r="J882">
        <v>83.158299999999997</v>
      </c>
      <c r="K882" t="s">
        <v>1205</v>
      </c>
      <c r="L882" t="s">
        <v>20</v>
      </c>
      <c r="M882">
        <f>Table2[[#This Row],[SibSp]]</f>
        <v>0</v>
      </c>
      <c r="N882">
        <f>Table2[[#This Row],[Parch]]</f>
        <v>1</v>
      </c>
      <c r="O882" s="5">
        <f>Table2[[#This Row],[Age]]/80</f>
        <v>0.7</v>
      </c>
      <c r="P882" s="5">
        <f>LOG10(Table2[[#This Row],[Fare]]+1)</f>
        <v>1.9250969541376577</v>
      </c>
      <c r="Q882" s="3">
        <f>IF(OR(Table2[[#This Row],[Pclass]]=2, Table2[[#This Row],[Pclass]]=3), 0, IF(Table2[[#This Row],[Pclass]]=1, 1, ""))</f>
        <v>1</v>
      </c>
      <c r="R882" s="3">
        <f>IF(OR(Table2[[#This Row],[Pclass]]=1, Table2[[#This Row],[Pclass]]=3), 0, IF(Table2[[#This Row],[Pclass]]=2, 1, ""))</f>
        <v>0</v>
      </c>
      <c r="S882" s="3">
        <f>IF(OR(Table2[[#This Row],[Embarked]]="C", Table2[[#This Row],[Embarked]]="Q"), 0, IF(Table2[[#This Row],[Embarked]]="S", 1, ""))</f>
        <v>0</v>
      </c>
      <c r="T882" s="3">
        <f>IF(OR(Table2[[#This Row],[Embarked]]="S", Table2[[#This Row],[Embarked]]="Q"), 0, IF(Table2[[#This Row],[Embarked]]="C", 1, ""))</f>
        <v>1</v>
      </c>
      <c r="U882" s="3">
        <f>IF(Table2[[#This Row],[Sex]]="male", 1, 0)</f>
        <v>0</v>
      </c>
      <c r="V882" s="3">
        <v>1</v>
      </c>
      <c r="AI882">
        <f>SUMPRODUCT(Table2[[#This Row],[SibSp_1]:[Const]],$X$4:$AG$4)</f>
        <v>0.86525778848201595</v>
      </c>
      <c r="AJ882">
        <f>(AI882-Table2[[#This Row],[Survived]])^2</f>
        <v>1.8155463564757151E-2</v>
      </c>
    </row>
    <row r="883" spans="1:36" x14ac:dyDescent="0.25">
      <c r="A883">
        <v>881</v>
      </c>
      <c r="B883">
        <v>1</v>
      </c>
      <c r="C883">
        <v>2</v>
      </c>
      <c r="D883" t="s">
        <v>1206</v>
      </c>
      <c r="E883" t="s">
        <v>17</v>
      </c>
      <c r="F883">
        <v>25</v>
      </c>
      <c r="G883">
        <v>0</v>
      </c>
      <c r="H883">
        <v>1</v>
      </c>
      <c r="I883">
        <v>230433</v>
      </c>
      <c r="J883">
        <v>26</v>
      </c>
      <c r="L883" t="s">
        <v>15</v>
      </c>
      <c r="M883">
        <f>Table2[[#This Row],[SibSp]]</f>
        <v>0</v>
      </c>
      <c r="N883">
        <f>Table2[[#This Row],[Parch]]</f>
        <v>1</v>
      </c>
      <c r="O883" s="5">
        <f>Table2[[#This Row],[Age]]/80</f>
        <v>0.3125</v>
      </c>
      <c r="P883" s="5">
        <f>LOG10(Table2[[#This Row],[Fare]]+1)</f>
        <v>1.4313637641589874</v>
      </c>
      <c r="Q883" s="3">
        <f>IF(OR(Table2[[#This Row],[Pclass]]=2, Table2[[#This Row],[Pclass]]=3), 0, IF(Table2[[#This Row],[Pclass]]=1, 1, ""))</f>
        <v>0</v>
      </c>
      <c r="R883" s="3">
        <f>IF(OR(Table2[[#This Row],[Pclass]]=1, Table2[[#This Row],[Pclass]]=3), 0, IF(Table2[[#This Row],[Pclass]]=2, 1, ""))</f>
        <v>1</v>
      </c>
      <c r="S883" s="3">
        <f>IF(OR(Table2[[#This Row],[Embarked]]="C", Table2[[#This Row],[Embarked]]="Q"), 0, IF(Table2[[#This Row],[Embarked]]="S", 1, ""))</f>
        <v>1</v>
      </c>
      <c r="T883" s="3">
        <f>IF(OR(Table2[[#This Row],[Embarked]]="S", Table2[[#This Row],[Embarked]]="Q"), 0, IF(Table2[[#This Row],[Embarked]]="C", 1, ""))</f>
        <v>0</v>
      </c>
      <c r="U883" s="3">
        <f>IF(Table2[[#This Row],[Sex]]="male", 1, 0)</f>
        <v>0</v>
      </c>
      <c r="V883" s="3">
        <v>1</v>
      </c>
      <c r="AI883">
        <f>SUMPRODUCT(Table2[[#This Row],[SibSp_1]:[Const]],$X$4:$AG$4)</f>
        <v>0.8037754644236399</v>
      </c>
      <c r="AJ883">
        <f>(AI883-Table2[[#This Row],[Survived]])^2</f>
        <v>3.8504068362158216E-2</v>
      </c>
    </row>
    <row r="884" spans="1:36" x14ac:dyDescent="0.25">
      <c r="A884">
        <v>882</v>
      </c>
      <c r="B884">
        <v>0</v>
      </c>
      <c r="C884">
        <v>3</v>
      </c>
      <c r="D884" t="s">
        <v>1207</v>
      </c>
      <c r="E884" t="s">
        <v>13</v>
      </c>
      <c r="F884">
        <v>33</v>
      </c>
      <c r="G884">
        <v>0</v>
      </c>
      <c r="H884">
        <v>0</v>
      </c>
      <c r="I884">
        <v>349257</v>
      </c>
      <c r="J884">
        <v>7.8958000000000004</v>
      </c>
      <c r="L884" t="s">
        <v>15</v>
      </c>
      <c r="M884">
        <f>Table2[[#This Row],[SibSp]]</f>
        <v>0</v>
      </c>
      <c r="N884">
        <f>Table2[[#This Row],[Parch]]</f>
        <v>0</v>
      </c>
      <c r="O884" s="5">
        <f>Table2[[#This Row],[Age]]/80</f>
        <v>0.41249999999999998</v>
      </c>
      <c r="P884" s="5">
        <f>LOG10(Table2[[#This Row],[Fare]]+1)</f>
        <v>0.94918501031343461</v>
      </c>
      <c r="Q884" s="3">
        <f>IF(OR(Table2[[#This Row],[Pclass]]=2, Table2[[#This Row],[Pclass]]=3), 0, IF(Table2[[#This Row],[Pclass]]=1, 1, ""))</f>
        <v>0</v>
      </c>
      <c r="R884" s="3">
        <f>IF(OR(Table2[[#This Row],[Pclass]]=1, Table2[[#This Row],[Pclass]]=3), 0, IF(Table2[[#This Row],[Pclass]]=2, 1, ""))</f>
        <v>0</v>
      </c>
      <c r="S884" s="3">
        <f>IF(OR(Table2[[#This Row],[Embarked]]="C", Table2[[#This Row],[Embarked]]="Q"), 0, IF(Table2[[#This Row],[Embarked]]="S", 1, ""))</f>
        <v>1</v>
      </c>
      <c r="T884" s="3">
        <f>IF(OR(Table2[[#This Row],[Embarked]]="S", Table2[[#This Row],[Embarked]]="Q"), 0, IF(Table2[[#This Row],[Embarked]]="C", 1, ""))</f>
        <v>0</v>
      </c>
      <c r="U884" s="3">
        <f>IF(Table2[[#This Row],[Sex]]="male", 1, 0)</f>
        <v>1</v>
      </c>
      <c r="V884" s="3">
        <v>1</v>
      </c>
      <c r="AI884">
        <f>SUMPRODUCT(Table2[[#This Row],[SibSp_1]:[Const]],$X$4:$AG$4)</f>
        <v>7.7081946475403673E-2</v>
      </c>
      <c r="AJ884">
        <f>(AI884-Table2[[#This Row],[Survived]])^2</f>
        <v>5.9416264724369968E-3</v>
      </c>
    </row>
    <row r="885" spans="1:36" x14ac:dyDescent="0.25">
      <c r="A885">
        <v>883</v>
      </c>
      <c r="B885">
        <v>0</v>
      </c>
      <c r="C885">
        <v>3</v>
      </c>
      <c r="D885" t="s">
        <v>1208</v>
      </c>
      <c r="E885" t="s">
        <v>17</v>
      </c>
      <c r="F885">
        <v>22</v>
      </c>
      <c r="G885">
        <v>0</v>
      </c>
      <c r="H885">
        <v>0</v>
      </c>
      <c r="I885">
        <v>7552</v>
      </c>
      <c r="J885">
        <v>10.5167</v>
      </c>
      <c r="L885" t="s">
        <v>15</v>
      </c>
      <c r="M885">
        <f>Table2[[#This Row],[SibSp]]</f>
        <v>0</v>
      </c>
      <c r="N885">
        <f>Table2[[#This Row],[Parch]]</f>
        <v>0</v>
      </c>
      <c r="O885" s="5">
        <f>Table2[[#This Row],[Age]]/80</f>
        <v>0.27500000000000002</v>
      </c>
      <c r="P885" s="5">
        <f>LOG10(Table2[[#This Row],[Fare]]+1)</f>
        <v>1.0613280539915777</v>
      </c>
      <c r="Q885" s="3">
        <f>IF(OR(Table2[[#This Row],[Pclass]]=2, Table2[[#This Row],[Pclass]]=3), 0, IF(Table2[[#This Row],[Pclass]]=1, 1, ""))</f>
        <v>0</v>
      </c>
      <c r="R885" s="3">
        <f>IF(OR(Table2[[#This Row],[Pclass]]=1, Table2[[#This Row],[Pclass]]=3), 0, IF(Table2[[#This Row],[Pclass]]=2, 1, ""))</f>
        <v>0</v>
      </c>
      <c r="S885" s="3">
        <f>IF(OR(Table2[[#This Row],[Embarked]]="C", Table2[[#This Row],[Embarked]]="Q"), 0, IF(Table2[[#This Row],[Embarked]]="S", 1, ""))</f>
        <v>1</v>
      </c>
      <c r="T885" s="3">
        <f>IF(OR(Table2[[#This Row],[Embarked]]="S", Table2[[#This Row],[Embarked]]="Q"), 0, IF(Table2[[#This Row],[Embarked]]="C", 1, ""))</f>
        <v>0</v>
      </c>
      <c r="U885" s="3">
        <f>IF(Table2[[#This Row],[Sex]]="male", 1, 0)</f>
        <v>0</v>
      </c>
      <c r="V885" s="3">
        <v>1</v>
      </c>
      <c r="AI885">
        <f>SUMPRODUCT(Table2[[#This Row],[SibSp_1]:[Const]],$X$4:$AG$4)</f>
        <v>0.63602844199539199</v>
      </c>
      <c r="AJ885">
        <f>(AI885-Table2[[#This Row],[Survived]])^2</f>
        <v>0.40453217902708571</v>
      </c>
    </row>
    <row r="886" spans="1:36" x14ac:dyDescent="0.25">
      <c r="A886">
        <v>884</v>
      </c>
      <c r="B886">
        <v>0</v>
      </c>
      <c r="C886">
        <v>2</v>
      </c>
      <c r="D886" t="s">
        <v>1209</v>
      </c>
      <c r="E886" t="s">
        <v>13</v>
      </c>
      <c r="F886">
        <v>28</v>
      </c>
      <c r="G886">
        <v>0</v>
      </c>
      <c r="H886">
        <v>0</v>
      </c>
      <c r="I886" t="s">
        <v>1210</v>
      </c>
      <c r="J886">
        <v>10.5</v>
      </c>
      <c r="L886" t="s">
        <v>15</v>
      </c>
      <c r="M886">
        <f>Table2[[#This Row],[SibSp]]</f>
        <v>0</v>
      </c>
      <c r="N886">
        <f>Table2[[#This Row],[Parch]]</f>
        <v>0</v>
      </c>
      <c r="O886" s="5">
        <f>Table2[[#This Row],[Age]]/80</f>
        <v>0.35</v>
      </c>
      <c r="P886" s="5">
        <f>LOG10(Table2[[#This Row],[Fare]]+1)</f>
        <v>1.0606978403536116</v>
      </c>
      <c r="Q886" s="3">
        <f>IF(OR(Table2[[#This Row],[Pclass]]=2, Table2[[#This Row],[Pclass]]=3), 0, IF(Table2[[#This Row],[Pclass]]=1, 1, ""))</f>
        <v>0</v>
      </c>
      <c r="R886" s="3">
        <f>IF(OR(Table2[[#This Row],[Pclass]]=1, Table2[[#This Row],[Pclass]]=3), 0, IF(Table2[[#This Row],[Pclass]]=2, 1, ""))</f>
        <v>1</v>
      </c>
      <c r="S886" s="3">
        <f>IF(OR(Table2[[#This Row],[Embarked]]="C", Table2[[#This Row],[Embarked]]="Q"), 0, IF(Table2[[#This Row],[Embarked]]="S", 1, ""))</f>
        <v>1</v>
      </c>
      <c r="T886" s="3">
        <f>IF(OR(Table2[[#This Row],[Embarked]]="S", Table2[[#This Row],[Embarked]]="Q"), 0, IF(Table2[[#This Row],[Embarked]]="C", 1, ""))</f>
        <v>0</v>
      </c>
      <c r="U886" s="3">
        <f>IF(Table2[[#This Row],[Sex]]="male", 1, 0)</f>
        <v>1</v>
      </c>
      <c r="V886" s="3">
        <v>1</v>
      </c>
      <c r="AI886">
        <f>SUMPRODUCT(Table2[[#This Row],[SibSp_1]:[Const]],$X$4:$AG$4)</f>
        <v>0.29736476483314178</v>
      </c>
      <c r="AJ886">
        <f>(AI886-Table2[[#This Row],[Survived]])^2</f>
        <v>8.8425803364269709E-2</v>
      </c>
    </row>
    <row r="887" spans="1:36" x14ac:dyDescent="0.25">
      <c r="A887">
        <v>885</v>
      </c>
      <c r="B887">
        <v>0</v>
      </c>
      <c r="C887">
        <v>3</v>
      </c>
      <c r="D887" t="s">
        <v>1211</v>
      </c>
      <c r="E887" t="s">
        <v>13</v>
      </c>
      <c r="F887">
        <v>25</v>
      </c>
      <c r="G887">
        <v>0</v>
      </c>
      <c r="H887">
        <v>0</v>
      </c>
      <c r="I887" t="s">
        <v>1212</v>
      </c>
      <c r="J887">
        <v>7.05</v>
      </c>
      <c r="L887" t="s">
        <v>15</v>
      </c>
      <c r="M887">
        <f>Table2[[#This Row],[SibSp]]</f>
        <v>0</v>
      </c>
      <c r="N887">
        <f>Table2[[#This Row],[Parch]]</f>
        <v>0</v>
      </c>
      <c r="O887" s="5">
        <f>Table2[[#This Row],[Age]]/80</f>
        <v>0.3125</v>
      </c>
      <c r="P887" s="5">
        <f>LOG10(Table2[[#This Row],[Fare]]+1)</f>
        <v>0.90579588036786851</v>
      </c>
      <c r="Q887" s="3">
        <f>IF(OR(Table2[[#This Row],[Pclass]]=2, Table2[[#This Row],[Pclass]]=3), 0, IF(Table2[[#This Row],[Pclass]]=1, 1, ""))</f>
        <v>0</v>
      </c>
      <c r="R887" s="3">
        <f>IF(OR(Table2[[#This Row],[Pclass]]=1, Table2[[#This Row],[Pclass]]=3), 0, IF(Table2[[#This Row],[Pclass]]=2, 1, ""))</f>
        <v>0</v>
      </c>
      <c r="S887" s="3">
        <f>IF(OR(Table2[[#This Row],[Embarked]]="C", Table2[[#This Row],[Embarked]]="Q"), 0, IF(Table2[[#This Row],[Embarked]]="S", 1, ""))</f>
        <v>1</v>
      </c>
      <c r="T887" s="3">
        <f>IF(OR(Table2[[#This Row],[Embarked]]="S", Table2[[#This Row],[Embarked]]="Q"), 0, IF(Table2[[#This Row],[Embarked]]="C", 1, ""))</f>
        <v>0</v>
      </c>
      <c r="U887" s="3">
        <f>IF(Table2[[#This Row],[Sex]]="male", 1, 0)</f>
        <v>1</v>
      </c>
      <c r="V887" s="3">
        <v>1</v>
      </c>
      <c r="AI887">
        <f>SUMPRODUCT(Table2[[#This Row],[SibSp_1]:[Const]],$X$4:$AG$4)</f>
        <v>0.12617822145738378</v>
      </c>
      <c r="AJ887">
        <f>(AI887-Table2[[#This Row],[Survived]])^2</f>
        <v>1.5920943570148584E-2</v>
      </c>
    </row>
    <row r="888" spans="1:36" x14ac:dyDescent="0.25">
      <c r="A888">
        <v>886</v>
      </c>
      <c r="B888">
        <v>0</v>
      </c>
      <c r="C888">
        <v>3</v>
      </c>
      <c r="D888" t="s">
        <v>1213</v>
      </c>
      <c r="E888" t="s">
        <v>17</v>
      </c>
      <c r="F888">
        <v>39</v>
      </c>
      <c r="G888">
        <v>0</v>
      </c>
      <c r="H888">
        <v>5</v>
      </c>
      <c r="I888">
        <v>382652</v>
      </c>
      <c r="J888">
        <v>29.125</v>
      </c>
      <c r="L888" t="s">
        <v>27</v>
      </c>
      <c r="M888">
        <f>Table2[[#This Row],[SibSp]]</f>
        <v>0</v>
      </c>
      <c r="N888">
        <f>Table2[[#This Row],[Parch]]</f>
        <v>5</v>
      </c>
      <c r="O888" s="5">
        <f>Table2[[#This Row],[Age]]/80</f>
        <v>0.48749999999999999</v>
      </c>
      <c r="P888" s="5">
        <f>LOG10(Table2[[#This Row],[Fare]]+1)</f>
        <v>1.4789270555829248</v>
      </c>
      <c r="Q888" s="3">
        <f>IF(OR(Table2[[#This Row],[Pclass]]=2, Table2[[#This Row],[Pclass]]=3), 0, IF(Table2[[#This Row],[Pclass]]=1, 1, ""))</f>
        <v>0</v>
      </c>
      <c r="R888" s="3">
        <f>IF(OR(Table2[[#This Row],[Pclass]]=1, Table2[[#This Row],[Pclass]]=3), 0, IF(Table2[[#This Row],[Pclass]]=2, 1, ""))</f>
        <v>0</v>
      </c>
      <c r="S888" s="3">
        <f>IF(OR(Table2[[#This Row],[Embarked]]="C", Table2[[#This Row],[Embarked]]="Q"), 0, IF(Table2[[#This Row],[Embarked]]="S", 1, ""))</f>
        <v>0</v>
      </c>
      <c r="T888" s="3">
        <f>IF(OR(Table2[[#This Row],[Embarked]]="S", Table2[[#This Row],[Embarked]]="Q"), 0, IF(Table2[[#This Row],[Embarked]]="C", 1, ""))</f>
        <v>0</v>
      </c>
      <c r="U888" s="3">
        <f>IF(Table2[[#This Row],[Sex]]="male", 1, 0)</f>
        <v>0</v>
      </c>
      <c r="V888" s="3">
        <v>1</v>
      </c>
      <c r="AI888">
        <f>SUMPRODUCT(Table2[[#This Row],[SibSp_1]:[Const]],$X$4:$AG$4)</f>
        <v>0.44720229375060605</v>
      </c>
      <c r="AJ888">
        <f>(AI888-Table2[[#This Row],[Survived]])^2</f>
        <v>0.19998989153580335</v>
      </c>
    </row>
    <row r="889" spans="1:36" x14ac:dyDescent="0.25">
      <c r="A889">
        <v>887</v>
      </c>
      <c r="B889">
        <v>0</v>
      </c>
      <c r="C889">
        <v>2</v>
      </c>
      <c r="D889" t="s">
        <v>1214</v>
      </c>
      <c r="E889" t="s">
        <v>13</v>
      </c>
      <c r="F889">
        <v>27</v>
      </c>
      <c r="G889">
        <v>0</v>
      </c>
      <c r="H889">
        <v>0</v>
      </c>
      <c r="I889">
        <v>211536</v>
      </c>
      <c r="J889">
        <v>13</v>
      </c>
      <c r="L889" t="s">
        <v>15</v>
      </c>
      <c r="M889">
        <f>Table2[[#This Row],[SibSp]]</f>
        <v>0</v>
      </c>
      <c r="N889">
        <f>Table2[[#This Row],[Parch]]</f>
        <v>0</v>
      </c>
      <c r="O889" s="5">
        <f>Table2[[#This Row],[Age]]/80</f>
        <v>0.33750000000000002</v>
      </c>
      <c r="P889" s="5">
        <f>LOG10(Table2[[#This Row],[Fare]]+1)</f>
        <v>1.146128035678238</v>
      </c>
      <c r="Q889" s="3">
        <f>IF(OR(Table2[[#This Row],[Pclass]]=2, Table2[[#This Row],[Pclass]]=3), 0, IF(Table2[[#This Row],[Pclass]]=1, 1, ""))</f>
        <v>0</v>
      </c>
      <c r="R889" s="3">
        <f>IF(OR(Table2[[#This Row],[Pclass]]=1, Table2[[#This Row],[Pclass]]=3), 0, IF(Table2[[#This Row],[Pclass]]=2, 1, ""))</f>
        <v>1</v>
      </c>
      <c r="S889" s="3">
        <f>IF(OR(Table2[[#This Row],[Embarked]]="C", Table2[[#This Row],[Embarked]]="Q"), 0, IF(Table2[[#This Row],[Embarked]]="S", 1, ""))</f>
        <v>1</v>
      </c>
      <c r="T889" s="3">
        <f>IF(OR(Table2[[#This Row],[Embarked]]="S", Table2[[#This Row],[Embarked]]="Q"), 0, IF(Table2[[#This Row],[Embarked]]="C", 1, ""))</f>
        <v>0</v>
      </c>
      <c r="U889" s="3">
        <f>IF(Table2[[#This Row],[Sex]]="male", 1, 0)</f>
        <v>1</v>
      </c>
      <c r="V889" s="3">
        <v>1</v>
      </c>
      <c r="AI889">
        <f>SUMPRODUCT(Table2[[#This Row],[SibSp_1]:[Const]],$X$4:$AG$4)</f>
        <v>0.30793079986792804</v>
      </c>
      <c r="AJ889">
        <f>(AI889-Table2[[#This Row],[Survived]])^2</f>
        <v>9.4821377507301949E-2</v>
      </c>
    </row>
    <row r="890" spans="1:36" x14ac:dyDescent="0.25">
      <c r="A890">
        <v>888</v>
      </c>
      <c r="B890">
        <v>1</v>
      </c>
      <c r="C890">
        <v>1</v>
      </c>
      <c r="D890" t="s">
        <v>1215</v>
      </c>
      <c r="E890" t="s">
        <v>17</v>
      </c>
      <c r="F890">
        <v>19</v>
      </c>
      <c r="G890">
        <v>0</v>
      </c>
      <c r="H890">
        <v>0</v>
      </c>
      <c r="I890">
        <v>112053</v>
      </c>
      <c r="J890">
        <v>30</v>
      </c>
      <c r="K890" t="s">
        <v>1216</v>
      </c>
      <c r="L890" t="s">
        <v>15</v>
      </c>
      <c r="M890">
        <f>Table2[[#This Row],[SibSp]]</f>
        <v>0</v>
      </c>
      <c r="N890">
        <f>Table2[[#This Row],[Parch]]</f>
        <v>0</v>
      </c>
      <c r="O890" s="5">
        <f>Table2[[#This Row],[Age]]/80</f>
        <v>0.23749999999999999</v>
      </c>
      <c r="P890" s="5">
        <f>LOG10(Table2[[#This Row],[Fare]]+1)</f>
        <v>1.4913616938342726</v>
      </c>
      <c r="Q890" s="3">
        <f>IF(OR(Table2[[#This Row],[Pclass]]=2, Table2[[#This Row],[Pclass]]=3), 0, IF(Table2[[#This Row],[Pclass]]=1, 1, ""))</f>
        <v>1</v>
      </c>
      <c r="R890" s="3">
        <f>IF(OR(Table2[[#This Row],[Pclass]]=1, Table2[[#This Row],[Pclass]]=3), 0, IF(Table2[[#This Row],[Pclass]]=2, 1, ""))</f>
        <v>0</v>
      </c>
      <c r="S890" s="3">
        <f>IF(OR(Table2[[#This Row],[Embarked]]="C", Table2[[#This Row],[Embarked]]="Q"), 0, IF(Table2[[#This Row],[Embarked]]="S", 1, ""))</f>
        <v>1</v>
      </c>
      <c r="T890" s="3">
        <f>IF(OR(Table2[[#This Row],[Embarked]]="S", Table2[[#This Row],[Embarked]]="Q"), 0, IF(Table2[[#This Row],[Embarked]]="C", 1, ""))</f>
        <v>0</v>
      </c>
      <c r="U890" s="3">
        <f>IF(Table2[[#This Row],[Sex]]="male", 1, 0)</f>
        <v>0</v>
      </c>
      <c r="V890" s="3">
        <v>1</v>
      </c>
      <c r="AI890">
        <f>SUMPRODUCT(Table2[[#This Row],[SibSp_1]:[Const]],$X$4:$AG$4)</f>
        <v>1.0287992631580607</v>
      </c>
      <c r="AJ890">
        <f>(AI890-Table2[[#This Row],[Survived]])^2</f>
        <v>8.2939755844723209E-4</v>
      </c>
    </row>
    <row r="891" spans="1:36" hidden="1" x14ac:dyDescent="0.25">
      <c r="A891">
        <v>889</v>
      </c>
      <c r="B891">
        <v>0</v>
      </c>
      <c r="C891">
        <v>3</v>
      </c>
      <c r="D891" t="s">
        <v>1217</v>
      </c>
      <c r="E891" t="s">
        <v>17</v>
      </c>
      <c r="G891">
        <v>1</v>
      </c>
      <c r="H891">
        <v>2</v>
      </c>
      <c r="I891" t="s">
        <v>1087</v>
      </c>
      <c r="J891">
        <v>23.45</v>
      </c>
      <c r="L891" t="s">
        <v>15</v>
      </c>
      <c r="M891">
        <f>Table2[[#This Row],[SibSp]]</f>
        <v>1</v>
      </c>
      <c r="N891">
        <f>Table2[[#This Row],[Parch]]</f>
        <v>2</v>
      </c>
      <c r="O891">
        <f>Table2[[#This Row],[Age]]/80</f>
        <v>0</v>
      </c>
      <c r="P891" s="3">
        <f>LOG10(Table2[[#This Row],[Fare]]+1)</f>
        <v>1.388278863459639</v>
      </c>
      <c r="Q891" s="3">
        <f>IF(OR(Table2[[#This Row],[Pclass]]=2, Table2[[#This Row],[Pclass]]=3), 0, IF(Table2[[#This Row],[Pclass]]=1, 1, ""))</f>
        <v>0</v>
      </c>
      <c r="R891" s="3">
        <f>IF(OR(Table2[[#This Row],[Pclass]]=1, Table2[[#This Row],[Pclass]]=3), 0, IF(Table2[[#This Row],[Pclass]]=2, 1, ""))</f>
        <v>0</v>
      </c>
      <c r="S891" s="3">
        <f>IF(OR(Table2[[#This Row],[Embarked]]="C", Table2[[#This Row],[Embarked]]="Q"), 0, IF(Table2[[#This Row],[Embarked]]="S", 1, ""))</f>
        <v>1</v>
      </c>
      <c r="T891" s="3">
        <f>IF(OR(Table2[[#This Row],[Embarked]]="S", Table2[[#This Row],[Embarked]]="Q"), 0, IF(Table2[[#This Row],[Embarked]]="C", 1, ""))</f>
        <v>0</v>
      </c>
      <c r="U891" s="3">
        <f>IF(Table2[[#This Row],[Sex]]="male", 1, 0)</f>
        <v>0</v>
      </c>
      <c r="V891" s="3"/>
      <c r="AI891">
        <f>SUMPRODUCT(Table2[[#This Row],[SibSp_1]:[Const]],$X$4:$AG$4)</f>
        <v>1.5612100438709281E-2</v>
      </c>
      <c r="AJ891">
        <f>(AI891-Table2[[#This Row],[Survived]])^2</f>
        <v>2.4373768010834651E-4</v>
      </c>
    </row>
    <row r="892" spans="1:36" x14ac:dyDescent="0.25">
      <c r="A892">
        <v>890</v>
      </c>
      <c r="B892">
        <v>1</v>
      </c>
      <c r="C892">
        <v>1</v>
      </c>
      <c r="D892" t="s">
        <v>1218</v>
      </c>
      <c r="E892" t="s">
        <v>13</v>
      </c>
      <c r="F892">
        <v>26</v>
      </c>
      <c r="G892">
        <v>0</v>
      </c>
      <c r="H892">
        <v>0</v>
      </c>
      <c r="I892">
        <v>111369</v>
      </c>
      <c r="J892">
        <v>30</v>
      </c>
      <c r="K892" t="s">
        <v>1219</v>
      </c>
      <c r="L892" t="s">
        <v>20</v>
      </c>
      <c r="M892">
        <f>Table2[[#This Row],[SibSp]]</f>
        <v>0</v>
      </c>
      <c r="N892">
        <f>Table2[[#This Row],[Parch]]</f>
        <v>0</v>
      </c>
      <c r="O892" s="5">
        <f>Table2[[#This Row],[Age]]/80</f>
        <v>0.32500000000000001</v>
      </c>
      <c r="P892" s="5">
        <f>LOG10(Table2[[#This Row],[Fare]]+1)</f>
        <v>1.4913616938342726</v>
      </c>
      <c r="Q892" s="3">
        <f>IF(OR(Table2[[#This Row],[Pclass]]=2, Table2[[#This Row],[Pclass]]=3), 0, IF(Table2[[#This Row],[Pclass]]=1, 1, ""))</f>
        <v>1</v>
      </c>
      <c r="R892" s="3">
        <f>IF(OR(Table2[[#This Row],[Pclass]]=1, Table2[[#This Row],[Pclass]]=3), 0, IF(Table2[[#This Row],[Pclass]]=2, 1, ""))</f>
        <v>0</v>
      </c>
      <c r="S892" s="3">
        <f>IF(OR(Table2[[#This Row],[Embarked]]="C", Table2[[#This Row],[Embarked]]="Q"), 0, IF(Table2[[#This Row],[Embarked]]="S", 1, ""))</f>
        <v>0</v>
      </c>
      <c r="T892" s="3">
        <f>IF(OR(Table2[[#This Row],[Embarked]]="S", Table2[[#This Row],[Embarked]]="Q"), 0, IF(Table2[[#This Row],[Embarked]]="C", 1, ""))</f>
        <v>1</v>
      </c>
      <c r="U892" s="3">
        <f>IF(Table2[[#This Row],[Sex]]="male", 1, 0)</f>
        <v>1</v>
      </c>
      <c r="V892" s="3">
        <v>1</v>
      </c>
      <c r="AI892">
        <f>SUMPRODUCT(Table2[[#This Row],[SibSp_1]:[Const]],$X$4:$AG$4)</f>
        <v>0.56701971785441518</v>
      </c>
      <c r="AJ892">
        <f>(AI892-Table2[[#This Row],[Survived]])^2</f>
        <v>0.18747192472687024</v>
      </c>
    </row>
    <row r="893" spans="1:36" x14ac:dyDescent="0.25">
      <c r="A893">
        <v>891</v>
      </c>
      <c r="B893">
        <v>0</v>
      </c>
      <c r="C893">
        <v>3</v>
      </c>
      <c r="D893" t="s">
        <v>1220</v>
      </c>
      <c r="E893" t="s">
        <v>13</v>
      </c>
      <c r="F893">
        <v>32</v>
      </c>
      <c r="G893">
        <v>0</v>
      </c>
      <c r="H893">
        <v>0</v>
      </c>
      <c r="I893">
        <v>370376</v>
      </c>
      <c r="J893">
        <v>7.75</v>
      </c>
      <c r="L893" t="s">
        <v>27</v>
      </c>
      <c r="M893">
        <f>Table2[[#This Row],[SibSp]]</f>
        <v>0</v>
      </c>
      <c r="N893">
        <f>Table2[[#This Row],[Parch]]</f>
        <v>0</v>
      </c>
      <c r="O893" s="5">
        <f>Table2[[#This Row],[Age]]/80</f>
        <v>0.4</v>
      </c>
      <c r="P893" s="5">
        <f>LOG10(Table2[[#This Row],[Fare]]+1)</f>
        <v>0.94200805302231327</v>
      </c>
      <c r="Q893" s="3">
        <f>IF(OR(Table2[[#This Row],[Pclass]]=2, Table2[[#This Row],[Pclass]]=3), 0, IF(Table2[[#This Row],[Pclass]]=1, 1, ""))</f>
        <v>0</v>
      </c>
      <c r="R893" s="3">
        <f>IF(OR(Table2[[#This Row],[Pclass]]=1, Table2[[#This Row],[Pclass]]=3), 0, IF(Table2[[#This Row],[Pclass]]=2, 1, ""))</f>
        <v>0</v>
      </c>
      <c r="S893" s="3">
        <f>IF(OR(Table2[[#This Row],[Embarked]]="C", Table2[[#This Row],[Embarked]]="Q"), 0, IF(Table2[[#This Row],[Embarked]]="S", 1, ""))</f>
        <v>0</v>
      </c>
      <c r="T893" s="3">
        <f>IF(OR(Table2[[#This Row],[Embarked]]="S", Table2[[#This Row],[Embarked]]="Q"), 0, IF(Table2[[#This Row],[Embarked]]="C", 1, ""))</f>
        <v>0</v>
      </c>
      <c r="U893" s="3">
        <f>IF(Table2[[#This Row],[Sex]]="male", 1, 0)</f>
        <v>1</v>
      </c>
      <c r="V893" s="3">
        <v>1</v>
      </c>
      <c r="AI893">
        <f>SUMPRODUCT(Table2[[#This Row],[SibSp_1]:[Const]],$X$4:$AG$4)</f>
        <v>5.2409269945592474E-2</v>
      </c>
      <c r="AJ893">
        <f>(AI893-Table2[[#This Row],[Survived]])^2</f>
        <v>2.7467315762299827E-3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NNET</vt:lpstr>
      <vt:lpstr>Linear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Logan Hartford</cp:lastModifiedBy>
  <dcterms:created xsi:type="dcterms:W3CDTF">2024-01-27T11:46:56Z</dcterms:created>
  <dcterms:modified xsi:type="dcterms:W3CDTF">2024-01-27T12:53:47Z</dcterms:modified>
</cp:coreProperties>
</file>