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885" activeTab="1"/>
  </bookViews>
  <sheets>
    <sheet name="Sheet1" sheetId="1" r:id="rId1"/>
    <sheet name="06800" sheetId="2" r:id="rId2"/>
    <sheet name="06801" sheetId="3" r:id="rId3"/>
    <sheet name="06802" sheetId="4" r:id="rId4"/>
    <sheet name="x v t" sheetId="5" r:id="rId5"/>
    <sheet name="x' v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3" i="2"/>
  <c r="L2" i="1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2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2" i="4"/>
  <c r="L3" i="1"/>
  <c r="L4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2" i="2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K2" i="4"/>
  <c r="J2" i="4"/>
  <c r="K2" i="3"/>
  <c r="J2" i="3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K2" i="2"/>
  <c r="J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2" i="3"/>
  <c r="B3" i="4"/>
  <c r="B2" i="4"/>
  <c r="B1" i="4"/>
  <c r="E7" i="2"/>
  <c r="B3" i="3"/>
  <c r="B2" i="3"/>
  <c r="B1" i="3"/>
  <c r="E8" i="2"/>
  <c r="B3" i="2"/>
  <c r="E3" i="2"/>
  <c r="B1" i="2"/>
  <c r="B2" i="2"/>
  <c r="E4" i="2"/>
  <c r="E5" i="2"/>
  <c r="E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C5" i="1"/>
  <c r="C3" i="1"/>
  <c r="C4" i="1"/>
  <c r="C2" i="1"/>
  <c r="D4" i="1" l="1"/>
  <c r="E4" i="1" s="1"/>
  <c r="F4" i="1"/>
  <c r="D3" i="1"/>
  <c r="E3" i="1" s="1"/>
  <c r="F3" i="1"/>
  <c r="E2" i="1"/>
  <c r="F2" i="1"/>
  <c r="F5" i="1" s="1"/>
  <c r="D2" i="1"/>
  <c r="E5" i="1" l="1"/>
  <c r="H2" i="1"/>
  <c r="J2" i="1" s="1"/>
  <c r="G4" i="1"/>
  <c r="I4" i="1" s="1"/>
  <c r="G3" i="1"/>
  <c r="I3" i="1" s="1"/>
  <c r="G2" i="1"/>
  <c r="I2" i="1" s="1"/>
  <c r="H3" i="1"/>
  <c r="J3" i="1" s="1"/>
  <c r="H4" i="1"/>
  <c r="J4" i="1" s="1"/>
  <c r="D5" i="1"/>
</calcChain>
</file>

<file path=xl/sharedStrings.xml><?xml version="1.0" encoding="utf-8"?>
<sst xmlns="http://schemas.openxmlformats.org/spreadsheetml/2006/main" count="88" uniqueCount="32">
  <si>
    <t>Drop #</t>
  </si>
  <si>
    <t>Volume, ml</t>
  </si>
  <si>
    <t>Angle, deg</t>
  </si>
  <si>
    <t>Half Angle, rad</t>
  </si>
  <si>
    <t>Scale, mm/pxl</t>
  </si>
  <si>
    <t>H Back</t>
  </si>
  <si>
    <t>H Front</t>
  </si>
  <si>
    <t>Xo Back</t>
  </si>
  <si>
    <t>Xo Front</t>
  </si>
  <si>
    <t>X confined Front</t>
  </si>
  <si>
    <t>X exit Back</t>
  </si>
  <si>
    <t>Top Front x</t>
  </si>
  <si>
    <t>Bottom Front y</t>
  </si>
  <si>
    <t>Top Front y</t>
  </si>
  <si>
    <t>Bottom Front x</t>
  </si>
  <si>
    <t>Top Back x</t>
  </si>
  <si>
    <t>Top Back y</t>
  </si>
  <si>
    <t>Bottom Back x</t>
  </si>
  <si>
    <t>Bottom Back y</t>
  </si>
  <si>
    <t>average</t>
  </si>
  <si>
    <t>Volume mm^3</t>
  </si>
  <si>
    <t xml:space="preserve">Frame </t>
  </si>
  <si>
    <t>Time</t>
  </si>
  <si>
    <t>X Back</t>
  </si>
  <si>
    <t>Y back</t>
  </si>
  <si>
    <t>X Front</t>
  </si>
  <si>
    <t>Y Front</t>
  </si>
  <si>
    <t>X Back mm</t>
  </si>
  <si>
    <t>X Front mm</t>
  </si>
  <si>
    <t xml:space="preserve">X Adj Back </t>
  </si>
  <si>
    <t>X* Back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</si>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</sst>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'06800'!$E$3:$E$43</c:f>
              <c:numCache>
                <c:formatCode>General</c:formatCode>
                <c:ptCount val="41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0.51666666666666661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</c:numCache>
            </c:numRef>
          </c:xVal>
          <c:yVal>
            <c:numRef>
              <c:f>'06800'!$N$3:$N$42</c:f>
              <c:numCache>
                <c:formatCode>General</c:formatCode>
                <c:ptCount val="40"/>
                <c:pt idx="0">
                  <c:v>9.1714970258939825</c:v>
                </c:pt>
                <c:pt idx="1">
                  <c:v>27.514491077682166</c:v>
                </c:pt>
                <c:pt idx="2">
                  <c:v>33.017389293218649</c:v>
                </c:pt>
                <c:pt idx="3">
                  <c:v>47.691784534649095</c:v>
                </c:pt>
                <c:pt idx="4">
                  <c:v>55.028982155364318</c:v>
                </c:pt>
                <c:pt idx="5">
                  <c:v>58.697580965722068</c:v>
                </c:pt>
                <c:pt idx="6">
                  <c:v>64.200479181258544</c:v>
                </c:pt>
                <c:pt idx="7">
                  <c:v>75.206275612331282</c:v>
                </c:pt>
                <c:pt idx="8">
                  <c:v>80.709173827867545</c:v>
                </c:pt>
                <c:pt idx="9">
                  <c:v>86.212072043404163</c:v>
                </c:pt>
                <c:pt idx="10">
                  <c:v>91.714970258940639</c:v>
                </c:pt>
                <c:pt idx="11">
                  <c:v>95.383569069298218</c:v>
                </c:pt>
                <c:pt idx="12">
                  <c:v>99.052167879655741</c:v>
                </c:pt>
                <c:pt idx="13">
                  <c:v>95.383569069298218</c:v>
                </c:pt>
                <c:pt idx="14">
                  <c:v>102.72076669001368</c:v>
                </c:pt>
                <c:pt idx="15">
                  <c:v>110.05796431072869</c:v>
                </c:pt>
                <c:pt idx="16">
                  <c:v>106.38936550037097</c:v>
                </c:pt>
                <c:pt idx="17">
                  <c:v>108.22366490554973</c:v>
                </c:pt>
                <c:pt idx="18">
                  <c:v>115.56086252626517</c:v>
                </c:pt>
                <c:pt idx="19">
                  <c:v>119.22946133662289</c:v>
                </c:pt>
                <c:pt idx="20">
                  <c:v>113.72656312108641</c:v>
                </c:pt>
                <c:pt idx="21">
                  <c:v>113.72656312108622</c:v>
                </c:pt>
                <c:pt idx="22">
                  <c:v>119.22946133662248</c:v>
                </c:pt>
                <c:pt idx="23">
                  <c:v>119.22946133662268</c:v>
                </c:pt>
                <c:pt idx="24">
                  <c:v>121.06376074180164</c:v>
                </c:pt>
                <c:pt idx="25">
                  <c:v>124.73235955215915</c:v>
                </c:pt>
                <c:pt idx="26">
                  <c:v>117.39516193144371</c:v>
                </c:pt>
                <c:pt idx="27">
                  <c:v>113.7265631210862</c:v>
                </c:pt>
                <c:pt idx="28">
                  <c:v>115.56086252626578</c:v>
                </c:pt>
                <c:pt idx="29">
                  <c:v>117.39516193144414</c:v>
                </c:pt>
                <c:pt idx="30">
                  <c:v>122.89806014697977</c:v>
                </c:pt>
                <c:pt idx="31">
                  <c:v>121.06376074180164</c:v>
                </c:pt>
                <c:pt idx="32">
                  <c:v>124.73235955215915</c:v>
                </c:pt>
                <c:pt idx="33">
                  <c:v>130.23525776769563</c:v>
                </c:pt>
                <c:pt idx="34">
                  <c:v>121.06376074180164</c:v>
                </c:pt>
                <c:pt idx="35">
                  <c:v>117.39516193144414</c:v>
                </c:pt>
                <c:pt idx="36">
                  <c:v>117.39516193144371</c:v>
                </c:pt>
                <c:pt idx="37">
                  <c:v>113.7265631210862</c:v>
                </c:pt>
                <c:pt idx="38">
                  <c:v>119.22946133662268</c:v>
                </c:pt>
                <c:pt idx="39">
                  <c:v>113.7265631210862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D-4494-8C9C-32345A05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79088"/>
        <c:axId val="277980400"/>
      </c:scatterChart>
      <c:valAx>
        <c:axId val="2779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80400"/>
        <c:crosses val="autoZero"/>
        <c:crossBetween val="midCat"/>
      </c:valAx>
      <c:valAx>
        <c:axId val="27798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   32mm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'06800'!$E$2:$E$46</c:f>
              <c:numCache>
                <c:formatCode>General</c:formatCode>
                <c:ptCount val="45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</c:numCache>
            </c:numRef>
          </c:xVal>
          <c:yVal>
            <c:numRef>
              <c:f>'06800'!$L$2:$L$46</c:f>
              <c:numCache>
                <c:formatCode>General</c:formatCode>
                <c:ptCount val="45"/>
                <c:pt idx="0">
                  <c:v>32.732001155176896</c:v>
                </c:pt>
                <c:pt idx="1">
                  <c:v>32.548571214659013</c:v>
                </c:pt>
                <c:pt idx="2">
                  <c:v>33.037717722706695</c:v>
                </c:pt>
                <c:pt idx="3">
                  <c:v>33.465720917248419</c:v>
                </c:pt>
                <c:pt idx="4">
                  <c:v>34.138297365813983</c:v>
                </c:pt>
                <c:pt idx="5">
                  <c:v>35.055447068403389</c:v>
                </c:pt>
                <c:pt idx="6">
                  <c:v>35.972596770992794</c:v>
                </c:pt>
                <c:pt idx="7">
                  <c:v>37.012033100594124</c:v>
                </c:pt>
                <c:pt idx="8">
                  <c:v>38.112612743701412</c:v>
                </c:pt>
                <c:pt idx="9">
                  <c:v>39.518908954338499</c:v>
                </c:pt>
                <c:pt idx="10">
                  <c:v>40.802918537963663</c:v>
                </c:pt>
                <c:pt idx="11">
                  <c:v>42.39264468911864</c:v>
                </c:pt>
                <c:pt idx="12">
                  <c:v>43.860084213261686</c:v>
                </c:pt>
                <c:pt idx="13">
                  <c:v>45.57209699142858</c:v>
                </c:pt>
                <c:pt idx="14">
                  <c:v>47.161823142583543</c:v>
                </c:pt>
                <c:pt idx="15">
                  <c:v>48.75154929373852</c:v>
                </c:pt>
                <c:pt idx="16">
                  <c:v>50.585848698917331</c:v>
                </c:pt>
                <c:pt idx="17">
                  <c:v>52.420148104096143</c:v>
                </c:pt>
                <c:pt idx="18">
                  <c:v>54.13216088226303</c:v>
                </c:pt>
                <c:pt idx="19">
                  <c:v>56.027603600947799</c:v>
                </c:pt>
                <c:pt idx="20">
                  <c:v>57.984189633138534</c:v>
                </c:pt>
                <c:pt idx="21">
                  <c:v>60.001918978835228</c:v>
                </c:pt>
                <c:pt idx="22">
                  <c:v>61.77507507050808</c:v>
                </c:pt>
                <c:pt idx="23">
                  <c:v>63.792804416204774</c:v>
                </c:pt>
                <c:pt idx="24">
                  <c:v>65.749390448395502</c:v>
                </c:pt>
                <c:pt idx="25">
                  <c:v>67.767119794092196</c:v>
                </c:pt>
                <c:pt idx="26">
                  <c:v>69.784849139788889</c:v>
                </c:pt>
                <c:pt idx="27">
                  <c:v>71.9248651124975</c:v>
                </c:pt>
                <c:pt idx="28">
                  <c:v>73.698021204170345</c:v>
                </c:pt>
                <c:pt idx="29">
                  <c:v>75.715750549867039</c:v>
                </c:pt>
                <c:pt idx="30">
                  <c:v>77.550049955045864</c:v>
                </c:pt>
                <c:pt idx="31">
                  <c:v>79.628922614248509</c:v>
                </c:pt>
                <c:pt idx="32">
                  <c:v>81.646651959945203</c:v>
                </c:pt>
                <c:pt idx="33">
                  <c:v>83.664381305641896</c:v>
                </c:pt>
                <c:pt idx="34">
                  <c:v>85.804397278350507</c:v>
                </c:pt>
                <c:pt idx="35">
                  <c:v>88.005556564565083</c:v>
                </c:pt>
                <c:pt idx="36">
                  <c:v>89.839855969743894</c:v>
                </c:pt>
                <c:pt idx="37">
                  <c:v>91.918728628946553</c:v>
                </c:pt>
                <c:pt idx="38">
                  <c:v>93.75302803412535</c:v>
                </c:pt>
                <c:pt idx="39">
                  <c:v>95.709614066316092</c:v>
                </c:pt>
                <c:pt idx="40">
                  <c:v>97.727343412012772</c:v>
                </c:pt>
                <c:pt idx="41">
                  <c:v>99.500499503685631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6-4CE8-AA21-8F238C5F75F9}"/>
            </c:ext>
          </c:extLst>
        </c:ser>
        <c:ser>
          <c:idx val="1"/>
          <c:order val="1"/>
          <c:tx>
            <c:v>   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002060"/>
                </a:solidFill>
              </a:ln>
              <a:effectLst/>
            </c:spPr>
          </c:marker>
          <c:xVal>
            <c:numRef>
              <c:f>'06801'!$E$2:$E$54</c:f>
              <c:numCache>
                <c:formatCode>General</c:formatCode>
                <c:ptCount val="53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</c:numCache>
            </c:numRef>
          </c:xVal>
          <c:yVal>
            <c:numRef>
              <c:f>'06801'!$L$2:$L$54</c:f>
              <c:numCache>
                <c:formatCode>General</c:formatCode>
                <c:ptCount val="53"/>
                <c:pt idx="0">
                  <c:v>45.286741324285842</c:v>
                </c:pt>
                <c:pt idx="1">
                  <c:v>45.898174459345448</c:v>
                </c:pt>
                <c:pt idx="2">
                  <c:v>44.79759481623816</c:v>
                </c:pt>
                <c:pt idx="3">
                  <c:v>45.042168070262001</c:v>
                </c:pt>
                <c:pt idx="4">
                  <c:v>45.164454697273918</c:v>
                </c:pt>
                <c:pt idx="5">
                  <c:v>45.714744518827565</c:v>
                </c:pt>
                <c:pt idx="6">
                  <c:v>46.326177653887171</c:v>
                </c:pt>
                <c:pt idx="7">
                  <c:v>47.059897415958694</c:v>
                </c:pt>
                <c:pt idx="8">
                  <c:v>47.610187237512335</c:v>
                </c:pt>
                <c:pt idx="9">
                  <c:v>48.649623567113665</c:v>
                </c:pt>
                <c:pt idx="10">
                  <c:v>49.444486642691146</c:v>
                </c:pt>
                <c:pt idx="11">
                  <c:v>50.178206404762676</c:v>
                </c:pt>
                <c:pt idx="12">
                  <c:v>51.095356107352075</c:v>
                </c:pt>
                <c:pt idx="13">
                  <c:v>51.829075869423605</c:v>
                </c:pt>
                <c:pt idx="14">
                  <c:v>52.929655512530893</c:v>
                </c:pt>
                <c:pt idx="15">
                  <c:v>53.846805215120298</c:v>
                </c:pt>
                <c:pt idx="16">
                  <c:v>54.947384858227579</c:v>
                </c:pt>
                <c:pt idx="17">
                  <c:v>55.619961306793144</c:v>
                </c:pt>
                <c:pt idx="18">
                  <c:v>56.965114203924273</c:v>
                </c:pt>
                <c:pt idx="19">
                  <c:v>58.371410414561367</c:v>
                </c:pt>
                <c:pt idx="20">
                  <c:v>59.41084674416269</c:v>
                </c:pt>
                <c:pt idx="21">
                  <c:v>60.633713014281895</c:v>
                </c:pt>
                <c:pt idx="22">
                  <c:v>61.550862716871308</c:v>
                </c:pt>
                <c:pt idx="23">
                  <c:v>62.896015614002437</c:v>
                </c:pt>
                <c:pt idx="24">
                  <c:v>64.057738570615683</c:v>
                </c:pt>
                <c:pt idx="25">
                  <c:v>65.402891467746812</c:v>
                </c:pt>
                <c:pt idx="26">
                  <c:v>66.686901051371976</c:v>
                </c:pt>
                <c:pt idx="27">
                  <c:v>68.032053948503105</c:v>
                </c:pt>
                <c:pt idx="28">
                  <c:v>69.316063532128268</c:v>
                </c:pt>
                <c:pt idx="29">
                  <c:v>70.600073115753446</c:v>
                </c:pt>
                <c:pt idx="30">
                  <c:v>72.006369326390526</c:v>
                </c:pt>
                <c:pt idx="31">
                  <c:v>73.351522223521656</c:v>
                </c:pt>
                <c:pt idx="32">
                  <c:v>74.635531807146833</c:v>
                </c:pt>
                <c:pt idx="33">
                  <c:v>75.858398077266031</c:v>
                </c:pt>
                <c:pt idx="34">
                  <c:v>77.142407660891195</c:v>
                </c:pt>
                <c:pt idx="35">
                  <c:v>78.548703871528289</c:v>
                </c:pt>
                <c:pt idx="36">
                  <c:v>79.893856768659418</c:v>
                </c:pt>
                <c:pt idx="37">
                  <c:v>81.544726233320347</c:v>
                </c:pt>
                <c:pt idx="38">
                  <c:v>82.706449189933593</c:v>
                </c:pt>
                <c:pt idx="39">
                  <c:v>84.051602087064722</c:v>
                </c:pt>
                <c:pt idx="40">
                  <c:v>85.274468357183935</c:v>
                </c:pt>
                <c:pt idx="41">
                  <c:v>86.619621254315064</c:v>
                </c:pt>
                <c:pt idx="42">
                  <c:v>87.78134421092831</c:v>
                </c:pt>
                <c:pt idx="43">
                  <c:v>89.432213675589239</c:v>
                </c:pt>
                <c:pt idx="44">
                  <c:v>90.593936632202485</c:v>
                </c:pt>
                <c:pt idx="45">
                  <c:v>92.061376156345531</c:v>
                </c:pt>
                <c:pt idx="46">
                  <c:v>93.284242426464743</c:v>
                </c:pt>
                <c:pt idx="47">
                  <c:v>94.568252010089907</c:v>
                </c:pt>
                <c:pt idx="48">
                  <c:v>95.85226159371507</c:v>
                </c:pt>
                <c:pt idx="49">
                  <c:v>97.136271177340248</c:v>
                </c:pt>
                <c:pt idx="50">
                  <c:v>98.603710701483294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6-4CE8-AA21-8F238C5F75F9}"/>
            </c:ext>
          </c:extLst>
        </c:ser>
        <c:ser>
          <c:idx val="2"/>
          <c:order val="2"/>
          <c:tx>
            <c:v>   48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'06802'!$E$2:$E$61</c:f>
              <c:numCache>
                <c:formatCode>General</c:formatCode>
                <c:ptCount val="60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</c:numCache>
            </c:numRef>
          </c:xVal>
          <c:yVal>
            <c:numRef>
              <c:f>'06802'!$L$2:$L$61</c:f>
              <c:numCache>
                <c:formatCode>General</c:formatCode>
                <c:ptCount val="60"/>
                <c:pt idx="0">
                  <c:v>47.977042789094902</c:v>
                </c:pt>
                <c:pt idx="1">
                  <c:v>48.955335805190266</c:v>
                </c:pt>
                <c:pt idx="2">
                  <c:v>48.038186102600861</c:v>
                </c:pt>
                <c:pt idx="3">
                  <c:v>48.405045983636626</c:v>
                </c:pt>
                <c:pt idx="4">
                  <c:v>48.588475924154508</c:v>
                </c:pt>
                <c:pt idx="5">
                  <c:v>49.016479118696232</c:v>
                </c:pt>
                <c:pt idx="6">
                  <c:v>49.444482313237948</c:v>
                </c:pt>
                <c:pt idx="7">
                  <c:v>49.933628821285637</c:v>
                </c:pt>
                <c:pt idx="8">
                  <c:v>50.422775329333319</c:v>
                </c:pt>
                <c:pt idx="9">
                  <c:v>51.095351777898884</c:v>
                </c:pt>
                <c:pt idx="10">
                  <c:v>51.584498285946566</c:v>
                </c:pt>
                <c:pt idx="11">
                  <c:v>52.379361361524047</c:v>
                </c:pt>
                <c:pt idx="12">
                  <c:v>52.929651183077695</c:v>
                </c:pt>
                <c:pt idx="13">
                  <c:v>53.541084318137294</c:v>
                </c:pt>
                <c:pt idx="14">
                  <c:v>54.1525174531969</c:v>
                </c:pt>
                <c:pt idx="15">
                  <c:v>54.886237215268423</c:v>
                </c:pt>
                <c:pt idx="16">
                  <c:v>55.681100290845912</c:v>
                </c:pt>
                <c:pt idx="17">
                  <c:v>56.292533425905518</c:v>
                </c:pt>
                <c:pt idx="18">
                  <c:v>57.026253187977041</c:v>
                </c:pt>
                <c:pt idx="19">
                  <c:v>57.698829636542605</c:v>
                </c:pt>
                <c:pt idx="20">
                  <c:v>58.615979339132011</c:v>
                </c:pt>
                <c:pt idx="21">
                  <c:v>59.533129041721416</c:v>
                </c:pt>
                <c:pt idx="22">
                  <c:v>60.327992117298898</c:v>
                </c:pt>
                <c:pt idx="23">
                  <c:v>61.183998506382345</c:v>
                </c:pt>
                <c:pt idx="24">
                  <c:v>61.917718268453868</c:v>
                </c:pt>
                <c:pt idx="25">
                  <c:v>62.957154598055197</c:v>
                </c:pt>
                <c:pt idx="26">
                  <c:v>63.568587733114796</c:v>
                </c:pt>
                <c:pt idx="27">
                  <c:v>64.546880749210175</c:v>
                </c:pt>
                <c:pt idx="28">
                  <c:v>65.464030451799573</c:v>
                </c:pt>
                <c:pt idx="29">
                  <c:v>66.62575340841282</c:v>
                </c:pt>
                <c:pt idx="30">
                  <c:v>67.481759797496267</c:v>
                </c:pt>
                <c:pt idx="31">
                  <c:v>68.460052813591631</c:v>
                </c:pt>
                <c:pt idx="32">
                  <c:v>69.377202516181029</c:v>
                </c:pt>
                <c:pt idx="33">
                  <c:v>70.23320890526449</c:v>
                </c:pt>
                <c:pt idx="34">
                  <c:v>71.272645234865806</c:v>
                </c:pt>
                <c:pt idx="35">
                  <c:v>72.067508310443287</c:v>
                </c:pt>
                <c:pt idx="36">
                  <c:v>73.168087953550582</c:v>
                </c:pt>
                <c:pt idx="37">
                  <c:v>74.268667596657863</c:v>
                </c:pt>
                <c:pt idx="38">
                  <c:v>75.002387358729393</c:v>
                </c:pt>
                <c:pt idx="39">
                  <c:v>76.041823688330723</c:v>
                </c:pt>
                <c:pt idx="40">
                  <c:v>77.020116704426087</c:v>
                </c:pt>
                <c:pt idx="41">
                  <c:v>77.998409720521451</c:v>
                </c:pt>
                <c:pt idx="42">
                  <c:v>79.160132677134698</c:v>
                </c:pt>
                <c:pt idx="43">
                  <c:v>80.077282379724096</c:v>
                </c:pt>
                <c:pt idx="44">
                  <c:v>80.994432082313509</c:v>
                </c:pt>
                <c:pt idx="45">
                  <c:v>82.09501172542079</c:v>
                </c:pt>
                <c:pt idx="46">
                  <c:v>82.889874800998285</c:v>
                </c:pt>
                <c:pt idx="47">
                  <c:v>84.051597757611518</c:v>
                </c:pt>
                <c:pt idx="48">
                  <c:v>85.029890773706896</c:v>
                </c:pt>
                <c:pt idx="49">
                  <c:v>85.885897162790343</c:v>
                </c:pt>
                <c:pt idx="50">
                  <c:v>86.925333492391673</c:v>
                </c:pt>
                <c:pt idx="51">
                  <c:v>87.964769821993002</c:v>
                </c:pt>
                <c:pt idx="52">
                  <c:v>89.004206151594317</c:v>
                </c:pt>
                <c:pt idx="53">
                  <c:v>89.982499167689681</c:v>
                </c:pt>
                <c:pt idx="54">
                  <c:v>90.899648870279094</c:v>
                </c:pt>
                <c:pt idx="55">
                  <c:v>91.816798572868493</c:v>
                </c:pt>
                <c:pt idx="56">
                  <c:v>92.67280496195194</c:v>
                </c:pt>
                <c:pt idx="57">
                  <c:v>93.589954664541352</c:v>
                </c:pt>
                <c:pt idx="58">
                  <c:v>94.751677621154585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6-4CE8-AA21-8F238C5F75F9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'06800'!$N$2:$N$4</c:f>
              <c:numCache>
                <c:formatCode>General</c:formatCode>
                <c:ptCount val="3"/>
                <c:pt idx="0">
                  <c:v>0</c:v>
                </c:pt>
                <c:pt idx="1">
                  <c:v>9.1714970258939825</c:v>
                </c:pt>
                <c:pt idx="2">
                  <c:v>27.514491077682166</c:v>
                </c:pt>
              </c:numCache>
            </c:numRef>
          </c:xVal>
          <c:yVal>
            <c:numRef>
              <c:f>'06800'!$O$2:$O$4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2-4723-B30D-AC14F4AEC099}"/>
            </c:ext>
          </c:extLst>
        </c:ser>
        <c:ser>
          <c:idx val="4"/>
          <c:order val="4"/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'06801'!$N$2:$N$4</c:f>
              <c:numCache>
                <c:formatCode>General</c:formatCode>
                <c:ptCount val="3"/>
              </c:numCache>
            </c:numRef>
          </c:xVal>
          <c:yVal>
            <c:numRef>
              <c:f>'06801'!$O$2:$O$4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2-4723-B30D-AC14F4AEC099}"/>
            </c:ext>
          </c:extLst>
        </c:ser>
        <c:ser>
          <c:idx val="5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E2-4723-B30D-AC14F4AEC099}"/>
              </c:ext>
            </c:extLst>
          </c:dPt>
          <c:xVal>
            <c:numRef>
              <c:f>'06802'!$N$2:$N$4</c:f>
              <c:numCache>
                <c:formatCode>General</c:formatCode>
                <c:ptCount val="3"/>
              </c:numCache>
            </c:numRef>
          </c:xVal>
          <c:yVal>
            <c:numRef>
              <c:f>'06802'!$O$2:$O$4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2-4723-B30D-AC14F4AE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0672"/>
        <c:axId val="285541000"/>
      </c:scatterChart>
      <c:valAx>
        <c:axId val="2855406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4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2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541000"/>
        <c:crosses val="autoZero"/>
        <c:crossBetween val="midCat"/>
        <c:minorUnit val="5.000000000000001E-2"/>
      </c:valAx>
      <c:valAx>
        <c:axId val="285541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54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810201695650249"/>
          <c:y val="2.2556815839433267E-2"/>
          <c:w val="0.14314166342613321"/>
          <c:h val="0.21501542313050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32mm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'06800'!$E$2:$E$43</c:f>
              <c:numCache>
                <c:formatCode>General</c:formatCode>
                <c:ptCount val="42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</c:numCache>
            </c:numRef>
          </c:xVal>
          <c:yVal>
            <c:numRef>
              <c:f>'06800'!$M$2:$M$43</c:f>
              <c:numCache>
                <c:formatCode>General</c:formatCode>
                <c:ptCount val="42"/>
                <c:pt idx="0">
                  <c:v>0.38607668506656123</c:v>
                </c:pt>
                <c:pt idx="1">
                  <c:v>0.38391311361117225</c:v>
                </c:pt>
                <c:pt idx="2">
                  <c:v>0.38968263749220955</c:v>
                </c:pt>
                <c:pt idx="3">
                  <c:v>0.39473097088811721</c:v>
                </c:pt>
                <c:pt idx="4">
                  <c:v>0.40266406622454348</c:v>
                </c:pt>
                <c:pt idx="5">
                  <c:v>0.41348192350148838</c:v>
                </c:pt>
                <c:pt idx="6">
                  <c:v>0.42429978077843333</c:v>
                </c:pt>
                <c:pt idx="7">
                  <c:v>0.43656001902563762</c:v>
                </c:pt>
                <c:pt idx="8">
                  <c:v>0.44954144775797156</c:v>
                </c:pt>
                <c:pt idx="9">
                  <c:v>0.46612882891595375</c:v>
                </c:pt>
                <c:pt idx="10">
                  <c:v>0.48127382910367661</c:v>
                </c:pt>
                <c:pt idx="11">
                  <c:v>0.50002478171704789</c:v>
                </c:pt>
                <c:pt idx="12">
                  <c:v>0.51733335336015973</c:v>
                </c:pt>
                <c:pt idx="13">
                  <c:v>0.53752668694379035</c:v>
                </c:pt>
                <c:pt idx="14">
                  <c:v>0.55627763955716147</c:v>
                </c:pt>
                <c:pt idx="15">
                  <c:v>0.57502859217053282</c:v>
                </c:pt>
                <c:pt idx="16">
                  <c:v>0.59666430672442261</c:v>
                </c:pt>
                <c:pt idx="17">
                  <c:v>0.61830002127831252</c:v>
                </c:pt>
                <c:pt idx="18">
                  <c:v>0.63849335486194303</c:v>
                </c:pt>
                <c:pt idx="19">
                  <c:v>0.66085025990096247</c:v>
                </c:pt>
                <c:pt idx="20">
                  <c:v>0.68392835542511177</c:v>
                </c:pt>
                <c:pt idx="21">
                  <c:v>0.7077276414343906</c:v>
                </c:pt>
                <c:pt idx="22">
                  <c:v>0.72864216550315086</c:v>
                </c:pt>
                <c:pt idx="23">
                  <c:v>0.75244145151242969</c:v>
                </c:pt>
                <c:pt idx="24">
                  <c:v>0.77551954703657888</c:v>
                </c:pt>
                <c:pt idx="25">
                  <c:v>0.79931883304585771</c:v>
                </c:pt>
                <c:pt idx="26">
                  <c:v>0.82311811905513654</c:v>
                </c:pt>
                <c:pt idx="27">
                  <c:v>0.84835978603467466</c:v>
                </c:pt>
                <c:pt idx="28">
                  <c:v>0.86927431010343481</c:v>
                </c:pt>
                <c:pt idx="29">
                  <c:v>0.89307359611271375</c:v>
                </c:pt>
                <c:pt idx="30">
                  <c:v>0.91470931066660377</c:v>
                </c:pt>
                <c:pt idx="31">
                  <c:v>0.93922978716101213</c:v>
                </c:pt>
                <c:pt idx="32">
                  <c:v>0.96302907317029096</c:v>
                </c:pt>
                <c:pt idx="33">
                  <c:v>0.9868283591795699</c:v>
                </c:pt>
                <c:pt idx="34">
                  <c:v>1.012070026159108</c:v>
                </c:pt>
                <c:pt idx="35">
                  <c:v>1.038032883623776</c:v>
                </c:pt>
                <c:pt idx="36">
                  <c:v>1.0596685981776657</c:v>
                </c:pt>
                <c:pt idx="37">
                  <c:v>1.0841890746720744</c:v>
                </c:pt>
                <c:pt idx="38">
                  <c:v>1.1058247892259641</c:v>
                </c:pt>
                <c:pt idx="39">
                  <c:v>1.1289028847501132</c:v>
                </c:pt>
                <c:pt idx="40">
                  <c:v>1.1527021707593921</c:v>
                </c:pt>
                <c:pt idx="41">
                  <c:v>1.1736166948281523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D-4BAF-848D-8C6E0A53C3C2}"/>
            </c:ext>
          </c:extLst>
        </c:ser>
        <c:ser>
          <c:idx val="1"/>
          <c:order val="1"/>
          <c:tx>
            <c:v>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002060"/>
                </a:solidFill>
              </a:ln>
              <a:effectLst/>
            </c:spPr>
          </c:marker>
          <c:xVal>
            <c:numRef>
              <c:f>'06801'!$E$2:$E$54</c:f>
              <c:numCache>
                <c:formatCode>General</c:formatCode>
                <c:ptCount val="53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</c:numCache>
            </c:numRef>
          </c:xVal>
          <c:yVal>
            <c:numRef>
              <c:f>'06801'!$M$2:$M$52</c:f>
              <c:numCache>
                <c:formatCode>General</c:formatCode>
                <c:ptCount val="51"/>
                <c:pt idx="0">
                  <c:v>0.53416089303729708</c:v>
                </c:pt>
                <c:pt idx="1">
                  <c:v>0.54137279788859372</c:v>
                </c:pt>
                <c:pt idx="2">
                  <c:v>0.52839136915625984</c:v>
                </c:pt>
                <c:pt idx="3">
                  <c:v>0.5312761310967784</c:v>
                </c:pt>
                <c:pt idx="4">
                  <c:v>0.53271851206703769</c:v>
                </c:pt>
                <c:pt idx="5">
                  <c:v>0.53920922643320468</c:v>
                </c:pt>
                <c:pt idx="6">
                  <c:v>0.54642113128450143</c:v>
                </c:pt>
                <c:pt idx="7">
                  <c:v>0.55507541710605734</c:v>
                </c:pt>
                <c:pt idx="8">
                  <c:v>0.56156613147222423</c:v>
                </c:pt>
                <c:pt idx="9">
                  <c:v>0.57382636971942858</c:v>
                </c:pt>
                <c:pt idx="10">
                  <c:v>0.58320184602611413</c:v>
                </c:pt>
                <c:pt idx="11">
                  <c:v>0.59185613184767005</c:v>
                </c:pt>
                <c:pt idx="12">
                  <c:v>0.6026739891246149</c:v>
                </c:pt>
                <c:pt idx="13">
                  <c:v>0.61132827494617092</c:v>
                </c:pt>
                <c:pt idx="14">
                  <c:v>0.62430970367850491</c:v>
                </c:pt>
                <c:pt idx="15">
                  <c:v>0.63512756095544987</c:v>
                </c:pt>
                <c:pt idx="16">
                  <c:v>0.64810898968778363</c:v>
                </c:pt>
                <c:pt idx="17">
                  <c:v>0.65604208502420991</c:v>
                </c:pt>
                <c:pt idx="18">
                  <c:v>0.67190827569706257</c:v>
                </c:pt>
                <c:pt idx="19">
                  <c:v>0.68849565685504488</c:v>
                </c:pt>
                <c:pt idx="20">
                  <c:v>0.700755895102249</c:v>
                </c:pt>
                <c:pt idx="21">
                  <c:v>0.71517970480484228</c:v>
                </c:pt>
                <c:pt idx="22">
                  <c:v>0.72599756208178723</c:v>
                </c:pt>
                <c:pt idx="23">
                  <c:v>0.74186375275463989</c:v>
                </c:pt>
                <c:pt idx="24">
                  <c:v>0.75556637197210341</c:v>
                </c:pt>
                <c:pt idx="25">
                  <c:v>0.77143256264495597</c:v>
                </c:pt>
                <c:pt idx="26">
                  <c:v>0.78657756283267888</c:v>
                </c:pt>
                <c:pt idx="27">
                  <c:v>0.80244375350553143</c:v>
                </c:pt>
                <c:pt idx="28">
                  <c:v>0.81758875369325423</c:v>
                </c:pt>
                <c:pt idx="29">
                  <c:v>0.83273375388097726</c:v>
                </c:pt>
                <c:pt idx="30">
                  <c:v>0.84932113503895945</c:v>
                </c:pt>
                <c:pt idx="31">
                  <c:v>0.86518732571181201</c:v>
                </c:pt>
                <c:pt idx="32">
                  <c:v>0.88033232589953503</c:v>
                </c:pt>
                <c:pt idx="33">
                  <c:v>0.89475613560212819</c:v>
                </c:pt>
                <c:pt idx="34">
                  <c:v>0.90990113578985099</c:v>
                </c:pt>
                <c:pt idx="35">
                  <c:v>0.9264885169478333</c:v>
                </c:pt>
                <c:pt idx="36">
                  <c:v>0.94235470762068585</c:v>
                </c:pt>
                <c:pt idx="37">
                  <c:v>0.96182685071918672</c:v>
                </c:pt>
                <c:pt idx="38">
                  <c:v>0.97552946993665035</c:v>
                </c:pt>
                <c:pt idx="39">
                  <c:v>0.9913956606095029</c:v>
                </c:pt>
                <c:pt idx="40">
                  <c:v>1.0058194703120962</c:v>
                </c:pt>
                <c:pt idx="41">
                  <c:v>1.0216856609849487</c:v>
                </c:pt>
                <c:pt idx="42">
                  <c:v>1.0353882802024124</c:v>
                </c:pt>
                <c:pt idx="43">
                  <c:v>1.0548604233009131</c:v>
                </c:pt>
                <c:pt idx="44">
                  <c:v>1.0685630425183767</c:v>
                </c:pt>
                <c:pt idx="45">
                  <c:v>1.0858716141614886</c:v>
                </c:pt>
                <c:pt idx="46">
                  <c:v>1.1002954238640819</c:v>
                </c:pt>
                <c:pt idx="47">
                  <c:v>1.1154404240518048</c:v>
                </c:pt>
                <c:pt idx="48">
                  <c:v>1.1305854242395277</c:v>
                </c:pt>
                <c:pt idx="49">
                  <c:v>1.1457304244272506</c:v>
                </c:pt>
                <c:pt idx="50">
                  <c:v>1.1630389960703624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D-4BAF-848D-8C6E0A53C3C2}"/>
            </c:ext>
          </c:extLst>
        </c:ser>
        <c:ser>
          <c:idx val="2"/>
          <c:order val="2"/>
          <c:tx>
            <c:v>48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'06802'!$E$2:$E$61</c:f>
              <c:numCache>
                <c:formatCode>General</c:formatCode>
                <c:ptCount val="60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</c:numCache>
            </c:numRef>
          </c:xVal>
          <c:yVal>
            <c:numRef>
              <c:f>'06802'!$M$2:$M$60</c:f>
              <c:numCache>
                <c:formatCode>General</c:formatCode>
                <c:ptCount val="59"/>
                <c:pt idx="0">
                  <c:v>0.56589322331674052</c:v>
                </c:pt>
                <c:pt idx="1">
                  <c:v>0.57743227107881501</c:v>
                </c:pt>
                <c:pt idx="2">
                  <c:v>0.56661441380187016</c:v>
                </c:pt>
                <c:pt idx="3">
                  <c:v>0.57094155671264812</c:v>
                </c:pt>
                <c:pt idx="4">
                  <c:v>0.57310512816803716</c:v>
                </c:pt>
                <c:pt idx="5">
                  <c:v>0.57815346156394476</c:v>
                </c:pt>
                <c:pt idx="6">
                  <c:v>0.58320179495985236</c:v>
                </c:pt>
                <c:pt idx="7">
                  <c:v>0.58897131884088971</c:v>
                </c:pt>
                <c:pt idx="8">
                  <c:v>0.59474084272192695</c:v>
                </c:pt>
                <c:pt idx="9">
                  <c:v>0.60267393805835323</c:v>
                </c:pt>
                <c:pt idx="10">
                  <c:v>0.60844346193939058</c:v>
                </c:pt>
                <c:pt idx="11">
                  <c:v>0.61781893824607614</c:v>
                </c:pt>
                <c:pt idx="12">
                  <c:v>0.62430965261224314</c:v>
                </c:pt>
                <c:pt idx="13">
                  <c:v>0.63152155746353966</c:v>
                </c:pt>
                <c:pt idx="14">
                  <c:v>0.6387334623148363</c:v>
                </c:pt>
                <c:pt idx="15">
                  <c:v>0.64738774813639233</c:v>
                </c:pt>
                <c:pt idx="16">
                  <c:v>0.65676322444307789</c:v>
                </c:pt>
                <c:pt idx="17">
                  <c:v>0.66397512929437452</c:v>
                </c:pt>
                <c:pt idx="18">
                  <c:v>0.67262941511593055</c:v>
                </c:pt>
                <c:pt idx="19">
                  <c:v>0.68056251045235683</c:v>
                </c:pt>
                <c:pt idx="20">
                  <c:v>0.69138036772930167</c:v>
                </c:pt>
                <c:pt idx="21">
                  <c:v>0.70219822500624662</c:v>
                </c:pt>
                <c:pt idx="22">
                  <c:v>0.71157370131293218</c:v>
                </c:pt>
                <c:pt idx="23">
                  <c:v>0.72167036810474749</c:v>
                </c:pt>
                <c:pt idx="24">
                  <c:v>0.73032465392630341</c:v>
                </c:pt>
                <c:pt idx="25">
                  <c:v>0.74258489217350776</c:v>
                </c:pt>
                <c:pt idx="26">
                  <c:v>0.74979679702480428</c:v>
                </c:pt>
                <c:pt idx="27">
                  <c:v>0.76133584478687899</c:v>
                </c:pt>
                <c:pt idx="28">
                  <c:v>0.77215370206382383</c:v>
                </c:pt>
                <c:pt idx="29">
                  <c:v>0.78585632128128746</c:v>
                </c:pt>
                <c:pt idx="30">
                  <c:v>0.79595298807310277</c:v>
                </c:pt>
                <c:pt idx="31">
                  <c:v>0.80749203583517726</c:v>
                </c:pt>
                <c:pt idx="32">
                  <c:v>0.81830989311212221</c:v>
                </c:pt>
                <c:pt idx="33">
                  <c:v>0.82840655990393763</c:v>
                </c:pt>
                <c:pt idx="34">
                  <c:v>0.84066679815114176</c:v>
                </c:pt>
                <c:pt idx="35">
                  <c:v>0.85004227445782732</c:v>
                </c:pt>
                <c:pt idx="36">
                  <c:v>0.86302370319016131</c:v>
                </c:pt>
                <c:pt idx="37">
                  <c:v>0.87600513192249518</c:v>
                </c:pt>
                <c:pt idx="38">
                  <c:v>0.88465941774405121</c:v>
                </c:pt>
                <c:pt idx="39">
                  <c:v>0.89691965599125545</c:v>
                </c:pt>
                <c:pt idx="40">
                  <c:v>0.90845870375333004</c:v>
                </c:pt>
                <c:pt idx="41">
                  <c:v>0.91999775151540464</c:v>
                </c:pt>
                <c:pt idx="42">
                  <c:v>0.93370037073286816</c:v>
                </c:pt>
                <c:pt idx="43">
                  <c:v>0.944518228009813</c:v>
                </c:pt>
                <c:pt idx="44">
                  <c:v>0.95533608528675806</c:v>
                </c:pt>
                <c:pt idx="45">
                  <c:v>0.96831751401909194</c:v>
                </c:pt>
                <c:pt idx="46">
                  <c:v>0.97769299032577761</c:v>
                </c:pt>
                <c:pt idx="47">
                  <c:v>0.99139560954324102</c:v>
                </c:pt>
                <c:pt idx="48">
                  <c:v>1.0029346573053157</c:v>
                </c:pt>
                <c:pt idx="49">
                  <c:v>1.0130313240971311</c:v>
                </c:pt>
                <c:pt idx="50">
                  <c:v>1.0252915623443353</c:v>
                </c:pt>
                <c:pt idx="51">
                  <c:v>1.0375518005915396</c:v>
                </c:pt>
                <c:pt idx="52">
                  <c:v>1.0498120388387437</c:v>
                </c:pt>
                <c:pt idx="53">
                  <c:v>1.0613510866008184</c:v>
                </c:pt>
                <c:pt idx="54">
                  <c:v>1.0721689438777633</c:v>
                </c:pt>
                <c:pt idx="55">
                  <c:v>1.0829868011547081</c:v>
                </c:pt>
                <c:pt idx="56">
                  <c:v>1.0930834679465236</c:v>
                </c:pt>
                <c:pt idx="57">
                  <c:v>1.1039013252234686</c:v>
                </c:pt>
                <c:pt idx="58">
                  <c:v>1.117603944440932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D-4BAF-848D-8C6E0A53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0672"/>
        <c:axId val="285541000"/>
      </c:scatterChart>
      <c:valAx>
        <c:axId val="2855406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4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2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541000"/>
        <c:crosses val="autoZero"/>
        <c:crossBetween val="midCat"/>
        <c:minorUnit val="5.000000000000001E-2"/>
      </c:valAx>
      <c:valAx>
        <c:axId val="285541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54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55962904672184"/>
          <c:y val="3.7909344493148658E-2"/>
          <c:w val="0.12322898533144211"/>
          <c:h val="0.182197374416356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166687</xdr:rowOff>
    </xdr:from>
    <xdr:to>
      <xdr:col>21</xdr:col>
      <xdr:colOff>295275</xdr:colOff>
      <xdr:row>16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0.13009</cdr:x>
      <cdr:y>0.26209</cdr:y>
    </cdr:from>
    <cdr:to>
      <cdr:x>0.99874</cdr:x>
      <cdr:y>0.26209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126613" y="1648952"/>
          <a:ext cx="7522702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C1" workbookViewId="0">
      <selection activeCell="L3" sqref="L3"/>
    </sheetView>
  </sheetViews>
  <sheetFormatPr defaultRowHeight="15" x14ac:dyDescent="0.25"/>
  <cols>
    <col min="1" max="11" width="18.7109375" style="2" customWidth="1"/>
    <col min="12" max="12" width="10.42578125" style="2" bestFit="1" customWidth="1"/>
    <col min="13" max="16384" width="9.140625" style="2"/>
  </cols>
  <sheetData>
    <row r="1" spans="1:12" x14ac:dyDescent="0.25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6800</v>
      </c>
      <c r="B2" s="2">
        <v>1</v>
      </c>
      <c r="C2" s="2">
        <f>B2*1000</f>
        <v>1000</v>
      </c>
      <c r="D2" s="2">
        <f>(180-170.904)-(180-178.4)</f>
        <v>7.4960000000000093</v>
      </c>
      <c r="E2" s="2">
        <f>(D2/2)*(PI()/180)</f>
        <v>6.5414940364747556E-2</v>
      </c>
      <c r="F2" s="2">
        <f>14.5/234.46</f>
        <v>6.1844237823082827E-2</v>
      </c>
      <c r="G2" s="2">
        <f>(I8-G8)*$F$5</f>
        <v>4.4634618859351081</v>
      </c>
      <c r="H2" s="2">
        <f>(E8-C8)*$F$5</f>
        <v>5.2583249615125931</v>
      </c>
      <c r="I2" s="2">
        <f>(G2/2)/TAN($E$5)</f>
        <v>32.732001155176896</v>
      </c>
      <c r="J2" s="2">
        <f>(H2/2)/TAN($E$5)</f>
        <v>38.560987662263194</v>
      </c>
      <c r="L2" s="2">
        <f>((((3*C2)/(4*PI()))^(1/3))/TAN($E$5))-(((3*C2)/(4*PI()))^(1/3))</f>
        <v>84.781087336402507</v>
      </c>
    </row>
    <row r="3" spans="1:12" x14ac:dyDescent="0.25">
      <c r="A3" s="1">
        <v>6801</v>
      </c>
      <c r="B3" s="2">
        <v>1</v>
      </c>
      <c r="C3" s="2">
        <f t="shared" ref="C3:C4" si="0">B3*1000</f>
        <v>1000</v>
      </c>
      <c r="D3" s="2">
        <f>(180-170.587)-(180-178.595)</f>
        <v>8.0080000000000098</v>
      </c>
      <c r="E3" s="2">
        <f>(D3/2)*(PI()/180)</f>
        <v>6.9882983249853037E-2</v>
      </c>
      <c r="F3" s="2">
        <f>14.5/238.68</f>
        <v>6.0750796044913694E-2</v>
      </c>
      <c r="G3" s="2">
        <f t="shared" ref="G3:G4" si="1">(I9-G9)*$F$5</f>
        <v>6.1754746641019986</v>
      </c>
      <c r="H3" s="2">
        <f t="shared" ref="H3:H4" si="2">(E9-C9)*$F$5</f>
        <v>7.9486307557748495</v>
      </c>
      <c r="I3" s="2">
        <f t="shared" ref="I3:I4" si="3">(G3/2)/TAN($E$5)</f>
        <v>45.286741324285842</v>
      </c>
      <c r="J3" s="2">
        <f t="shared" ref="J3:J4" si="4">(H3/2)/TAN($E$5)</f>
        <v>58.289865070862966</v>
      </c>
      <c r="L3" s="2">
        <f t="shared" ref="L3:L4" si="5">((((3*C3)/(4*PI()))^(1/3))/TAN($E$5))-(((3*C3)/(4*PI()))^(1/3))</f>
        <v>84.781087336402507</v>
      </c>
    </row>
    <row r="4" spans="1:12" x14ac:dyDescent="0.25">
      <c r="A4" s="1">
        <v>6802</v>
      </c>
      <c r="B4" s="2">
        <v>1</v>
      </c>
      <c r="C4" s="2">
        <f t="shared" si="0"/>
        <v>1000</v>
      </c>
      <c r="D4" s="2">
        <f>(180-170.504)-(180-178.403)</f>
        <v>7.8990000000000009</v>
      </c>
      <c r="E4" s="2">
        <f>(D4/2)*(PI()/180)</f>
        <v>6.8931778807516053E-2</v>
      </c>
      <c r="F4" s="2">
        <f>14.5/238.35</f>
        <v>6.0834906649884626E-2</v>
      </c>
      <c r="G4" s="2">
        <f t="shared" si="1"/>
        <v>6.542334545137761</v>
      </c>
      <c r="H4" s="2">
        <f t="shared" si="2"/>
        <v>8.0097740692808106</v>
      </c>
      <c r="I4" s="2">
        <f t="shared" si="3"/>
        <v>47.977042789094902</v>
      </c>
      <c r="J4" s="2">
        <f t="shared" si="4"/>
        <v>58.738248648331144</v>
      </c>
      <c r="L4" s="2">
        <f t="shared" si="5"/>
        <v>84.781087336402507</v>
      </c>
    </row>
    <row r="5" spans="1:12" x14ac:dyDescent="0.25">
      <c r="A5" s="1"/>
      <c r="B5" s="1" t="s">
        <v>19</v>
      </c>
      <c r="C5" s="1">
        <f>AVERAGE(C2:C4)</f>
        <v>1000</v>
      </c>
      <c r="D5" s="1">
        <f>AVERAGE(D2:D4)</f>
        <v>7.8010000000000064</v>
      </c>
      <c r="E5" s="1">
        <f t="shared" ref="E5:F5" si="6">AVERAGE(E2:E4)</f>
        <v>6.8076567474038882E-2</v>
      </c>
      <c r="F5" s="1">
        <f t="shared" si="6"/>
        <v>6.1143313505960382E-2</v>
      </c>
    </row>
    <row r="7" spans="1:12" x14ac:dyDescent="0.25">
      <c r="B7" s="1" t="s">
        <v>11</v>
      </c>
      <c r="C7" s="1" t="s">
        <v>13</v>
      </c>
      <c r="D7" s="1" t="s">
        <v>14</v>
      </c>
      <c r="E7" s="1" t="s">
        <v>12</v>
      </c>
      <c r="F7" s="1" t="s">
        <v>15</v>
      </c>
      <c r="G7" s="1" t="s">
        <v>16</v>
      </c>
      <c r="H7" s="1" t="s">
        <v>17</v>
      </c>
      <c r="I7" s="1" t="s">
        <v>18</v>
      </c>
    </row>
    <row r="8" spans="1:12" x14ac:dyDescent="0.25">
      <c r="A8" s="1">
        <v>6800</v>
      </c>
      <c r="B8" s="2">
        <v>1240</v>
      </c>
      <c r="C8" s="2">
        <v>479</v>
      </c>
      <c r="D8" s="2">
        <v>1241</v>
      </c>
      <c r="E8" s="2">
        <v>565</v>
      </c>
      <c r="F8" s="2">
        <v>1481</v>
      </c>
      <c r="G8" s="2">
        <v>502</v>
      </c>
      <c r="H8" s="2">
        <v>1468</v>
      </c>
      <c r="I8" s="2">
        <v>575</v>
      </c>
    </row>
    <row r="9" spans="1:12" x14ac:dyDescent="0.25">
      <c r="A9" s="1">
        <v>6801</v>
      </c>
      <c r="B9" s="2">
        <v>1065</v>
      </c>
      <c r="C9" s="2">
        <v>385</v>
      </c>
      <c r="D9" s="2">
        <v>1041</v>
      </c>
      <c r="E9" s="2">
        <v>515</v>
      </c>
      <c r="F9" s="2">
        <v>1255</v>
      </c>
      <c r="G9" s="2">
        <v>417</v>
      </c>
      <c r="H9" s="2">
        <v>1246</v>
      </c>
      <c r="I9" s="2">
        <v>518</v>
      </c>
    </row>
    <row r="10" spans="1:12" x14ac:dyDescent="0.25">
      <c r="A10" s="1">
        <v>6802</v>
      </c>
      <c r="B10" s="2">
        <v>945</v>
      </c>
      <c r="C10" s="2">
        <v>380</v>
      </c>
      <c r="D10" s="2">
        <v>936</v>
      </c>
      <c r="E10" s="2">
        <v>511</v>
      </c>
      <c r="F10" s="2">
        <v>1137</v>
      </c>
      <c r="G10" s="2">
        <v>409</v>
      </c>
      <c r="H10" s="2">
        <v>1122</v>
      </c>
      <c r="I10" s="2">
        <v>516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C1" workbookViewId="0">
      <selection activeCell="E2" sqref="E2"/>
    </sheetView>
  </sheetViews>
  <sheetFormatPr defaultRowHeight="15" x14ac:dyDescent="0.25"/>
  <cols>
    <col min="1" max="1" width="15.7109375" style="2" bestFit="1" customWidth="1"/>
    <col min="2" max="3" width="9.140625" style="2"/>
    <col min="4" max="12" width="13.85546875" style="2" customWidth="1"/>
    <col min="13" max="16384" width="9.140625" style="2"/>
  </cols>
  <sheetData>
    <row r="1" spans="1:14" x14ac:dyDescent="0.25">
      <c r="A1" s="1" t="s">
        <v>0</v>
      </c>
      <c r="B1" s="2">
        <f>Sheet1!A2</f>
        <v>6800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2" t="s">
        <v>31</v>
      </c>
    </row>
    <row r="2" spans="1:14" x14ac:dyDescent="0.25">
      <c r="A2" s="1" t="s">
        <v>1</v>
      </c>
      <c r="B2" s="2">
        <f>Sheet1!B2</f>
        <v>1</v>
      </c>
      <c r="D2" s="2">
        <v>2</v>
      </c>
      <c r="E2" s="2">
        <f>D2*(1/120)</f>
        <v>1.6666666666666666E-2</v>
      </c>
      <c r="F2" s="2">
        <v>1499</v>
      </c>
      <c r="G2" s="2">
        <v>534</v>
      </c>
      <c r="H2" s="2">
        <v>1220</v>
      </c>
      <c r="I2" s="2">
        <v>527</v>
      </c>
      <c r="J2" s="2">
        <f>(-F2+$F$2)*$B$6</f>
        <v>0</v>
      </c>
      <c r="K2" s="2">
        <f>(-H2+$H$2)*$B$6</f>
        <v>0</v>
      </c>
      <c r="L2" s="2">
        <f>J2+$B$9</f>
        <v>32.732001155176896</v>
      </c>
      <c r="M2" s="2">
        <f>L2/$B$12</f>
        <v>0.38607668506656123</v>
      </c>
      <c r="N2" s="2">
        <v>0</v>
      </c>
    </row>
    <row r="3" spans="1:14" x14ac:dyDescent="0.25">
      <c r="A3" s="1" t="s">
        <v>20</v>
      </c>
      <c r="B3" s="2">
        <f>Sheet1!C2</f>
        <v>1000</v>
      </c>
      <c r="D3" s="2">
        <v>4</v>
      </c>
      <c r="E3" s="2">
        <f t="shared" ref="E3:E43" si="0">D3*(1/120)</f>
        <v>3.3333333333333333E-2</v>
      </c>
      <c r="F3" s="2">
        <v>1502</v>
      </c>
      <c r="G3" s="2">
        <v>507</v>
      </c>
      <c r="H3" s="2">
        <v>1218</v>
      </c>
      <c r="I3" s="2">
        <v>466</v>
      </c>
      <c r="J3" s="2">
        <f t="shared" ref="J3:J43" si="1">(-F3+$F$2)*$B$6</f>
        <v>-0.18342994051788114</v>
      </c>
      <c r="K3" s="2">
        <f t="shared" ref="K3:K43" si="2">(-H3+$H$2)*$B$6</f>
        <v>0.12228662701192076</v>
      </c>
      <c r="L3" s="2">
        <f t="shared" ref="L3:L43" si="3">J3+$B$9</f>
        <v>32.548571214659013</v>
      </c>
      <c r="M3" s="2">
        <f t="shared" ref="M3:M43" si="4">L3/$B$12</f>
        <v>0.38391311361117225</v>
      </c>
      <c r="N3" s="2">
        <f>(L4-L2)/(E4-E2)</f>
        <v>9.1714970258939825</v>
      </c>
    </row>
    <row r="4" spans="1:14" x14ac:dyDescent="0.25">
      <c r="A4" s="1" t="s">
        <v>2</v>
      </c>
      <c r="B4" s="2">
        <v>7.8010000000000064</v>
      </c>
      <c r="D4" s="2">
        <v>6</v>
      </c>
      <c r="E4" s="2">
        <f t="shared" si="0"/>
        <v>0.05</v>
      </c>
      <c r="F4" s="2">
        <v>1494</v>
      </c>
      <c r="G4" s="2">
        <v>504</v>
      </c>
      <c r="H4" s="2">
        <v>1213</v>
      </c>
      <c r="I4" s="2">
        <v>478</v>
      </c>
      <c r="J4" s="2">
        <f t="shared" si="1"/>
        <v>0.30571656752980192</v>
      </c>
      <c r="K4" s="2">
        <f t="shared" si="2"/>
        <v>0.4280031945417227</v>
      </c>
      <c r="L4" s="2">
        <f t="shared" si="3"/>
        <v>33.037717722706695</v>
      </c>
      <c r="M4" s="2">
        <f t="shared" si="4"/>
        <v>0.38968263749220955</v>
      </c>
      <c r="N4" s="2">
        <f t="shared" ref="N4:N42" si="5">(L5-L3)/(E5-E3)</f>
        <v>27.514491077682166</v>
      </c>
    </row>
    <row r="5" spans="1:14" x14ac:dyDescent="0.25">
      <c r="A5" s="1" t="s">
        <v>3</v>
      </c>
      <c r="B5" s="2">
        <v>6.8076567474038882E-2</v>
      </c>
      <c r="D5" s="2">
        <v>8</v>
      </c>
      <c r="E5" s="2">
        <f t="shared" si="0"/>
        <v>6.6666666666666666E-2</v>
      </c>
      <c r="F5" s="2">
        <v>1487</v>
      </c>
      <c r="G5" s="2">
        <v>500</v>
      </c>
      <c r="H5" s="2">
        <v>1206</v>
      </c>
      <c r="I5" s="2">
        <v>478</v>
      </c>
      <c r="J5" s="2">
        <f t="shared" si="1"/>
        <v>0.73371976207152456</v>
      </c>
      <c r="K5" s="2">
        <f t="shared" si="2"/>
        <v>0.8560063890834454</v>
      </c>
      <c r="L5" s="2">
        <f t="shared" si="3"/>
        <v>33.465720917248419</v>
      </c>
      <c r="M5" s="2">
        <f t="shared" si="4"/>
        <v>0.39473097088811721</v>
      </c>
      <c r="N5" s="2">
        <f t="shared" si="5"/>
        <v>33.017389293218649</v>
      </c>
    </row>
    <row r="6" spans="1:14" x14ac:dyDescent="0.25">
      <c r="A6" s="1" t="s">
        <v>4</v>
      </c>
      <c r="B6" s="2">
        <v>6.1143313505960382E-2</v>
      </c>
      <c r="D6" s="2">
        <v>10</v>
      </c>
      <c r="E6" s="2">
        <f t="shared" si="0"/>
        <v>8.3333333333333329E-2</v>
      </c>
      <c r="F6" s="2">
        <v>1476</v>
      </c>
      <c r="G6" s="2">
        <v>498</v>
      </c>
      <c r="H6" s="2">
        <v>1200</v>
      </c>
      <c r="I6" s="2">
        <v>477</v>
      </c>
      <c r="J6" s="2">
        <f t="shared" si="1"/>
        <v>1.4062962106370889</v>
      </c>
      <c r="K6" s="2">
        <f t="shared" si="2"/>
        <v>1.2228662701192077</v>
      </c>
      <c r="L6" s="2">
        <f t="shared" si="3"/>
        <v>34.138297365813983</v>
      </c>
      <c r="M6" s="2">
        <f t="shared" si="4"/>
        <v>0.40266406622454348</v>
      </c>
      <c r="N6" s="2">
        <f t="shared" si="5"/>
        <v>47.691784534649095</v>
      </c>
    </row>
    <row r="7" spans="1:14" x14ac:dyDescent="0.25">
      <c r="A7" s="1" t="s">
        <v>5</v>
      </c>
      <c r="B7" s="2">
        <v>4.4634618859351081</v>
      </c>
      <c r="D7" s="2">
        <v>12</v>
      </c>
      <c r="E7" s="2">
        <f t="shared" si="0"/>
        <v>0.1</v>
      </c>
      <c r="F7" s="2">
        <v>1461</v>
      </c>
      <c r="G7" s="2">
        <v>496</v>
      </c>
      <c r="H7" s="2">
        <v>1190</v>
      </c>
      <c r="I7" s="2">
        <v>475</v>
      </c>
      <c r="J7" s="2">
        <f t="shared" si="1"/>
        <v>2.3234459132264944</v>
      </c>
      <c r="K7" s="2">
        <f t="shared" si="2"/>
        <v>1.8342994051788115</v>
      </c>
      <c r="L7" s="2">
        <f t="shared" si="3"/>
        <v>35.055447068403389</v>
      </c>
      <c r="M7" s="2">
        <f t="shared" si="4"/>
        <v>0.41348192350148838</v>
      </c>
      <c r="N7" s="2">
        <f t="shared" si="5"/>
        <v>55.028982155364318</v>
      </c>
    </row>
    <row r="8" spans="1:14" x14ac:dyDescent="0.25">
      <c r="A8" s="1" t="s">
        <v>6</v>
      </c>
      <c r="B8" s="2">
        <v>5.2583249615125931</v>
      </c>
      <c r="D8" s="2">
        <v>14</v>
      </c>
      <c r="E8" s="2">
        <f t="shared" si="0"/>
        <v>0.11666666666666667</v>
      </c>
      <c r="F8" s="2">
        <v>1446</v>
      </c>
      <c r="G8" s="2">
        <v>497</v>
      </c>
      <c r="H8" s="2">
        <v>1178</v>
      </c>
      <c r="I8" s="2">
        <v>473</v>
      </c>
      <c r="J8" s="2">
        <f t="shared" si="1"/>
        <v>3.2405956158159004</v>
      </c>
      <c r="K8" s="2">
        <f t="shared" si="2"/>
        <v>2.5680191672503359</v>
      </c>
      <c r="L8" s="2">
        <f t="shared" si="3"/>
        <v>35.972596770992794</v>
      </c>
      <c r="M8" s="2">
        <f t="shared" si="4"/>
        <v>0.42429978077843333</v>
      </c>
      <c r="N8" s="2">
        <f t="shared" si="5"/>
        <v>58.697580965722068</v>
      </c>
    </row>
    <row r="9" spans="1:14" x14ac:dyDescent="0.25">
      <c r="A9" s="1" t="s">
        <v>7</v>
      </c>
      <c r="B9" s="2">
        <v>32.732001155176896</v>
      </c>
      <c r="D9" s="2">
        <v>16</v>
      </c>
      <c r="E9" s="2">
        <f t="shared" si="0"/>
        <v>0.13333333333333333</v>
      </c>
      <c r="F9" s="2">
        <v>1429</v>
      </c>
      <c r="G9" s="2">
        <v>496</v>
      </c>
      <c r="H9" s="2">
        <v>1158</v>
      </c>
      <c r="I9" s="2">
        <v>473</v>
      </c>
      <c r="J9" s="2">
        <f t="shared" si="1"/>
        <v>4.2800319454172264</v>
      </c>
      <c r="K9" s="2">
        <f t="shared" si="2"/>
        <v>3.7908854373695435</v>
      </c>
      <c r="L9" s="2">
        <f t="shared" si="3"/>
        <v>37.012033100594124</v>
      </c>
      <c r="M9" s="2">
        <f t="shared" si="4"/>
        <v>0.43656001902563762</v>
      </c>
      <c r="N9" s="2">
        <f t="shared" si="5"/>
        <v>64.200479181258544</v>
      </c>
    </row>
    <row r="10" spans="1:14" x14ac:dyDescent="0.25">
      <c r="A10" s="1" t="s">
        <v>8</v>
      </c>
      <c r="B10" s="2">
        <v>38.560987662263194</v>
      </c>
      <c r="D10" s="2">
        <v>18</v>
      </c>
      <c r="E10" s="2">
        <f t="shared" si="0"/>
        <v>0.15</v>
      </c>
      <c r="F10" s="2">
        <v>1411</v>
      </c>
      <c r="G10" s="2">
        <v>492</v>
      </c>
      <c r="H10" s="2">
        <v>1145</v>
      </c>
      <c r="I10" s="2">
        <v>472</v>
      </c>
      <c r="J10" s="2">
        <f t="shared" si="1"/>
        <v>5.3806115885245136</v>
      </c>
      <c r="K10" s="2">
        <f t="shared" si="2"/>
        <v>4.5857485129470286</v>
      </c>
      <c r="L10" s="2">
        <f t="shared" si="3"/>
        <v>38.112612743701412</v>
      </c>
      <c r="M10" s="2">
        <f t="shared" si="4"/>
        <v>0.44954144775797156</v>
      </c>
      <c r="N10" s="2">
        <f t="shared" si="5"/>
        <v>75.206275612331282</v>
      </c>
    </row>
    <row r="11" spans="1:14" x14ac:dyDescent="0.25">
      <c r="A11" s="1" t="s">
        <v>9</v>
      </c>
      <c r="D11" s="2">
        <v>20</v>
      </c>
      <c r="E11" s="2">
        <f t="shared" si="0"/>
        <v>0.16666666666666666</v>
      </c>
      <c r="F11" s="2">
        <v>1388</v>
      </c>
      <c r="G11" s="2">
        <v>491</v>
      </c>
      <c r="H11" s="2">
        <v>1123</v>
      </c>
      <c r="I11" s="2">
        <v>468</v>
      </c>
      <c r="J11" s="2">
        <f t="shared" si="1"/>
        <v>6.786907799161602</v>
      </c>
      <c r="K11" s="2">
        <f t="shared" si="2"/>
        <v>5.9309014100781567</v>
      </c>
      <c r="L11" s="2">
        <f t="shared" si="3"/>
        <v>39.518908954338499</v>
      </c>
      <c r="M11" s="2">
        <f t="shared" si="4"/>
        <v>0.46612882891595375</v>
      </c>
      <c r="N11" s="2">
        <f t="shared" si="5"/>
        <v>80.709173827867545</v>
      </c>
    </row>
    <row r="12" spans="1:14" x14ac:dyDescent="0.25">
      <c r="A12" s="1" t="s">
        <v>10</v>
      </c>
      <c r="B12" s="2">
        <v>84.781087336402507</v>
      </c>
      <c r="D12" s="2">
        <v>22</v>
      </c>
      <c r="E12" s="2">
        <f t="shared" si="0"/>
        <v>0.18333333333333332</v>
      </c>
      <c r="F12" s="2">
        <v>1367</v>
      </c>
      <c r="G12" s="2">
        <v>488</v>
      </c>
      <c r="H12" s="2">
        <v>1106</v>
      </c>
      <c r="I12" s="2">
        <v>465</v>
      </c>
      <c r="J12" s="2">
        <f t="shared" si="1"/>
        <v>8.0709173827867708</v>
      </c>
      <c r="K12" s="2">
        <f t="shared" si="2"/>
        <v>6.9703377396794837</v>
      </c>
      <c r="L12" s="2">
        <f t="shared" si="3"/>
        <v>40.802918537963663</v>
      </c>
      <c r="M12" s="2">
        <f t="shared" si="4"/>
        <v>0.48127382910367661</v>
      </c>
      <c r="N12" s="2">
        <f t="shared" si="5"/>
        <v>86.212072043404163</v>
      </c>
    </row>
    <row r="13" spans="1:14" x14ac:dyDescent="0.25">
      <c r="D13" s="2">
        <v>24</v>
      </c>
      <c r="E13" s="2">
        <f t="shared" si="0"/>
        <v>0.2</v>
      </c>
      <c r="F13" s="2">
        <v>1341</v>
      </c>
      <c r="G13" s="2">
        <v>488</v>
      </c>
      <c r="H13" s="2">
        <v>1079</v>
      </c>
      <c r="I13" s="2">
        <v>465</v>
      </c>
      <c r="J13" s="2">
        <f t="shared" si="1"/>
        <v>9.6606435339417409</v>
      </c>
      <c r="K13" s="2">
        <f t="shared" si="2"/>
        <v>8.6212072043404131</v>
      </c>
      <c r="L13" s="2">
        <f t="shared" si="3"/>
        <v>42.39264468911864</v>
      </c>
      <c r="M13" s="2">
        <f t="shared" si="4"/>
        <v>0.50002478171704789</v>
      </c>
      <c r="N13" s="2">
        <f t="shared" si="5"/>
        <v>91.714970258940639</v>
      </c>
    </row>
    <row r="14" spans="1:14" x14ac:dyDescent="0.25">
      <c r="D14" s="2">
        <v>26</v>
      </c>
      <c r="E14" s="2">
        <f t="shared" si="0"/>
        <v>0.21666666666666667</v>
      </c>
      <c r="F14" s="2">
        <v>1317</v>
      </c>
      <c r="G14" s="2">
        <v>489</v>
      </c>
      <c r="H14" s="2">
        <v>1063</v>
      </c>
      <c r="I14" s="2">
        <v>465</v>
      </c>
      <c r="J14" s="2">
        <f t="shared" si="1"/>
        <v>11.12808305808479</v>
      </c>
      <c r="K14" s="2">
        <f t="shared" si="2"/>
        <v>9.5995002204357807</v>
      </c>
      <c r="L14" s="2">
        <f t="shared" si="3"/>
        <v>43.860084213261686</v>
      </c>
      <c r="M14" s="2">
        <f t="shared" si="4"/>
        <v>0.51733335336015973</v>
      </c>
      <c r="N14" s="2">
        <f t="shared" si="5"/>
        <v>95.383569069298218</v>
      </c>
    </row>
    <row r="15" spans="1:14" x14ac:dyDescent="0.25">
      <c r="D15" s="2">
        <v>28</v>
      </c>
      <c r="E15" s="2">
        <f t="shared" si="0"/>
        <v>0.23333333333333334</v>
      </c>
      <c r="F15" s="2">
        <v>1289</v>
      </c>
      <c r="G15" s="2">
        <v>486</v>
      </c>
      <c r="H15" s="2">
        <v>1038</v>
      </c>
      <c r="I15" s="2">
        <v>465</v>
      </c>
      <c r="J15" s="2">
        <f t="shared" si="1"/>
        <v>12.840095836251681</v>
      </c>
      <c r="K15" s="2">
        <f t="shared" si="2"/>
        <v>11.12808305808479</v>
      </c>
      <c r="L15" s="2">
        <f t="shared" si="3"/>
        <v>45.57209699142858</v>
      </c>
      <c r="M15" s="2">
        <f t="shared" si="4"/>
        <v>0.53752668694379035</v>
      </c>
      <c r="N15" s="2">
        <f t="shared" si="5"/>
        <v>99.052167879655741</v>
      </c>
    </row>
    <row r="16" spans="1:14" x14ac:dyDescent="0.25">
      <c r="D16" s="2">
        <v>30</v>
      </c>
      <c r="E16" s="2">
        <f t="shared" si="0"/>
        <v>0.25</v>
      </c>
      <c r="F16" s="2">
        <v>1263</v>
      </c>
      <c r="G16" s="2">
        <v>479</v>
      </c>
      <c r="H16" s="2">
        <v>1012</v>
      </c>
      <c r="I16" s="2">
        <v>458</v>
      </c>
      <c r="J16" s="2">
        <f t="shared" si="1"/>
        <v>14.429821987406651</v>
      </c>
      <c r="K16" s="2">
        <f t="shared" si="2"/>
        <v>12.717809209239759</v>
      </c>
      <c r="L16" s="2">
        <f t="shared" si="3"/>
        <v>47.161823142583543</v>
      </c>
      <c r="M16" s="2">
        <f t="shared" si="4"/>
        <v>0.55627763955716147</v>
      </c>
      <c r="N16" s="2">
        <f t="shared" si="5"/>
        <v>95.383569069298218</v>
      </c>
    </row>
    <row r="17" spans="4:14" x14ac:dyDescent="0.25">
      <c r="D17" s="2">
        <v>32</v>
      </c>
      <c r="E17" s="2">
        <f t="shared" si="0"/>
        <v>0.26666666666666666</v>
      </c>
      <c r="F17" s="2">
        <v>1237</v>
      </c>
      <c r="G17" s="2">
        <v>479</v>
      </c>
      <c r="H17" s="2">
        <v>989</v>
      </c>
      <c r="I17" s="2">
        <v>459</v>
      </c>
      <c r="J17" s="2">
        <f t="shared" si="1"/>
        <v>16.019548138561621</v>
      </c>
      <c r="K17" s="2">
        <f t="shared" si="2"/>
        <v>14.124105419876848</v>
      </c>
      <c r="L17" s="2">
        <f t="shared" si="3"/>
        <v>48.75154929373852</v>
      </c>
      <c r="M17" s="2">
        <f t="shared" si="4"/>
        <v>0.57502859217053282</v>
      </c>
      <c r="N17" s="2">
        <f t="shared" si="5"/>
        <v>102.72076669001368</v>
      </c>
    </row>
    <row r="18" spans="4:14" x14ac:dyDescent="0.25">
      <c r="D18" s="2">
        <v>34</v>
      </c>
      <c r="E18" s="2">
        <f t="shared" si="0"/>
        <v>0.28333333333333333</v>
      </c>
      <c r="F18" s="2">
        <v>1207</v>
      </c>
      <c r="G18" s="2">
        <v>479</v>
      </c>
      <c r="H18" s="2">
        <v>961</v>
      </c>
      <c r="I18" s="2">
        <v>454</v>
      </c>
      <c r="J18" s="2">
        <f t="shared" si="1"/>
        <v>17.853847543740432</v>
      </c>
      <c r="K18" s="2">
        <f t="shared" si="2"/>
        <v>15.836118198043739</v>
      </c>
      <c r="L18" s="2">
        <f t="shared" si="3"/>
        <v>50.585848698917331</v>
      </c>
      <c r="M18" s="2">
        <f t="shared" si="4"/>
        <v>0.59666430672442261</v>
      </c>
      <c r="N18" s="2">
        <f t="shared" si="5"/>
        <v>110.05796431072869</v>
      </c>
    </row>
    <row r="19" spans="4:14" x14ac:dyDescent="0.25">
      <c r="D19" s="2">
        <v>36</v>
      </c>
      <c r="E19" s="2">
        <f t="shared" si="0"/>
        <v>0.3</v>
      </c>
      <c r="F19" s="2">
        <v>1177</v>
      </c>
      <c r="G19" s="2">
        <v>474</v>
      </c>
      <c r="H19" s="2">
        <v>937</v>
      </c>
      <c r="I19" s="2">
        <v>454</v>
      </c>
      <c r="J19" s="2">
        <f t="shared" si="1"/>
        <v>19.688146948919243</v>
      </c>
      <c r="K19" s="2">
        <f t="shared" si="2"/>
        <v>17.303557722186788</v>
      </c>
      <c r="L19" s="2">
        <f t="shared" si="3"/>
        <v>52.420148104096143</v>
      </c>
      <c r="M19" s="2">
        <f t="shared" si="4"/>
        <v>0.61830002127831252</v>
      </c>
      <c r="N19" s="2">
        <f t="shared" si="5"/>
        <v>106.38936550037097</v>
      </c>
    </row>
    <row r="20" spans="4:14" x14ac:dyDescent="0.25">
      <c r="D20" s="2">
        <v>38</v>
      </c>
      <c r="E20" s="2">
        <f t="shared" si="0"/>
        <v>0.31666666666666665</v>
      </c>
      <c r="F20" s="2">
        <v>1149</v>
      </c>
      <c r="G20" s="2">
        <v>470</v>
      </c>
      <c r="H20" s="2">
        <v>910</v>
      </c>
      <c r="I20" s="2">
        <v>454</v>
      </c>
      <c r="J20" s="2">
        <f t="shared" si="1"/>
        <v>21.400159727086134</v>
      </c>
      <c r="K20" s="2">
        <f t="shared" si="2"/>
        <v>18.95442718684772</v>
      </c>
      <c r="L20" s="2">
        <f t="shared" si="3"/>
        <v>54.13216088226303</v>
      </c>
      <c r="M20" s="2">
        <f t="shared" si="4"/>
        <v>0.63849335486194303</v>
      </c>
      <c r="N20" s="2">
        <f t="shared" si="5"/>
        <v>108.22366490554973</v>
      </c>
    </row>
    <row r="21" spans="4:14" x14ac:dyDescent="0.25">
      <c r="D21" s="2">
        <v>40</v>
      </c>
      <c r="E21" s="2">
        <f t="shared" si="0"/>
        <v>0.33333333333333331</v>
      </c>
      <c r="F21" s="2">
        <v>1118</v>
      </c>
      <c r="G21" s="2">
        <v>469</v>
      </c>
      <c r="H21" s="2">
        <v>882</v>
      </c>
      <c r="I21" s="2">
        <v>447</v>
      </c>
      <c r="J21" s="2">
        <f t="shared" si="1"/>
        <v>23.295602445770907</v>
      </c>
      <c r="K21" s="2">
        <f t="shared" si="2"/>
        <v>20.666439965014611</v>
      </c>
      <c r="L21" s="2">
        <f t="shared" si="3"/>
        <v>56.027603600947799</v>
      </c>
      <c r="M21" s="2">
        <f t="shared" si="4"/>
        <v>0.66085025990096247</v>
      </c>
      <c r="N21" s="2">
        <f t="shared" si="5"/>
        <v>115.56086252626517</v>
      </c>
    </row>
    <row r="22" spans="4:14" x14ac:dyDescent="0.25">
      <c r="D22" s="2">
        <v>42</v>
      </c>
      <c r="E22" s="2">
        <f t="shared" si="0"/>
        <v>0.35</v>
      </c>
      <c r="F22" s="2">
        <v>1086</v>
      </c>
      <c r="G22" s="2">
        <v>466</v>
      </c>
      <c r="H22" s="2">
        <v>854</v>
      </c>
      <c r="I22" s="2">
        <v>438</v>
      </c>
      <c r="J22" s="2">
        <f t="shared" si="1"/>
        <v>25.252188477961639</v>
      </c>
      <c r="K22" s="2">
        <f t="shared" si="2"/>
        <v>22.378452743181501</v>
      </c>
      <c r="L22" s="2">
        <f t="shared" si="3"/>
        <v>57.984189633138534</v>
      </c>
      <c r="M22" s="2">
        <f t="shared" si="4"/>
        <v>0.68392835542511177</v>
      </c>
      <c r="N22" s="2">
        <f t="shared" si="5"/>
        <v>119.22946133662289</v>
      </c>
    </row>
    <row r="23" spans="4:14" x14ac:dyDescent="0.25">
      <c r="D23" s="2">
        <v>44</v>
      </c>
      <c r="E23" s="2">
        <f t="shared" si="0"/>
        <v>0.36666666666666664</v>
      </c>
      <c r="F23" s="2">
        <v>1053</v>
      </c>
      <c r="G23" s="2">
        <v>460</v>
      </c>
      <c r="H23" s="2">
        <v>821</v>
      </c>
      <c r="I23" s="2">
        <v>440</v>
      </c>
      <c r="J23" s="2">
        <f t="shared" si="1"/>
        <v>27.269917823658332</v>
      </c>
      <c r="K23" s="2">
        <f t="shared" si="2"/>
        <v>24.396182088878192</v>
      </c>
      <c r="L23" s="2">
        <f t="shared" si="3"/>
        <v>60.001918978835228</v>
      </c>
      <c r="M23" s="2">
        <f t="shared" si="4"/>
        <v>0.7077276414343906</v>
      </c>
      <c r="N23" s="2">
        <f t="shared" si="5"/>
        <v>113.72656312108641</v>
      </c>
    </row>
    <row r="24" spans="4:14" x14ac:dyDescent="0.25">
      <c r="D24" s="2">
        <v>46</v>
      </c>
      <c r="E24" s="2">
        <f t="shared" si="0"/>
        <v>0.3833333333333333</v>
      </c>
      <c r="F24" s="2">
        <v>1024</v>
      </c>
      <c r="G24" s="2">
        <v>457</v>
      </c>
      <c r="H24" s="2">
        <v>792</v>
      </c>
      <c r="I24" s="2">
        <v>440</v>
      </c>
      <c r="J24" s="2">
        <f t="shared" si="1"/>
        <v>29.043073915331181</v>
      </c>
      <c r="K24" s="2">
        <f t="shared" si="2"/>
        <v>26.169338180551044</v>
      </c>
      <c r="L24" s="2">
        <f t="shared" si="3"/>
        <v>61.77507507050808</v>
      </c>
      <c r="M24" s="2">
        <f t="shared" si="4"/>
        <v>0.72864216550315086</v>
      </c>
      <c r="N24" s="2">
        <f t="shared" si="5"/>
        <v>113.72656312108622</v>
      </c>
    </row>
    <row r="25" spans="4:14" x14ac:dyDescent="0.25">
      <c r="D25" s="2">
        <v>48</v>
      </c>
      <c r="E25" s="2">
        <f t="shared" si="0"/>
        <v>0.4</v>
      </c>
      <c r="F25" s="2">
        <v>991</v>
      </c>
      <c r="G25" s="2">
        <v>455</v>
      </c>
      <c r="H25" s="2">
        <v>764</v>
      </c>
      <c r="I25" s="2">
        <v>440</v>
      </c>
      <c r="J25" s="2">
        <f t="shared" si="1"/>
        <v>31.060803261027875</v>
      </c>
      <c r="K25" s="2">
        <f t="shared" si="2"/>
        <v>27.881350958717935</v>
      </c>
      <c r="L25" s="2">
        <f t="shared" si="3"/>
        <v>63.792804416204774</v>
      </c>
      <c r="M25" s="2">
        <f t="shared" si="4"/>
        <v>0.75244145151242969</v>
      </c>
      <c r="N25" s="2">
        <f t="shared" si="5"/>
        <v>119.22946133662248</v>
      </c>
    </row>
    <row r="26" spans="4:14" x14ac:dyDescent="0.25">
      <c r="D26" s="2">
        <v>50</v>
      </c>
      <c r="E26" s="2">
        <f t="shared" si="0"/>
        <v>0.41666666666666669</v>
      </c>
      <c r="F26" s="2">
        <v>959</v>
      </c>
      <c r="G26" s="2">
        <v>453</v>
      </c>
      <c r="H26" s="2">
        <v>733</v>
      </c>
      <c r="I26" s="2">
        <v>438</v>
      </c>
      <c r="J26" s="2">
        <f t="shared" si="1"/>
        <v>33.017389293218606</v>
      </c>
      <c r="K26" s="2">
        <f t="shared" si="2"/>
        <v>29.776793677402708</v>
      </c>
      <c r="L26" s="2">
        <f t="shared" si="3"/>
        <v>65.749390448395502</v>
      </c>
      <c r="M26" s="2">
        <f t="shared" si="4"/>
        <v>0.77551954703657888</v>
      </c>
      <c r="N26" s="2">
        <f t="shared" si="5"/>
        <v>119.22946133662268</v>
      </c>
    </row>
    <row r="27" spans="4:14" x14ac:dyDescent="0.25">
      <c r="D27" s="2">
        <v>52</v>
      </c>
      <c r="E27" s="2">
        <f t="shared" si="0"/>
        <v>0.43333333333333335</v>
      </c>
      <c r="F27" s="2">
        <v>926</v>
      </c>
      <c r="G27" s="2">
        <v>450</v>
      </c>
      <c r="H27" s="2">
        <v>702</v>
      </c>
      <c r="I27" s="2">
        <v>436</v>
      </c>
      <c r="J27" s="2">
        <f t="shared" si="1"/>
        <v>35.0351186389153</v>
      </c>
      <c r="K27" s="2">
        <f t="shared" si="2"/>
        <v>31.672236396087477</v>
      </c>
      <c r="L27" s="2">
        <f t="shared" si="3"/>
        <v>67.767119794092196</v>
      </c>
      <c r="M27" s="2">
        <f t="shared" si="4"/>
        <v>0.79931883304585771</v>
      </c>
      <c r="N27" s="2">
        <f t="shared" si="5"/>
        <v>121.06376074180164</v>
      </c>
    </row>
    <row r="28" spans="4:14" x14ac:dyDescent="0.25">
      <c r="D28" s="2">
        <v>54</v>
      </c>
      <c r="E28" s="2">
        <f t="shared" si="0"/>
        <v>0.45</v>
      </c>
      <c r="F28" s="2">
        <v>893</v>
      </c>
      <c r="G28" s="2">
        <v>446</v>
      </c>
      <c r="H28" s="2">
        <v>671</v>
      </c>
      <c r="I28" s="2">
        <v>429</v>
      </c>
      <c r="J28" s="2">
        <f t="shared" si="1"/>
        <v>37.052847984611994</v>
      </c>
      <c r="K28" s="2">
        <f t="shared" si="2"/>
        <v>33.567679114772247</v>
      </c>
      <c r="L28" s="2">
        <f t="shared" si="3"/>
        <v>69.784849139788889</v>
      </c>
      <c r="M28" s="2">
        <f t="shared" si="4"/>
        <v>0.82311811905513654</v>
      </c>
      <c r="N28" s="2">
        <f t="shared" si="5"/>
        <v>124.73235955215915</v>
      </c>
    </row>
    <row r="29" spans="4:14" x14ac:dyDescent="0.25">
      <c r="D29" s="2">
        <v>56</v>
      </c>
      <c r="E29" s="2">
        <f t="shared" si="0"/>
        <v>0.46666666666666667</v>
      </c>
      <c r="F29" s="2">
        <v>858</v>
      </c>
      <c r="G29" s="2">
        <v>440</v>
      </c>
      <c r="H29" s="2">
        <v>642</v>
      </c>
      <c r="I29" s="2">
        <v>421</v>
      </c>
      <c r="J29" s="2">
        <f t="shared" si="1"/>
        <v>39.192863957320604</v>
      </c>
      <c r="K29" s="2">
        <f t="shared" si="2"/>
        <v>35.340835206445099</v>
      </c>
      <c r="L29" s="2">
        <f t="shared" si="3"/>
        <v>71.9248651124975</v>
      </c>
      <c r="M29" s="2">
        <f t="shared" si="4"/>
        <v>0.84835978603467466</v>
      </c>
      <c r="N29" s="2">
        <f t="shared" si="5"/>
        <v>117.39516193144371</v>
      </c>
    </row>
    <row r="30" spans="4:14" x14ac:dyDescent="0.25">
      <c r="D30" s="2">
        <v>58</v>
      </c>
      <c r="E30" s="2">
        <f t="shared" si="0"/>
        <v>0.48333333333333334</v>
      </c>
      <c r="F30" s="2">
        <v>829</v>
      </c>
      <c r="G30" s="2">
        <v>438</v>
      </c>
      <c r="H30" s="2">
        <v>612</v>
      </c>
      <c r="I30" s="2">
        <v>420</v>
      </c>
      <c r="J30" s="2">
        <f t="shared" si="1"/>
        <v>40.966020048993457</v>
      </c>
      <c r="K30" s="2">
        <f t="shared" si="2"/>
        <v>37.175134611623911</v>
      </c>
      <c r="L30" s="2">
        <f t="shared" si="3"/>
        <v>73.698021204170345</v>
      </c>
      <c r="M30" s="2">
        <f t="shared" si="4"/>
        <v>0.86927431010343481</v>
      </c>
      <c r="N30" s="2">
        <f t="shared" si="5"/>
        <v>113.7265631210862</v>
      </c>
    </row>
    <row r="31" spans="4:14" x14ac:dyDescent="0.25">
      <c r="D31" s="2">
        <v>60</v>
      </c>
      <c r="E31" s="2">
        <f t="shared" si="0"/>
        <v>0.5</v>
      </c>
      <c r="F31" s="2">
        <v>796</v>
      </c>
      <c r="G31" s="2">
        <v>436</v>
      </c>
      <c r="H31" s="2">
        <v>578</v>
      </c>
      <c r="I31" s="2">
        <v>420</v>
      </c>
      <c r="J31" s="2">
        <f t="shared" si="1"/>
        <v>42.98374939469015</v>
      </c>
      <c r="K31" s="2">
        <f t="shared" si="2"/>
        <v>39.254007270826563</v>
      </c>
      <c r="L31" s="2">
        <f t="shared" si="3"/>
        <v>75.715750549867039</v>
      </c>
      <c r="M31" s="2">
        <f t="shared" si="4"/>
        <v>0.89307359611271375</v>
      </c>
      <c r="N31" s="2">
        <f t="shared" si="5"/>
        <v>115.56086252626578</v>
      </c>
    </row>
    <row r="32" spans="4:14" x14ac:dyDescent="0.25">
      <c r="D32" s="2">
        <v>62</v>
      </c>
      <c r="E32" s="2">
        <f t="shared" si="0"/>
        <v>0.51666666666666661</v>
      </c>
      <c r="F32" s="2">
        <v>766</v>
      </c>
      <c r="G32" s="2">
        <v>432</v>
      </c>
      <c r="H32" s="2">
        <v>546</v>
      </c>
      <c r="I32" s="2">
        <v>418</v>
      </c>
      <c r="J32" s="2">
        <f t="shared" si="1"/>
        <v>44.818048799868961</v>
      </c>
      <c r="K32" s="2">
        <f t="shared" si="2"/>
        <v>41.210593303017298</v>
      </c>
      <c r="L32" s="2">
        <f t="shared" si="3"/>
        <v>77.550049955045864</v>
      </c>
      <c r="M32" s="2">
        <f t="shared" si="4"/>
        <v>0.91470931066660377</v>
      </c>
      <c r="N32" s="2">
        <f t="shared" si="5"/>
        <v>117.39516193144414</v>
      </c>
    </row>
    <row r="33" spans="4:14" x14ac:dyDescent="0.25">
      <c r="D33" s="2">
        <v>64</v>
      </c>
      <c r="E33" s="2">
        <f t="shared" si="0"/>
        <v>0.53333333333333333</v>
      </c>
      <c r="F33" s="2">
        <v>732</v>
      </c>
      <c r="G33" s="2">
        <v>432</v>
      </c>
      <c r="H33" s="2">
        <v>515</v>
      </c>
      <c r="I33" s="2">
        <v>418</v>
      </c>
      <c r="J33" s="2">
        <f t="shared" si="1"/>
        <v>46.896921459071613</v>
      </c>
      <c r="K33" s="2">
        <f t="shared" si="2"/>
        <v>43.106036021702067</v>
      </c>
      <c r="L33" s="2">
        <f t="shared" si="3"/>
        <v>79.628922614248509</v>
      </c>
      <c r="M33" s="2">
        <f t="shared" si="4"/>
        <v>0.93922978716101213</v>
      </c>
      <c r="N33" s="2">
        <f t="shared" si="5"/>
        <v>122.89806014697977</v>
      </c>
    </row>
    <row r="34" spans="4:14" x14ac:dyDescent="0.25">
      <c r="D34" s="2">
        <v>66</v>
      </c>
      <c r="E34" s="2">
        <f t="shared" si="0"/>
        <v>0.55000000000000004</v>
      </c>
      <c r="F34" s="2">
        <v>699</v>
      </c>
      <c r="G34" s="2">
        <v>432</v>
      </c>
      <c r="H34" s="2">
        <v>484</v>
      </c>
      <c r="I34" s="2">
        <v>421</v>
      </c>
      <c r="J34" s="2">
        <f t="shared" si="1"/>
        <v>48.914650804768307</v>
      </c>
      <c r="K34" s="2">
        <f t="shared" si="2"/>
        <v>45.001478740386844</v>
      </c>
      <c r="L34" s="2">
        <f t="shared" si="3"/>
        <v>81.646651959945203</v>
      </c>
      <c r="M34" s="2">
        <f t="shared" si="4"/>
        <v>0.96302907317029096</v>
      </c>
      <c r="N34" s="2">
        <f t="shared" si="5"/>
        <v>121.06376074180164</v>
      </c>
    </row>
    <row r="35" spans="4:14" x14ac:dyDescent="0.25">
      <c r="D35" s="2">
        <v>68</v>
      </c>
      <c r="E35" s="2">
        <f t="shared" si="0"/>
        <v>0.56666666666666665</v>
      </c>
      <c r="F35" s="2">
        <v>666</v>
      </c>
      <c r="G35" s="2">
        <v>428</v>
      </c>
      <c r="H35" s="2">
        <v>453</v>
      </c>
      <c r="I35" s="2">
        <v>419</v>
      </c>
      <c r="J35" s="2">
        <f t="shared" si="1"/>
        <v>50.932380150465001</v>
      </c>
      <c r="K35" s="2">
        <f t="shared" si="2"/>
        <v>46.896921459071613</v>
      </c>
      <c r="L35" s="2">
        <f t="shared" si="3"/>
        <v>83.664381305641896</v>
      </c>
      <c r="M35" s="2">
        <f t="shared" si="4"/>
        <v>0.9868283591795699</v>
      </c>
      <c r="N35" s="2">
        <f t="shared" si="5"/>
        <v>124.73235955215915</v>
      </c>
    </row>
    <row r="36" spans="4:14" x14ac:dyDescent="0.25">
      <c r="D36" s="2">
        <v>70</v>
      </c>
      <c r="E36" s="2">
        <f t="shared" si="0"/>
        <v>0.58333333333333337</v>
      </c>
      <c r="F36" s="2">
        <v>631</v>
      </c>
      <c r="G36" s="2">
        <v>428</v>
      </c>
      <c r="H36" s="2">
        <v>416</v>
      </c>
      <c r="I36" s="2">
        <v>416</v>
      </c>
      <c r="J36" s="2">
        <f t="shared" si="1"/>
        <v>53.072396123173611</v>
      </c>
      <c r="K36" s="2">
        <f t="shared" si="2"/>
        <v>49.159224058792148</v>
      </c>
      <c r="L36" s="2">
        <f t="shared" si="3"/>
        <v>85.804397278350507</v>
      </c>
      <c r="M36" s="2">
        <f t="shared" si="4"/>
        <v>1.012070026159108</v>
      </c>
      <c r="N36" s="2">
        <f t="shared" si="5"/>
        <v>130.23525776769563</v>
      </c>
    </row>
    <row r="37" spans="4:14" x14ac:dyDescent="0.25">
      <c r="D37" s="2">
        <v>72</v>
      </c>
      <c r="E37" s="2">
        <f t="shared" si="0"/>
        <v>0.6</v>
      </c>
      <c r="F37" s="2">
        <v>595</v>
      </c>
      <c r="G37" s="2">
        <v>422</v>
      </c>
      <c r="H37" s="2">
        <v>386</v>
      </c>
      <c r="I37" s="2">
        <v>410</v>
      </c>
      <c r="J37" s="2">
        <f t="shared" si="1"/>
        <v>55.273555409388187</v>
      </c>
      <c r="K37" s="2">
        <f t="shared" si="2"/>
        <v>50.993523463970959</v>
      </c>
      <c r="L37" s="2">
        <f t="shared" si="3"/>
        <v>88.005556564565083</v>
      </c>
      <c r="M37" s="2">
        <f t="shared" si="4"/>
        <v>1.038032883623776</v>
      </c>
      <c r="N37" s="2">
        <f t="shared" si="5"/>
        <v>121.06376074180164</v>
      </c>
    </row>
    <row r="38" spans="4:14" x14ac:dyDescent="0.25">
      <c r="D38" s="2">
        <v>74</v>
      </c>
      <c r="E38" s="2">
        <f t="shared" si="0"/>
        <v>0.6166666666666667</v>
      </c>
      <c r="F38" s="2">
        <v>565</v>
      </c>
      <c r="G38" s="2">
        <v>409</v>
      </c>
      <c r="H38" s="2">
        <v>358</v>
      </c>
      <c r="I38" s="2">
        <v>410</v>
      </c>
      <c r="J38" s="2">
        <f t="shared" si="1"/>
        <v>57.107854814566998</v>
      </c>
      <c r="K38" s="2">
        <f t="shared" si="2"/>
        <v>52.705536242137846</v>
      </c>
      <c r="L38" s="2">
        <f t="shared" si="3"/>
        <v>89.839855969743894</v>
      </c>
      <c r="M38" s="2">
        <f t="shared" si="4"/>
        <v>1.0596685981776657</v>
      </c>
      <c r="N38" s="2">
        <f t="shared" si="5"/>
        <v>117.39516193144414</v>
      </c>
    </row>
    <row r="39" spans="4:14" x14ac:dyDescent="0.25">
      <c r="D39" s="2">
        <v>76</v>
      </c>
      <c r="E39" s="2">
        <f t="shared" si="0"/>
        <v>0.6333333333333333</v>
      </c>
      <c r="F39" s="2">
        <v>531</v>
      </c>
      <c r="G39" s="2">
        <v>411</v>
      </c>
      <c r="H39" s="2">
        <v>324</v>
      </c>
      <c r="I39" s="2">
        <v>392</v>
      </c>
      <c r="J39" s="2">
        <f t="shared" si="1"/>
        <v>59.18672747376965</v>
      </c>
      <c r="K39" s="2">
        <f t="shared" si="2"/>
        <v>54.784408901340505</v>
      </c>
      <c r="L39" s="2">
        <f t="shared" si="3"/>
        <v>91.918728628946553</v>
      </c>
      <c r="M39" s="2">
        <f t="shared" si="4"/>
        <v>1.0841890746720744</v>
      </c>
      <c r="N39" s="2">
        <f t="shared" si="5"/>
        <v>117.39516193144371</v>
      </c>
    </row>
    <row r="40" spans="4:14" x14ac:dyDescent="0.25">
      <c r="D40" s="2">
        <v>78</v>
      </c>
      <c r="E40" s="2">
        <f t="shared" si="0"/>
        <v>0.65</v>
      </c>
      <c r="F40" s="2">
        <v>501</v>
      </c>
      <c r="G40" s="2">
        <v>412</v>
      </c>
      <c r="H40" s="2">
        <v>292</v>
      </c>
      <c r="I40" s="2">
        <v>392</v>
      </c>
      <c r="J40" s="2">
        <f t="shared" si="1"/>
        <v>61.021026878948462</v>
      </c>
      <c r="K40" s="2">
        <f t="shared" si="2"/>
        <v>56.740994933531233</v>
      </c>
      <c r="L40" s="2">
        <f t="shared" si="3"/>
        <v>93.75302803412535</v>
      </c>
      <c r="M40" s="2">
        <f t="shared" si="4"/>
        <v>1.1058247892259641</v>
      </c>
      <c r="N40" s="2">
        <f t="shared" si="5"/>
        <v>113.7265631210862</v>
      </c>
    </row>
    <row r="41" spans="4:14" x14ac:dyDescent="0.25">
      <c r="D41" s="2">
        <v>80</v>
      </c>
      <c r="E41" s="2">
        <f t="shared" si="0"/>
        <v>0.66666666666666663</v>
      </c>
      <c r="F41" s="2">
        <v>469</v>
      </c>
      <c r="G41" s="2">
        <v>411</v>
      </c>
      <c r="H41" s="2">
        <v>260</v>
      </c>
      <c r="I41" s="2">
        <v>388</v>
      </c>
      <c r="J41" s="2">
        <f t="shared" si="1"/>
        <v>62.977612911139197</v>
      </c>
      <c r="K41" s="2">
        <f t="shared" si="2"/>
        <v>58.697580965721968</v>
      </c>
      <c r="L41" s="2">
        <f t="shared" si="3"/>
        <v>95.709614066316092</v>
      </c>
      <c r="M41" s="2">
        <f t="shared" si="4"/>
        <v>1.1289028847501132</v>
      </c>
      <c r="N41" s="2">
        <f t="shared" si="5"/>
        <v>119.22946133662268</v>
      </c>
    </row>
    <row r="42" spans="4:14" x14ac:dyDescent="0.25">
      <c r="D42" s="2">
        <v>82</v>
      </c>
      <c r="E42" s="2">
        <f t="shared" si="0"/>
        <v>0.68333333333333335</v>
      </c>
      <c r="F42" s="2">
        <v>436</v>
      </c>
      <c r="G42" s="2">
        <v>407</v>
      </c>
      <c r="H42" s="2">
        <v>225</v>
      </c>
      <c r="I42" s="2">
        <v>388</v>
      </c>
      <c r="J42" s="2">
        <f t="shared" si="1"/>
        <v>64.995342256835883</v>
      </c>
      <c r="K42" s="2">
        <f t="shared" si="2"/>
        <v>60.837596938430579</v>
      </c>
      <c r="L42" s="2">
        <f t="shared" si="3"/>
        <v>97.727343412012772</v>
      </c>
      <c r="M42" s="2">
        <f t="shared" si="4"/>
        <v>1.1527021707593921</v>
      </c>
      <c r="N42" s="2">
        <f t="shared" si="5"/>
        <v>113.7265631210862</v>
      </c>
    </row>
    <row r="43" spans="4:14" x14ac:dyDescent="0.25">
      <c r="D43" s="2">
        <v>84</v>
      </c>
      <c r="E43" s="2">
        <f t="shared" si="0"/>
        <v>0.7</v>
      </c>
      <c r="F43" s="2">
        <v>407</v>
      </c>
      <c r="G43" s="2">
        <v>399</v>
      </c>
      <c r="H43" s="2">
        <v>191</v>
      </c>
      <c r="I43" s="2">
        <v>388</v>
      </c>
      <c r="J43" s="2">
        <f t="shared" si="1"/>
        <v>66.768498348508743</v>
      </c>
      <c r="K43" s="2">
        <f t="shared" si="2"/>
        <v>62.916469597633231</v>
      </c>
      <c r="L43" s="2">
        <f t="shared" si="3"/>
        <v>99.500499503685631</v>
      </c>
      <c r="M43" s="2">
        <f t="shared" si="4"/>
        <v>1.1736166948281523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N17" sqref="N17"/>
    </sheetView>
  </sheetViews>
  <sheetFormatPr defaultRowHeight="15" x14ac:dyDescent="0.25"/>
  <cols>
    <col min="1" max="1" width="14.140625" style="2" bestFit="1" customWidth="1"/>
    <col min="2" max="2" width="12" style="2" bestFit="1" customWidth="1"/>
    <col min="3" max="3" width="9.140625" style="2"/>
    <col min="4" max="12" width="14.42578125" style="2" customWidth="1"/>
    <col min="13" max="16384" width="9.140625" style="2"/>
  </cols>
  <sheetData>
    <row r="1" spans="1:13" x14ac:dyDescent="0.25">
      <c r="A1" s="1" t="s">
        <v>0</v>
      </c>
      <c r="B1" s="2">
        <f>Sheet1!A2</f>
        <v>6800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25">
      <c r="A2" s="1" t="s">
        <v>1</v>
      </c>
      <c r="B2" s="2">
        <f>Sheet1!B2</f>
        <v>1</v>
      </c>
      <c r="D2" s="2">
        <v>2</v>
      </c>
      <c r="E2" s="2">
        <f>D2*(1/120)</f>
        <v>1.6666666666666666E-2</v>
      </c>
      <c r="F2" s="2">
        <v>1279</v>
      </c>
      <c r="G2" s="2">
        <v>580</v>
      </c>
      <c r="H2" s="2">
        <v>989</v>
      </c>
      <c r="I2" s="2">
        <v>565</v>
      </c>
      <c r="J2" s="2">
        <f>(-F2+$F$2)*$B$6</f>
        <v>0</v>
      </c>
      <c r="K2" s="2">
        <f>(-H2+$H$2)*$B$6</f>
        <v>0</v>
      </c>
      <c r="L2" s="2">
        <f>J2+$B$9</f>
        <v>45.286741324285842</v>
      </c>
      <c r="M2" s="2">
        <f>L2/$B$12</f>
        <v>0.53416089303729708</v>
      </c>
    </row>
    <row r="3" spans="1:13" x14ac:dyDescent="0.25">
      <c r="A3" s="1" t="s">
        <v>20</v>
      </c>
      <c r="B3" s="2">
        <f>Sheet1!C2</f>
        <v>1000</v>
      </c>
      <c r="D3" s="2">
        <v>4</v>
      </c>
      <c r="E3" s="2">
        <f t="shared" ref="E3:E52" si="0">D3*(1/120)</f>
        <v>3.3333333333333333E-2</v>
      </c>
      <c r="F3" s="2">
        <v>1269</v>
      </c>
      <c r="G3" s="2">
        <v>504</v>
      </c>
      <c r="H3" s="2">
        <v>1018</v>
      </c>
      <c r="I3" s="2">
        <v>477</v>
      </c>
      <c r="J3" s="2">
        <f t="shared" ref="J3:J52" si="1">(-F3+$F$2)*$B$6</f>
        <v>0.61143313505960384</v>
      </c>
      <c r="K3" s="2">
        <f t="shared" ref="K3:K52" si="2">(-H3+$H$2)*$B$6</f>
        <v>-1.773156091672851</v>
      </c>
      <c r="L3" s="2">
        <f t="shared" ref="L3:L52" si="3">J3+$B$9</f>
        <v>45.898174459345448</v>
      </c>
      <c r="M3" s="2">
        <f t="shared" ref="M3:M52" si="4">L3/$B$12</f>
        <v>0.54137279788859372</v>
      </c>
    </row>
    <row r="4" spans="1:13" x14ac:dyDescent="0.25">
      <c r="A4" s="1" t="s">
        <v>2</v>
      </c>
      <c r="B4" s="2">
        <v>7.8010000000000064</v>
      </c>
      <c r="D4" s="2">
        <v>6</v>
      </c>
      <c r="E4" s="2">
        <f t="shared" si="0"/>
        <v>0.05</v>
      </c>
      <c r="F4" s="2">
        <v>1287</v>
      </c>
      <c r="G4" s="2">
        <v>504</v>
      </c>
      <c r="H4" s="2">
        <v>1020</v>
      </c>
      <c r="I4" s="2">
        <v>475</v>
      </c>
      <c r="J4" s="2">
        <f t="shared" si="1"/>
        <v>-0.48914650804768306</v>
      </c>
      <c r="K4" s="2">
        <f t="shared" si="2"/>
        <v>-1.8954427186847718</v>
      </c>
      <c r="L4" s="2">
        <f t="shared" si="3"/>
        <v>44.79759481623816</v>
      </c>
      <c r="M4" s="2">
        <f t="shared" si="4"/>
        <v>0.52839136915625984</v>
      </c>
    </row>
    <row r="5" spans="1:13" x14ac:dyDescent="0.25">
      <c r="A5" s="1" t="s">
        <v>3</v>
      </c>
      <c r="B5" s="2">
        <v>6.8076567474038882E-2</v>
      </c>
      <c r="D5" s="2">
        <v>8</v>
      </c>
      <c r="E5" s="2">
        <f t="shared" si="0"/>
        <v>6.6666666666666666E-2</v>
      </c>
      <c r="F5" s="2">
        <v>1283</v>
      </c>
      <c r="G5" s="2">
        <v>484</v>
      </c>
      <c r="H5" s="2">
        <v>1018</v>
      </c>
      <c r="I5" s="2">
        <v>452</v>
      </c>
      <c r="J5" s="2">
        <f t="shared" si="1"/>
        <v>-0.24457325402384153</v>
      </c>
      <c r="K5" s="2">
        <f t="shared" si="2"/>
        <v>-1.773156091672851</v>
      </c>
      <c r="L5" s="2">
        <f t="shared" si="3"/>
        <v>45.042168070262001</v>
      </c>
      <c r="M5" s="2">
        <f t="shared" si="4"/>
        <v>0.5312761310967784</v>
      </c>
    </row>
    <row r="6" spans="1:13" x14ac:dyDescent="0.25">
      <c r="A6" s="1" t="s">
        <v>4</v>
      </c>
      <c r="B6" s="2">
        <v>6.1143313505960382E-2</v>
      </c>
      <c r="D6" s="2">
        <v>10</v>
      </c>
      <c r="E6" s="2">
        <f t="shared" si="0"/>
        <v>8.3333333333333329E-2</v>
      </c>
      <c r="F6" s="2">
        <v>1281</v>
      </c>
      <c r="G6" s="2">
        <v>483</v>
      </c>
      <c r="H6" s="2">
        <v>1018</v>
      </c>
      <c r="I6" s="2">
        <v>454</v>
      </c>
      <c r="J6" s="2">
        <f t="shared" si="1"/>
        <v>-0.12228662701192076</v>
      </c>
      <c r="K6" s="2">
        <f t="shared" si="2"/>
        <v>-1.773156091672851</v>
      </c>
      <c r="L6" s="2">
        <f t="shared" si="3"/>
        <v>45.164454697273918</v>
      </c>
      <c r="M6" s="2">
        <f t="shared" si="4"/>
        <v>0.53271851206703769</v>
      </c>
    </row>
    <row r="7" spans="1:13" x14ac:dyDescent="0.25">
      <c r="A7" s="1" t="s">
        <v>5</v>
      </c>
      <c r="B7" s="2">
        <v>6.1754746641019986</v>
      </c>
      <c r="D7" s="2">
        <v>12</v>
      </c>
      <c r="E7" s="2">
        <f t="shared" si="0"/>
        <v>0.1</v>
      </c>
      <c r="F7" s="2">
        <v>1272</v>
      </c>
      <c r="G7" s="2">
        <v>482</v>
      </c>
      <c r="H7" s="2">
        <v>1007</v>
      </c>
      <c r="I7" s="2">
        <v>454</v>
      </c>
      <c r="J7" s="2">
        <f t="shared" si="1"/>
        <v>0.4280031945417227</v>
      </c>
      <c r="K7" s="2">
        <f t="shared" si="2"/>
        <v>-1.100579643107287</v>
      </c>
      <c r="L7" s="2">
        <f t="shared" si="3"/>
        <v>45.714744518827565</v>
      </c>
      <c r="M7" s="2">
        <f t="shared" si="4"/>
        <v>0.53920922643320468</v>
      </c>
    </row>
    <row r="8" spans="1:13" x14ac:dyDescent="0.25">
      <c r="A8" s="1" t="s">
        <v>6</v>
      </c>
      <c r="B8" s="2">
        <v>7.9486307557748495</v>
      </c>
      <c r="D8" s="2">
        <v>14</v>
      </c>
      <c r="E8" s="2">
        <f t="shared" si="0"/>
        <v>0.11666666666666667</v>
      </c>
      <c r="F8" s="2">
        <v>1262</v>
      </c>
      <c r="G8" s="2">
        <v>478</v>
      </c>
      <c r="H8" s="2">
        <v>996</v>
      </c>
      <c r="I8" s="2">
        <v>458</v>
      </c>
      <c r="J8" s="2">
        <f t="shared" si="1"/>
        <v>1.0394363296013265</v>
      </c>
      <c r="K8" s="2">
        <f t="shared" si="2"/>
        <v>-0.4280031945417227</v>
      </c>
      <c r="L8" s="2">
        <f t="shared" si="3"/>
        <v>46.326177653887171</v>
      </c>
      <c r="M8" s="2">
        <f t="shared" si="4"/>
        <v>0.54642113128450143</v>
      </c>
    </row>
    <row r="9" spans="1:13" x14ac:dyDescent="0.25">
      <c r="A9" s="1" t="s">
        <v>7</v>
      </c>
      <c r="B9" s="2">
        <v>45.286741324285842</v>
      </c>
      <c r="D9" s="2">
        <v>16</v>
      </c>
      <c r="E9" s="2">
        <f t="shared" si="0"/>
        <v>0.13333333333333333</v>
      </c>
      <c r="F9" s="2">
        <v>1250</v>
      </c>
      <c r="G9" s="2">
        <v>477</v>
      </c>
      <c r="H9" s="2">
        <v>998</v>
      </c>
      <c r="I9" s="2">
        <v>456</v>
      </c>
      <c r="J9" s="2">
        <f t="shared" si="1"/>
        <v>1.773156091672851</v>
      </c>
      <c r="K9" s="2">
        <f t="shared" si="2"/>
        <v>-0.55028982155364348</v>
      </c>
      <c r="L9" s="2">
        <f t="shared" si="3"/>
        <v>47.059897415958694</v>
      </c>
      <c r="M9" s="2">
        <f t="shared" si="4"/>
        <v>0.55507541710605734</v>
      </c>
    </row>
    <row r="10" spans="1:13" x14ac:dyDescent="0.25">
      <c r="A10" s="1" t="s">
        <v>8</v>
      </c>
      <c r="B10" s="2">
        <v>58.289865070862966</v>
      </c>
      <c r="D10" s="2">
        <v>18</v>
      </c>
      <c r="E10" s="2">
        <f t="shared" si="0"/>
        <v>0.15</v>
      </c>
      <c r="F10" s="2">
        <v>1241</v>
      </c>
      <c r="G10" s="2">
        <v>477</v>
      </c>
      <c r="H10" s="2">
        <v>985</v>
      </c>
      <c r="I10" s="2">
        <v>454</v>
      </c>
      <c r="J10" s="2">
        <f t="shared" si="1"/>
        <v>2.3234459132264944</v>
      </c>
      <c r="K10" s="2">
        <f t="shared" si="2"/>
        <v>0.24457325402384153</v>
      </c>
      <c r="L10" s="2">
        <f t="shared" si="3"/>
        <v>47.610187237512335</v>
      </c>
      <c r="M10" s="2">
        <f t="shared" si="4"/>
        <v>0.56156613147222423</v>
      </c>
    </row>
    <row r="11" spans="1:13" x14ac:dyDescent="0.25">
      <c r="A11" s="1" t="s">
        <v>9</v>
      </c>
      <c r="D11" s="2">
        <v>20</v>
      </c>
      <c r="E11" s="2">
        <f t="shared" si="0"/>
        <v>0.16666666666666666</v>
      </c>
      <c r="F11" s="2">
        <v>1224</v>
      </c>
      <c r="G11" s="2">
        <v>476</v>
      </c>
      <c r="H11" s="2">
        <v>973</v>
      </c>
      <c r="I11" s="2">
        <v>453</v>
      </c>
      <c r="J11" s="2">
        <f t="shared" si="1"/>
        <v>3.3628822428278209</v>
      </c>
      <c r="K11" s="2">
        <f t="shared" si="2"/>
        <v>0.97829301609536612</v>
      </c>
      <c r="L11" s="2">
        <f t="shared" si="3"/>
        <v>48.649623567113665</v>
      </c>
      <c r="M11" s="2">
        <f t="shared" si="4"/>
        <v>0.57382636971942858</v>
      </c>
    </row>
    <row r="12" spans="1:13" x14ac:dyDescent="0.25">
      <c r="A12" s="1" t="s">
        <v>10</v>
      </c>
      <c r="B12" s="2">
        <v>84.781087336402507</v>
      </c>
      <c r="D12" s="2">
        <v>22</v>
      </c>
      <c r="E12" s="2">
        <f t="shared" si="0"/>
        <v>0.18333333333333332</v>
      </c>
      <c r="F12" s="2">
        <v>1211</v>
      </c>
      <c r="G12" s="2">
        <v>476</v>
      </c>
      <c r="H12" s="2">
        <v>961</v>
      </c>
      <c r="I12" s="2">
        <v>454</v>
      </c>
      <c r="J12" s="2">
        <f t="shared" si="1"/>
        <v>4.1577453184053059</v>
      </c>
      <c r="K12" s="2">
        <f t="shared" si="2"/>
        <v>1.7120127781668908</v>
      </c>
      <c r="L12" s="2">
        <f t="shared" si="3"/>
        <v>49.444486642691146</v>
      </c>
      <c r="M12" s="2">
        <f t="shared" si="4"/>
        <v>0.58320184602611413</v>
      </c>
    </row>
    <row r="13" spans="1:13" x14ac:dyDescent="0.25">
      <c r="D13" s="2">
        <v>24</v>
      </c>
      <c r="E13" s="2">
        <f t="shared" si="0"/>
        <v>0.2</v>
      </c>
      <c r="F13" s="2">
        <v>1199</v>
      </c>
      <c r="G13" s="2">
        <v>476</v>
      </c>
      <c r="H13" s="2">
        <v>946</v>
      </c>
      <c r="I13" s="2">
        <v>454</v>
      </c>
      <c r="J13" s="2">
        <f t="shared" si="1"/>
        <v>4.8914650804768307</v>
      </c>
      <c r="K13" s="2">
        <f t="shared" si="2"/>
        <v>2.6291624807562965</v>
      </c>
      <c r="L13" s="2">
        <f t="shared" si="3"/>
        <v>50.178206404762676</v>
      </c>
      <c r="M13" s="2">
        <f t="shared" si="4"/>
        <v>0.59185613184767005</v>
      </c>
    </row>
    <row r="14" spans="1:13" x14ac:dyDescent="0.25">
      <c r="D14" s="2">
        <v>26</v>
      </c>
      <c r="E14" s="2">
        <f t="shared" si="0"/>
        <v>0.21666666666666667</v>
      </c>
      <c r="F14" s="2">
        <v>1184</v>
      </c>
      <c r="G14" s="2">
        <v>474</v>
      </c>
      <c r="H14" s="2">
        <v>938</v>
      </c>
      <c r="I14" s="2">
        <v>453</v>
      </c>
      <c r="J14" s="2">
        <f t="shared" si="1"/>
        <v>5.8086147830662362</v>
      </c>
      <c r="K14" s="2">
        <f t="shared" si="2"/>
        <v>3.1183089888039794</v>
      </c>
      <c r="L14" s="2">
        <f t="shared" si="3"/>
        <v>51.095356107352075</v>
      </c>
      <c r="M14" s="2">
        <f t="shared" si="4"/>
        <v>0.6026739891246149</v>
      </c>
    </row>
    <row r="15" spans="1:13" x14ac:dyDescent="0.25">
      <c r="D15" s="2">
        <v>28</v>
      </c>
      <c r="E15" s="2">
        <f t="shared" si="0"/>
        <v>0.23333333333333334</v>
      </c>
      <c r="F15" s="2">
        <v>1172</v>
      </c>
      <c r="G15" s="2">
        <v>474</v>
      </c>
      <c r="H15" s="2">
        <v>924</v>
      </c>
      <c r="I15" s="2">
        <v>452</v>
      </c>
      <c r="J15" s="2">
        <f t="shared" si="1"/>
        <v>6.542334545137761</v>
      </c>
      <c r="K15" s="2">
        <f t="shared" si="2"/>
        <v>3.9743153778874247</v>
      </c>
      <c r="L15" s="2">
        <f t="shared" si="3"/>
        <v>51.829075869423605</v>
      </c>
      <c r="M15" s="2">
        <f t="shared" si="4"/>
        <v>0.61132827494617092</v>
      </c>
    </row>
    <row r="16" spans="1:13" x14ac:dyDescent="0.25">
      <c r="D16" s="2">
        <v>30</v>
      </c>
      <c r="E16" s="2">
        <f t="shared" si="0"/>
        <v>0.25</v>
      </c>
      <c r="F16" s="2">
        <v>1154</v>
      </c>
      <c r="G16" s="2">
        <v>474</v>
      </c>
      <c r="H16" s="2">
        <v>905</v>
      </c>
      <c r="I16" s="2">
        <v>449</v>
      </c>
      <c r="J16" s="2">
        <f t="shared" si="1"/>
        <v>7.6429141882450482</v>
      </c>
      <c r="K16" s="2">
        <f t="shared" si="2"/>
        <v>5.1360383345006717</v>
      </c>
      <c r="L16" s="2">
        <f t="shared" si="3"/>
        <v>52.929655512530893</v>
      </c>
      <c r="M16" s="2">
        <f t="shared" si="4"/>
        <v>0.62430970367850491</v>
      </c>
    </row>
    <row r="17" spans="4:13" x14ac:dyDescent="0.25">
      <c r="D17" s="2">
        <v>32</v>
      </c>
      <c r="E17" s="2">
        <f t="shared" si="0"/>
        <v>0.26666666666666666</v>
      </c>
      <c r="F17" s="2">
        <v>1139</v>
      </c>
      <c r="G17" s="2">
        <v>471</v>
      </c>
      <c r="H17" s="2">
        <v>893</v>
      </c>
      <c r="I17" s="2">
        <v>445</v>
      </c>
      <c r="J17" s="2">
        <f t="shared" si="1"/>
        <v>8.5600638908344528</v>
      </c>
      <c r="K17" s="2">
        <f t="shared" si="2"/>
        <v>5.8697580965721965</v>
      </c>
      <c r="L17" s="2">
        <f t="shared" si="3"/>
        <v>53.846805215120298</v>
      </c>
      <c r="M17" s="2">
        <f t="shared" si="4"/>
        <v>0.63512756095544987</v>
      </c>
    </row>
    <row r="18" spans="4:13" x14ac:dyDescent="0.25">
      <c r="D18" s="2">
        <v>34</v>
      </c>
      <c r="E18" s="2">
        <f t="shared" si="0"/>
        <v>0.28333333333333333</v>
      </c>
      <c r="F18" s="2">
        <v>1121</v>
      </c>
      <c r="G18" s="2">
        <v>466</v>
      </c>
      <c r="H18" s="2">
        <v>877</v>
      </c>
      <c r="I18" s="2">
        <v>442</v>
      </c>
      <c r="J18" s="2">
        <f t="shared" si="1"/>
        <v>9.6606435339417409</v>
      </c>
      <c r="K18" s="2">
        <f t="shared" si="2"/>
        <v>6.8480511126675632</v>
      </c>
      <c r="L18" s="2">
        <f t="shared" si="3"/>
        <v>54.947384858227579</v>
      </c>
      <c r="M18" s="2">
        <f t="shared" si="4"/>
        <v>0.64810898968778363</v>
      </c>
    </row>
    <row r="19" spans="4:13" x14ac:dyDescent="0.25">
      <c r="D19" s="2">
        <v>36</v>
      </c>
      <c r="E19" s="2">
        <f t="shared" si="0"/>
        <v>0.3</v>
      </c>
      <c r="F19" s="2">
        <v>1110</v>
      </c>
      <c r="G19" s="2">
        <v>466</v>
      </c>
      <c r="H19" s="2">
        <v>858</v>
      </c>
      <c r="I19" s="2">
        <v>444</v>
      </c>
      <c r="J19" s="2">
        <f t="shared" si="1"/>
        <v>10.333219982507305</v>
      </c>
      <c r="K19" s="2">
        <f t="shared" si="2"/>
        <v>8.0097740692808106</v>
      </c>
      <c r="L19" s="2">
        <f t="shared" si="3"/>
        <v>55.619961306793144</v>
      </c>
      <c r="M19" s="2">
        <f t="shared" si="4"/>
        <v>0.65604208502420991</v>
      </c>
    </row>
    <row r="20" spans="4:13" x14ac:dyDescent="0.25">
      <c r="D20" s="2">
        <v>38</v>
      </c>
      <c r="E20" s="2">
        <f t="shared" si="0"/>
        <v>0.31666666666666665</v>
      </c>
      <c r="F20" s="2">
        <v>1088</v>
      </c>
      <c r="G20" s="2">
        <v>462</v>
      </c>
      <c r="H20" s="2">
        <v>849</v>
      </c>
      <c r="I20" s="2">
        <v>444</v>
      </c>
      <c r="J20" s="2">
        <f t="shared" si="1"/>
        <v>11.678372879638433</v>
      </c>
      <c r="K20" s="2">
        <f t="shared" si="2"/>
        <v>8.5600638908344528</v>
      </c>
      <c r="L20" s="2">
        <f t="shared" si="3"/>
        <v>56.965114203924273</v>
      </c>
      <c r="M20" s="2">
        <f t="shared" si="4"/>
        <v>0.67190827569706257</v>
      </c>
    </row>
    <row r="21" spans="4:13" x14ac:dyDescent="0.25">
      <c r="D21" s="2">
        <v>40</v>
      </c>
      <c r="E21" s="2">
        <f t="shared" si="0"/>
        <v>0.33333333333333331</v>
      </c>
      <c r="F21" s="2">
        <v>1065</v>
      </c>
      <c r="G21" s="2">
        <v>461</v>
      </c>
      <c r="H21" s="2">
        <v>831</v>
      </c>
      <c r="I21" s="2">
        <v>442</v>
      </c>
      <c r="J21" s="2">
        <f t="shared" si="1"/>
        <v>13.084669090275522</v>
      </c>
      <c r="K21" s="2">
        <f t="shared" si="2"/>
        <v>9.6606435339417409</v>
      </c>
      <c r="L21" s="2">
        <f t="shared" si="3"/>
        <v>58.371410414561367</v>
      </c>
      <c r="M21" s="2">
        <f t="shared" si="4"/>
        <v>0.68849565685504488</v>
      </c>
    </row>
    <row r="22" spans="4:13" x14ac:dyDescent="0.25">
      <c r="D22" s="2">
        <v>42</v>
      </c>
      <c r="E22" s="2">
        <f t="shared" si="0"/>
        <v>0.35</v>
      </c>
      <c r="F22" s="2">
        <v>1048</v>
      </c>
      <c r="G22" s="2">
        <v>454</v>
      </c>
      <c r="H22" s="2">
        <v>812</v>
      </c>
      <c r="I22" s="2">
        <v>440</v>
      </c>
      <c r="J22" s="2">
        <f t="shared" si="1"/>
        <v>14.124105419876848</v>
      </c>
      <c r="K22" s="2">
        <f t="shared" si="2"/>
        <v>10.822366490554987</v>
      </c>
      <c r="L22" s="2">
        <f t="shared" si="3"/>
        <v>59.41084674416269</v>
      </c>
      <c r="M22" s="2">
        <f t="shared" si="4"/>
        <v>0.700755895102249</v>
      </c>
    </row>
    <row r="23" spans="4:13" x14ac:dyDescent="0.25">
      <c r="D23" s="2">
        <v>44</v>
      </c>
      <c r="E23" s="2">
        <f t="shared" si="0"/>
        <v>0.36666666666666664</v>
      </c>
      <c r="F23" s="2">
        <v>1028</v>
      </c>
      <c r="G23" s="2">
        <v>453</v>
      </c>
      <c r="H23" s="2">
        <v>798</v>
      </c>
      <c r="I23" s="2">
        <v>439</v>
      </c>
      <c r="J23" s="2">
        <f t="shared" si="1"/>
        <v>15.346971689996057</v>
      </c>
      <c r="K23" s="2">
        <f t="shared" si="2"/>
        <v>11.678372879638433</v>
      </c>
      <c r="L23" s="2">
        <f t="shared" si="3"/>
        <v>60.633713014281895</v>
      </c>
      <c r="M23" s="2">
        <f t="shared" si="4"/>
        <v>0.71517970480484228</v>
      </c>
    </row>
    <row r="24" spans="4:13" x14ac:dyDescent="0.25">
      <c r="D24" s="2">
        <v>46</v>
      </c>
      <c r="E24" s="2">
        <f t="shared" si="0"/>
        <v>0.3833333333333333</v>
      </c>
      <c r="F24" s="2">
        <v>1013</v>
      </c>
      <c r="G24" s="2">
        <v>452</v>
      </c>
      <c r="H24" s="2">
        <v>778</v>
      </c>
      <c r="I24" s="2">
        <v>437</v>
      </c>
      <c r="J24" s="2">
        <f t="shared" si="1"/>
        <v>16.264121392585462</v>
      </c>
      <c r="K24" s="2">
        <f t="shared" si="2"/>
        <v>12.901239149757641</v>
      </c>
      <c r="L24" s="2">
        <f t="shared" si="3"/>
        <v>61.550862716871308</v>
      </c>
      <c r="M24" s="2">
        <f t="shared" si="4"/>
        <v>0.72599756208178723</v>
      </c>
    </row>
    <row r="25" spans="4:13" x14ac:dyDescent="0.25">
      <c r="D25" s="2">
        <v>48</v>
      </c>
      <c r="E25" s="2">
        <f t="shared" si="0"/>
        <v>0.4</v>
      </c>
      <c r="F25" s="2">
        <v>991</v>
      </c>
      <c r="G25" s="2">
        <v>452</v>
      </c>
      <c r="H25" s="2">
        <v>755</v>
      </c>
      <c r="I25" s="2">
        <v>439</v>
      </c>
      <c r="J25" s="2">
        <f t="shared" si="1"/>
        <v>17.609274289716591</v>
      </c>
      <c r="K25" s="2">
        <f t="shared" si="2"/>
        <v>14.307535360394729</v>
      </c>
      <c r="L25" s="2">
        <f t="shared" si="3"/>
        <v>62.896015614002437</v>
      </c>
      <c r="M25" s="2">
        <f t="shared" si="4"/>
        <v>0.74186375275463989</v>
      </c>
    </row>
    <row r="26" spans="4:13" x14ac:dyDescent="0.25">
      <c r="D26" s="2">
        <v>50</v>
      </c>
      <c r="E26" s="2">
        <f t="shared" si="0"/>
        <v>0.41666666666666669</v>
      </c>
      <c r="F26" s="2">
        <v>972</v>
      </c>
      <c r="G26" s="2">
        <v>451</v>
      </c>
      <c r="H26" s="2">
        <v>737</v>
      </c>
      <c r="I26" s="2">
        <v>434</v>
      </c>
      <c r="J26" s="2">
        <f t="shared" si="1"/>
        <v>18.770997246329838</v>
      </c>
      <c r="K26" s="2">
        <f t="shared" si="2"/>
        <v>15.408115003502017</v>
      </c>
      <c r="L26" s="2">
        <f t="shared" si="3"/>
        <v>64.057738570615683</v>
      </c>
      <c r="M26" s="2">
        <f t="shared" si="4"/>
        <v>0.75556637197210341</v>
      </c>
    </row>
    <row r="27" spans="4:13" x14ac:dyDescent="0.25">
      <c r="D27" s="2">
        <v>52</v>
      </c>
      <c r="E27" s="2">
        <f t="shared" si="0"/>
        <v>0.43333333333333335</v>
      </c>
      <c r="F27" s="2">
        <v>950</v>
      </c>
      <c r="G27" s="2">
        <v>445</v>
      </c>
      <c r="H27" s="2">
        <v>718</v>
      </c>
      <c r="I27" s="2">
        <v>434</v>
      </c>
      <c r="J27" s="2">
        <f t="shared" si="1"/>
        <v>20.116150143460967</v>
      </c>
      <c r="K27" s="2">
        <f t="shared" si="2"/>
        <v>16.569837960115265</v>
      </c>
      <c r="L27" s="2">
        <f t="shared" si="3"/>
        <v>65.402891467746812</v>
      </c>
      <c r="M27" s="2">
        <f t="shared" si="4"/>
        <v>0.77143256264495597</v>
      </c>
    </row>
    <row r="28" spans="4:13" x14ac:dyDescent="0.25">
      <c r="D28" s="2">
        <v>54</v>
      </c>
      <c r="E28" s="2">
        <f t="shared" si="0"/>
        <v>0.45</v>
      </c>
      <c r="F28" s="2">
        <v>929</v>
      </c>
      <c r="G28" s="2">
        <v>447</v>
      </c>
      <c r="H28" s="2">
        <v>697</v>
      </c>
      <c r="I28" s="2">
        <v>434</v>
      </c>
      <c r="J28" s="2">
        <f t="shared" si="1"/>
        <v>21.400159727086134</v>
      </c>
      <c r="K28" s="2">
        <f t="shared" si="2"/>
        <v>17.853847543740432</v>
      </c>
      <c r="L28" s="2">
        <f t="shared" si="3"/>
        <v>66.686901051371976</v>
      </c>
      <c r="M28" s="2">
        <f t="shared" si="4"/>
        <v>0.78657756283267888</v>
      </c>
    </row>
    <row r="29" spans="4:13" x14ac:dyDescent="0.25">
      <c r="D29" s="2">
        <v>56</v>
      </c>
      <c r="E29" s="2">
        <f t="shared" si="0"/>
        <v>0.46666666666666667</v>
      </c>
      <c r="F29" s="2">
        <v>907</v>
      </c>
      <c r="G29" s="2">
        <v>447</v>
      </c>
      <c r="H29" s="2">
        <v>678</v>
      </c>
      <c r="I29" s="2">
        <v>427</v>
      </c>
      <c r="J29" s="2">
        <f t="shared" si="1"/>
        <v>22.745312624217263</v>
      </c>
      <c r="K29" s="2">
        <f t="shared" si="2"/>
        <v>19.015570500353679</v>
      </c>
      <c r="L29" s="2">
        <f t="shared" si="3"/>
        <v>68.032053948503105</v>
      </c>
      <c r="M29" s="2">
        <f t="shared" si="4"/>
        <v>0.80244375350553143</v>
      </c>
    </row>
    <row r="30" spans="4:13" x14ac:dyDescent="0.25">
      <c r="D30" s="2">
        <v>58</v>
      </c>
      <c r="E30" s="2">
        <f t="shared" si="0"/>
        <v>0.48333333333333334</v>
      </c>
      <c r="F30" s="2">
        <v>886</v>
      </c>
      <c r="G30" s="2">
        <v>442</v>
      </c>
      <c r="H30" s="2">
        <v>662</v>
      </c>
      <c r="I30" s="2">
        <v>424</v>
      </c>
      <c r="J30" s="2">
        <f t="shared" si="1"/>
        <v>24.02932220784243</v>
      </c>
      <c r="K30" s="2">
        <f t="shared" si="2"/>
        <v>19.993863516449046</v>
      </c>
      <c r="L30" s="2">
        <f t="shared" si="3"/>
        <v>69.316063532128268</v>
      </c>
      <c r="M30" s="2">
        <f t="shared" si="4"/>
        <v>0.81758875369325423</v>
      </c>
    </row>
    <row r="31" spans="4:13" x14ac:dyDescent="0.25">
      <c r="D31" s="2">
        <v>60</v>
      </c>
      <c r="E31" s="2">
        <f t="shared" si="0"/>
        <v>0.5</v>
      </c>
      <c r="F31" s="2">
        <v>865</v>
      </c>
      <c r="G31" s="2">
        <v>440</v>
      </c>
      <c r="H31" s="2">
        <v>639</v>
      </c>
      <c r="I31" s="2">
        <v>423</v>
      </c>
      <c r="J31" s="2">
        <f t="shared" si="1"/>
        <v>25.313331791467597</v>
      </c>
      <c r="K31" s="2">
        <f t="shared" si="2"/>
        <v>21.400159727086134</v>
      </c>
      <c r="L31" s="2">
        <f t="shared" si="3"/>
        <v>70.600073115753446</v>
      </c>
      <c r="M31" s="2">
        <f t="shared" si="4"/>
        <v>0.83273375388097726</v>
      </c>
    </row>
    <row r="32" spans="4:13" x14ac:dyDescent="0.25">
      <c r="D32" s="2">
        <v>62</v>
      </c>
      <c r="E32" s="2">
        <f t="shared" si="0"/>
        <v>0.51666666666666661</v>
      </c>
      <c r="F32" s="2">
        <v>842</v>
      </c>
      <c r="G32" s="2">
        <v>440</v>
      </c>
      <c r="H32" s="2">
        <v>619</v>
      </c>
      <c r="I32" s="2">
        <v>421</v>
      </c>
      <c r="J32" s="2">
        <f t="shared" si="1"/>
        <v>26.719628002104688</v>
      </c>
      <c r="K32" s="2">
        <f t="shared" si="2"/>
        <v>22.623025997205342</v>
      </c>
      <c r="L32" s="2">
        <f t="shared" si="3"/>
        <v>72.006369326390526</v>
      </c>
      <c r="M32" s="2">
        <f t="shared" si="4"/>
        <v>0.84932113503895945</v>
      </c>
    </row>
    <row r="33" spans="4:13" x14ac:dyDescent="0.25">
      <c r="D33" s="2">
        <v>64</v>
      </c>
      <c r="E33" s="2">
        <f t="shared" si="0"/>
        <v>0.53333333333333333</v>
      </c>
      <c r="F33" s="2">
        <v>820</v>
      </c>
      <c r="G33" s="2">
        <v>436</v>
      </c>
      <c r="H33" s="2">
        <v>599</v>
      </c>
      <c r="I33" s="2">
        <v>421</v>
      </c>
      <c r="J33" s="2">
        <f t="shared" si="1"/>
        <v>28.064780899235817</v>
      </c>
      <c r="K33" s="2">
        <f t="shared" si="2"/>
        <v>23.845892267324547</v>
      </c>
      <c r="L33" s="2">
        <f t="shared" si="3"/>
        <v>73.351522223521656</v>
      </c>
      <c r="M33" s="2">
        <f t="shared" si="4"/>
        <v>0.86518732571181201</v>
      </c>
    </row>
    <row r="34" spans="4:13" x14ac:dyDescent="0.25">
      <c r="D34" s="2">
        <v>66</v>
      </c>
      <c r="E34" s="2">
        <f t="shared" si="0"/>
        <v>0.55000000000000004</v>
      </c>
      <c r="F34" s="2">
        <v>799</v>
      </c>
      <c r="G34" s="2">
        <v>436</v>
      </c>
      <c r="H34" s="2">
        <v>576</v>
      </c>
      <c r="I34" s="2">
        <v>420</v>
      </c>
      <c r="J34" s="2">
        <f t="shared" si="1"/>
        <v>29.348790482860984</v>
      </c>
      <c r="K34" s="2">
        <f t="shared" si="2"/>
        <v>25.252188477961639</v>
      </c>
      <c r="L34" s="2">
        <f t="shared" si="3"/>
        <v>74.635531807146833</v>
      </c>
      <c r="M34" s="2">
        <f t="shared" si="4"/>
        <v>0.88033232589953503</v>
      </c>
    </row>
    <row r="35" spans="4:13" x14ac:dyDescent="0.25">
      <c r="D35" s="2">
        <v>68</v>
      </c>
      <c r="E35" s="2">
        <f t="shared" si="0"/>
        <v>0.56666666666666665</v>
      </c>
      <c r="F35" s="2">
        <v>779</v>
      </c>
      <c r="G35" s="2">
        <v>436</v>
      </c>
      <c r="H35" s="2">
        <v>552</v>
      </c>
      <c r="I35" s="2">
        <v>420</v>
      </c>
      <c r="J35" s="2">
        <f t="shared" si="1"/>
        <v>30.571656752980193</v>
      </c>
      <c r="K35" s="2">
        <f t="shared" si="2"/>
        <v>26.719628002104688</v>
      </c>
      <c r="L35" s="2">
        <f t="shared" si="3"/>
        <v>75.858398077266031</v>
      </c>
      <c r="M35" s="2">
        <f t="shared" si="4"/>
        <v>0.89475613560212819</v>
      </c>
    </row>
    <row r="36" spans="4:13" x14ac:dyDescent="0.25">
      <c r="D36" s="2">
        <v>70</v>
      </c>
      <c r="E36" s="2">
        <f t="shared" si="0"/>
        <v>0.58333333333333337</v>
      </c>
      <c r="F36" s="2">
        <v>758</v>
      </c>
      <c r="G36" s="2">
        <v>433</v>
      </c>
      <c r="H36" s="2">
        <v>531</v>
      </c>
      <c r="I36" s="2">
        <v>420</v>
      </c>
      <c r="J36" s="2">
        <f t="shared" si="1"/>
        <v>31.85566633660536</v>
      </c>
      <c r="K36" s="2">
        <f t="shared" si="2"/>
        <v>28.003637585729855</v>
      </c>
      <c r="L36" s="2">
        <f t="shared" si="3"/>
        <v>77.142407660891195</v>
      </c>
      <c r="M36" s="2">
        <f t="shared" si="4"/>
        <v>0.90990113578985099</v>
      </c>
    </row>
    <row r="37" spans="4:13" x14ac:dyDescent="0.25">
      <c r="D37" s="2">
        <v>72</v>
      </c>
      <c r="E37" s="2">
        <f t="shared" si="0"/>
        <v>0.6</v>
      </c>
      <c r="F37" s="2">
        <v>735</v>
      </c>
      <c r="G37" s="2">
        <v>434</v>
      </c>
      <c r="H37" s="2">
        <v>512</v>
      </c>
      <c r="I37" s="2">
        <v>419</v>
      </c>
      <c r="J37" s="2">
        <f t="shared" si="1"/>
        <v>33.261962547242447</v>
      </c>
      <c r="K37" s="2">
        <f t="shared" si="2"/>
        <v>29.165360542343102</v>
      </c>
      <c r="L37" s="2">
        <f t="shared" si="3"/>
        <v>78.548703871528289</v>
      </c>
      <c r="M37" s="2">
        <f t="shared" si="4"/>
        <v>0.9264885169478333</v>
      </c>
    </row>
    <row r="38" spans="4:13" x14ac:dyDescent="0.25">
      <c r="D38" s="2">
        <v>74</v>
      </c>
      <c r="E38" s="2">
        <f t="shared" si="0"/>
        <v>0.6166666666666667</v>
      </c>
      <c r="F38" s="2">
        <v>713</v>
      </c>
      <c r="G38" s="2">
        <v>431</v>
      </c>
      <c r="H38" s="2">
        <v>491</v>
      </c>
      <c r="I38" s="2">
        <v>413</v>
      </c>
      <c r="J38" s="2">
        <f t="shared" si="1"/>
        <v>34.607115444373576</v>
      </c>
      <c r="K38" s="2">
        <f t="shared" si="2"/>
        <v>30.449370125968269</v>
      </c>
      <c r="L38" s="2">
        <f t="shared" si="3"/>
        <v>79.893856768659418</v>
      </c>
      <c r="M38" s="2">
        <f t="shared" si="4"/>
        <v>0.94235470762068585</v>
      </c>
    </row>
    <row r="39" spans="4:13" x14ac:dyDescent="0.25">
      <c r="D39" s="2">
        <v>76</v>
      </c>
      <c r="E39" s="2">
        <f t="shared" si="0"/>
        <v>0.6333333333333333</v>
      </c>
      <c r="F39" s="2">
        <v>686</v>
      </c>
      <c r="G39" s="2">
        <v>426</v>
      </c>
      <c r="H39" s="2">
        <v>473</v>
      </c>
      <c r="I39" s="2">
        <v>415</v>
      </c>
      <c r="J39" s="2">
        <f t="shared" si="1"/>
        <v>36.257984909034505</v>
      </c>
      <c r="K39" s="2">
        <f t="shared" si="2"/>
        <v>31.549949769075557</v>
      </c>
      <c r="L39" s="2">
        <f t="shared" si="3"/>
        <v>81.544726233320347</v>
      </c>
      <c r="M39" s="2">
        <f t="shared" si="4"/>
        <v>0.96182685071918672</v>
      </c>
    </row>
    <row r="40" spans="4:13" x14ac:dyDescent="0.25">
      <c r="D40" s="2">
        <v>78</v>
      </c>
      <c r="E40" s="2">
        <f t="shared" si="0"/>
        <v>0.65</v>
      </c>
      <c r="F40" s="2">
        <v>667</v>
      </c>
      <c r="G40" s="2">
        <v>424</v>
      </c>
      <c r="H40" s="2">
        <v>451</v>
      </c>
      <c r="I40" s="2">
        <v>414</v>
      </c>
      <c r="J40" s="2">
        <f t="shared" si="1"/>
        <v>37.419707865647752</v>
      </c>
      <c r="K40" s="2">
        <f t="shared" si="2"/>
        <v>32.895102666206682</v>
      </c>
      <c r="L40" s="2">
        <f t="shared" si="3"/>
        <v>82.706449189933593</v>
      </c>
      <c r="M40" s="2">
        <f t="shared" si="4"/>
        <v>0.97552946993665035</v>
      </c>
    </row>
    <row r="41" spans="4:13" x14ac:dyDescent="0.25">
      <c r="D41" s="2">
        <v>80</v>
      </c>
      <c r="E41" s="2">
        <f t="shared" si="0"/>
        <v>0.66666666666666663</v>
      </c>
      <c r="F41" s="2">
        <v>645</v>
      </c>
      <c r="G41" s="2">
        <v>419</v>
      </c>
      <c r="H41" s="2">
        <v>429</v>
      </c>
      <c r="I41" s="2">
        <v>412</v>
      </c>
      <c r="J41" s="2">
        <f t="shared" si="1"/>
        <v>38.764860762778881</v>
      </c>
      <c r="K41" s="2">
        <f t="shared" si="2"/>
        <v>34.240255563337811</v>
      </c>
      <c r="L41" s="2">
        <f t="shared" si="3"/>
        <v>84.051602087064722</v>
      </c>
      <c r="M41" s="2">
        <f t="shared" si="4"/>
        <v>0.9913956606095029</v>
      </c>
    </row>
    <row r="42" spans="4:13" x14ac:dyDescent="0.25">
      <c r="D42" s="2">
        <v>82</v>
      </c>
      <c r="E42" s="2">
        <f t="shared" si="0"/>
        <v>0.68333333333333335</v>
      </c>
      <c r="F42" s="2">
        <v>625</v>
      </c>
      <c r="G42" s="2">
        <v>418</v>
      </c>
      <c r="H42" s="2">
        <v>409</v>
      </c>
      <c r="I42" s="2">
        <v>413</v>
      </c>
      <c r="J42" s="2">
        <f t="shared" si="1"/>
        <v>39.987727032898093</v>
      </c>
      <c r="K42" s="2">
        <f t="shared" si="2"/>
        <v>35.463121833457024</v>
      </c>
      <c r="L42" s="2">
        <f t="shared" si="3"/>
        <v>85.274468357183935</v>
      </c>
      <c r="M42" s="2">
        <f t="shared" si="4"/>
        <v>1.0058194703120962</v>
      </c>
    </row>
    <row r="43" spans="4:13" x14ac:dyDescent="0.25">
      <c r="D43" s="2">
        <v>84</v>
      </c>
      <c r="E43" s="2">
        <f t="shared" si="0"/>
        <v>0.7</v>
      </c>
      <c r="F43" s="2">
        <v>603</v>
      </c>
      <c r="G43" s="2">
        <v>411</v>
      </c>
      <c r="H43" s="2">
        <v>385</v>
      </c>
      <c r="I43" s="2">
        <v>409</v>
      </c>
      <c r="J43" s="2">
        <f t="shared" si="1"/>
        <v>41.332879930029222</v>
      </c>
      <c r="K43" s="2">
        <f t="shared" si="2"/>
        <v>36.93056135760007</v>
      </c>
      <c r="L43" s="2">
        <f t="shared" si="3"/>
        <v>86.619621254315064</v>
      </c>
      <c r="M43" s="2">
        <f t="shared" si="4"/>
        <v>1.0216856609849487</v>
      </c>
    </row>
    <row r="44" spans="4:13" x14ac:dyDescent="0.25">
      <c r="D44" s="2">
        <v>86</v>
      </c>
      <c r="E44" s="2">
        <f t="shared" si="0"/>
        <v>0.71666666666666667</v>
      </c>
      <c r="F44" s="2">
        <v>584</v>
      </c>
      <c r="G44" s="2">
        <v>410</v>
      </c>
      <c r="H44" s="2">
        <v>363</v>
      </c>
      <c r="I44" s="2">
        <v>402</v>
      </c>
      <c r="J44" s="2">
        <f t="shared" si="1"/>
        <v>42.494602886642468</v>
      </c>
      <c r="K44" s="2">
        <f t="shared" si="2"/>
        <v>38.275714254731199</v>
      </c>
      <c r="L44" s="2">
        <f t="shared" si="3"/>
        <v>87.78134421092831</v>
      </c>
      <c r="M44" s="2">
        <f t="shared" si="4"/>
        <v>1.0353882802024124</v>
      </c>
    </row>
    <row r="45" spans="4:13" x14ac:dyDescent="0.25">
      <c r="D45" s="2">
        <v>88</v>
      </c>
      <c r="E45" s="2">
        <f t="shared" si="0"/>
        <v>0.73333333333333328</v>
      </c>
      <c r="F45" s="2">
        <v>557</v>
      </c>
      <c r="G45" s="2">
        <v>409</v>
      </c>
      <c r="H45" s="2">
        <v>344</v>
      </c>
      <c r="I45" s="2">
        <v>402</v>
      </c>
      <c r="J45" s="2">
        <f t="shared" si="1"/>
        <v>44.145472351303397</v>
      </c>
      <c r="K45" s="2">
        <f t="shared" si="2"/>
        <v>39.437437211344445</v>
      </c>
      <c r="L45" s="2">
        <f t="shared" si="3"/>
        <v>89.432213675589239</v>
      </c>
      <c r="M45" s="2">
        <f t="shared" si="4"/>
        <v>1.0548604233009131</v>
      </c>
    </row>
    <row r="46" spans="4:13" x14ac:dyDescent="0.25">
      <c r="D46" s="2">
        <v>90</v>
      </c>
      <c r="E46" s="2">
        <f t="shared" si="0"/>
        <v>0.75</v>
      </c>
      <c r="F46" s="2">
        <v>538</v>
      </c>
      <c r="G46" s="2">
        <v>402</v>
      </c>
      <c r="H46" s="2">
        <v>320</v>
      </c>
      <c r="I46" s="2">
        <v>397</v>
      </c>
      <c r="J46" s="2">
        <f t="shared" si="1"/>
        <v>45.307195307916643</v>
      </c>
      <c r="K46" s="2">
        <f t="shared" si="2"/>
        <v>40.904876735487498</v>
      </c>
      <c r="L46" s="2">
        <f t="shared" si="3"/>
        <v>90.593936632202485</v>
      </c>
      <c r="M46" s="2">
        <f t="shared" si="4"/>
        <v>1.0685630425183767</v>
      </c>
    </row>
    <row r="47" spans="4:13" x14ac:dyDescent="0.25">
      <c r="D47" s="2">
        <v>92</v>
      </c>
      <c r="E47" s="2">
        <f t="shared" si="0"/>
        <v>0.76666666666666661</v>
      </c>
      <c r="F47" s="2">
        <v>514</v>
      </c>
      <c r="G47" s="2">
        <v>402</v>
      </c>
      <c r="H47" s="2">
        <v>300</v>
      </c>
      <c r="I47" s="2">
        <v>397</v>
      </c>
      <c r="J47" s="2">
        <f t="shared" si="1"/>
        <v>46.774634832059689</v>
      </c>
      <c r="K47" s="2">
        <f t="shared" si="2"/>
        <v>42.127743005606703</v>
      </c>
      <c r="L47" s="2">
        <f t="shared" si="3"/>
        <v>92.061376156345531</v>
      </c>
      <c r="M47" s="2">
        <f t="shared" si="4"/>
        <v>1.0858716141614886</v>
      </c>
    </row>
    <row r="48" spans="4:13" x14ac:dyDescent="0.25">
      <c r="D48" s="2">
        <v>94</v>
      </c>
      <c r="E48" s="2">
        <f t="shared" si="0"/>
        <v>0.78333333333333333</v>
      </c>
      <c r="F48" s="2">
        <v>494</v>
      </c>
      <c r="G48" s="2">
        <v>402</v>
      </c>
      <c r="H48" s="2">
        <v>278</v>
      </c>
      <c r="I48" s="2">
        <v>397</v>
      </c>
      <c r="J48" s="2">
        <f t="shared" si="1"/>
        <v>47.997501102178902</v>
      </c>
      <c r="K48" s="2">
        <f t="shared" si="2"/>
        <v>43.472895902737832</v>
      </c>
      <c r="L48" s="2">
        <f t="shared" si="3"/>
        <v>93.284242426464743</v>
      </c>
      <c r="M48" s="2">
        <f t="shared" si="4"/>
        <v>1.1002954238640819</v>
      </c>
    </row>
    <row r="49" spans="4:13" x14ac:dyDescent="0.25">
      <c r="D49" s="2">
        <v>96</v>
      </c>
      <c r="E49" s="2">
        <f t="shared" si="0"/>
        <v>0.8</v>
      </c>
      <c r="F49" s="2">
        <v>473</v>
      </c>
      <c r="G49" s="2">
        <v>401</v>
      </c>
      <c r="H49" s="2">
        <v>257</v>
      </c>
      <c r="I49" s="2">
        <v>398</v>
      </c>
      <c r="J49" s="2">
        <f t="shared" si="1"/>
        <v>49.281510685804065</v>
      </c>
      <c r="K49" s="2">
        <f t="shared" si="2"/>
        <v>44.756905486363003</v>
      </c>
      <c r="L49" s="2">
        <f t="shared" si="3"/>
        <v>94.568252010089907</v>
      </c>
      <c r="M49" s="2">
        <f t="shared" si="4"/>
        <v>1.1154404240518048</v>
      </c>
    </row>
    <row r="50" spans="4:13" x14ac:dyDescent="0.25">
      <c r="D50" s="2">
        <v>98</v>
      </c>
      <c r="E50" s="2">
        <f t="shared" si="0"/>
        <v>0.81666666666666665</v>
      </c>
      <c r="F50" s="2">
        <v>452</v>
      </c>
      <c r="G50" s="2">
        <v>397</v>
      </c>
      <c r="H50" s="2">
        <v>234</v>
      </c>
      <c r="I50" s="2">
        <v>393</v>
      </c>
      <c r="J50" s="2">
        <f t="shared" si="1"/>
        <v>50.565520269429236</v>
      </c>
      <c r="K50" s="2">
        <f t="shared" si="2"/>
        <v>46.16320169700009</v>
      </c>
      <c r="L50" s="2">
        <f t="shared" si="3"/>
        <v>95.85226159371507</v>
      </c>
      <c r="M50" s="2">
        <f t="shared" si="4"/>
        <v>1.1305854242395277</v>
      </c>
    </row>
    <row r="51" spans="4:13" x14ac:dyDescent="0.25">
      <c r="D51" s="2">
        <v>100</v>
      </c>
      <c r="E51" s="2">
        <f t="shared" si="0"/>
        <v>0.83333333333333337</v>
      </c>
      <c r="F51" s="2">
        <v>431</v>
      </c>
      <c r="G51" s="2">
        <v>397</v>
      </c>
      <c r="H51" s="2">
        <v>211</v>
      </c>
      <c r="I51" s="2">
        <v>391</v>
      </c>
      <c r="J51" s="2">
        <f t="shared" si="1"/>
        <v>51.849529853054406</v>
      </c>
      <c r="K51" s="2">
        <f t="shared" si="2"/>
        <v>47.569497907637178</v>
      </c>
      <c r="L51" s="2">
        <f t="shared" si="3"/>
        <v>97.136271177340248</v>
      </c>
      <c r="M51" s="2">
        <f t="shared" si="4"/>
        <v>1.1457304244272506</v>
      </c>
    </row>
    <row r="52" spans="4:13" x14ac:dyDescent="0.25">
      <c r="D52" s="2">
        <v>102</v>
      </c>
      <c r="E52" s="2">
        <f t="shared" si="0"/>
        <v>0.85</v>
      </c>
      <c r="F52" s="2">
        <v>407</v>
      </c>
      <c r="G52" s="2">
        <v>395</v>
      </c>
      <c r="H52" s="2">
        <v>190</v>
      </c>
      <c r="I52" s="2">
        <v>393</v>
      </c>
      <c r="J52" s="2">
        <f t="shared" si="1"/>
        <v>53.316969377197452</v>
      </c>
      <c r="K52" s="2">
        <f t="shared" si="2"/>
        <v>48.853507491262349</v>
      </c>
      <c r="L52" s="2">
        <f t="shared" si="3"/>
        <v>98.603710701483294</v>
      </c>
      <c r="M52" s="2">
        <f t="shared" si="4"/>
        <v>1.1630389960703624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P8" sqref="N2:P8"/>
    </sheetView>
  </sheetViews>
  <sheetFormatPr defaultRowHeight="15" x14ac:dyDescent="0.25"/>
  <cols>
    <col min="1" max="1" width="15.7109375" style="2" bestFit="1" customWidth="1"/>
    <col min="2" max="2" width="12" style="2" bestFit="1" customWidth="1"/>
    <col min="3" max="3" width="9.140625" style="2"/>
    <col min="4" max="11" width="15.28515625" style="2" customWidth="1"/>
    <col min="12" max="12" width="11.7109375" style="2" customWidth="1"/>
    <col min="13" max="16384" width="9.140625" style="2"/>
  </cols>
  <sheetData>
    <row r="1" spans="1:13" x14ac:dyDescent="0.25">
      <c r="A1" s="1" t="s">
        <v>0</v>
      </c>
      <c r="B1" s="2">
        <f>Sheet1!A2</f>
        <v>6800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25">
      <c r="A2" s="1" t="s">
        <v>1</v>
      </c>
      <c r="B2" s="2">
        <f>Sheet1!B2</f>
        <v>1</v>
      </c>
      <c r="D2" s="2">
        <v>2</v>
      </c>
      <c r="E2" s="2">
        <f>D2*(1/120)</f>
        <v>1.6666666666666666E-2</v>
      </c>
      <c r="F2" s="2">
        <v>1172</v>
      </c>
      <c r="G2" s="2">
        <v>495</v>
      </c>
      <c r="H2" s="2">
        <v>905</v>
      </c>
      <c r="I2" s="2">
        <v>491</v>
      </c>
      <c r="J2" s="2">
        <f>(-F2+$F$2)*$B$6</f>
        <v>0</v>
      </c>
      <c r="K2" s="2">
        <f>(-H2+$H$2)*$B$6</f>
        <v>0</v>
      </c>
      <c r="L2" s="2">
        <f>J2+$B$9</f>
        <v>47.977042789094902</v>
      </c>
      <c r="M2" s="2">
        <f>L2/$B$12</f>
        <v>0.56589322331674052</v>
      </c>
    </row>
    <row r="3" spans="1:13" x14ac:dyDescent="0.25">
      <c r="A3" s="1" t="s">
        <v>20</v>
      </c>
      <c r="B3" s="2">
        <f>Sheet1!C2</f>
        <v>1000</v>
      </c>
      <c r="D3" s="2">
        <v>4</v>
      </c>
      <c r="E3" s="2">
        <f t="shared" ref="E3:E60" si="0">D3*(1/120)</f>
        <v>3.3333333333333333E-2</v>
      </c>
      <c r="F3" s="2">
        <v>1156</v>
      </c>
      <c r="G3" s="2">
        <v>483</v>
      </c>
      <c r="H3" s="2">
        <v>924</v>
      </c>
      <c r="I3" s="2">
        <v>462</v>
      </c>
      <c r="J3" s="2">
        <f t="shared" ref="J3:J60" si="1">(-F3+$F$2)*$B$6</f>
        <v>0.97829301609536612</v>
      </c>
      <c r="K3" s="2">
        <f t="shared" ref="K3:K60" si="2">(-H3+$H$2)*$B$6</f>
        <v>-1.1617229566132472</v>
      </c>
      <c r="L3" s="2">
        <f t="shared" ref="L3:L60" si="3">J3+$B$9</f>
        <v>48.955335805190266</v>
      </c>
      <c r="M3" s="2">
        <f t="shared" ref="M3:M60" si="4">L3/$B$12</f>
        <v>0.57743227107881501</v>
      </c>
    </row>
    <row r="4" spans="1:13" x14ac:dyDescent="0.25">
      <c r="A4" s="1" t="s">
        <v>2</v>
      </c>
      <c r="B4" s="2">
        <v>7.8010000000000064</v>
      </c>
      <c r="D4" s="2">
        <v>6</v>
      </c>
      <c r="E4" s="2">
        <f t="shared" si="0"/>
        <v>0.05</v>
      </c>
      <c r="F4" s="2">
        <v>1171</v>
      </c>
      <c r="G4" s="2">
        <v>476</v>
      </c>
      <c r="H4" s="2">
        <v>923</v>
      </c>
      <c r="I4" s="2">
        <v>455</v>
      </c>
      <c r="J4" s="2">
        <f t="shared" si="1"/>
        <v>6.1143313505960382E-2</v>
      </c>
      <c r="K4" s="2">
        <f t="shared" si="2"/>
        <v>-1.100579643107287</v>
      </c>
      <c r="L4" s="2">
        <f t="shared" si="3"/>
        <v>48.038186102600861</v>
      </c>
      <c r="M4" s="2">
        <f t="shared" si="4"/>
        <v>0.56661441380187016</v>
      </c>
    </row>
    <row r="5" spans="1:13" x14ac:dyDescent="0.25">
      <c r="A5" s="1" t="s">
        <v>3</v>
      </c>
      <c r="B5" s="2">
        <v>6.8076567474038882E-2</v>
      </c>
      <c r="D5" s="2">
        <v>8</v>
      </c>
      <c r="E5" s="2">
        <f t="shared" si="0"/>
        <v>6.6666666666666666E-2</v>
      </c>
      <c r="F5" s="2">
        <v>1165</v>
      </c>
      <c r="G5" s="2">
        <v>474</v>
      </c>
      <c r="H5" s="2">
        <v>910</v>
      </c>
      <c r="I5" s="2">
        <v>451</v>
      </c>
      <c r="J5" s="2">
        <f t="shared" si="1"/>
        <v>0.4280031945417227</v>
      </c>
      <c r="K5" s="2">
        <f t="shared" si="2"/>
        <v>-0.30571656752980192</v>
      </c>
      <c r="L5" s="2">
        <f t="shared" si="3"/>
        <v>48.405045983636626</v>
      </c>
      <c r="M5" s="2">
        <f t="shared" si="4"/>
        <v>0.57094155671264812</v>
      </c>
    </row>
    <row r="6" spans="1:13" x14ac:dyDescent="0.25">
      <c r="A6" s="1" t="s">
        <v>4</v>
      </c>
      <c r="B6" s="2">
        <v>6.1143313505960382E-2</v>
      </c>
      <c r="D6" s="2">
        <v>10</v>
      </c>
      <c r="E6" s="2">
        <f t="shared" si="0"/>
        <v>8.3333333333333329E-2</v>
      </c>
      <c r="F6" s="2">
        <v>1162</v>
      </c>
      <c r="G6" s="2">
        <v>473</v>
      </c>
      <c r="H6" s="2">
        <v>908</v>
      </c>
      <c r="I6" s="2">
        <v>451</v>
      </c>
      <c r="J6" s="2">
        <f t="shared" si="1"/>
        <v>0.61143313505960384</v>
      </c>
      <c r="K6" s="2">
        <f t="shared" si="2"/>
        <v>-0.18342994051788114</v>
      </c>
      <c r="L6" s="2">
        <f t="shared" si="3"/>
        <v>48.588475924154508</v>
      </c>
      <c r="M6" s="2">
        <f t="shared" si="4"/>
        <v>0.57310512816803716</v>
      </c>
    </row>
    <row r="7" spans="1:13" x14ac:dyDescent="0.25">
      <c r="A7" s="1" t="s">
        <v>5</v>
      </c>
      <c r="B7" s="2">
        <v>6.542334545137761</v>
      </c>
      <c r="D7" s="2">
        <v>12</v>
      </c>
      <c r="E7" s="2">
        <f t="shared" si="0"/>
        <v>0.1</v>
      </c>
      <c r="F7" s="2">
        <v>1155</v>
      </c>
      <c r="G7" s="2">
        <v>470</v>
      </c>
      <c r="H7" s="2">
        <v>904</v>
      </c>
      <c r="I7" s="2">
        <v>451</v>
      </c>
      <c r="J7" s="2">
        <f t="shared" si="1"/>
        <v>1.0394363296013265</v>
      </c>
      <c r="K7" s="2">
        <f t="shared" si="2"/>
        <v>6.1143313505960382E-2</v>
      </c>
      <c r="L7" s="2">
        <f t="shared" si="3"/>
        <v>49.016479118696232</v>
      </c>
      <c r="M7" s="2">
        <f t="shared" si="4"/>
        <v>0.57815346156394476</v>
      </c>
    </row>
    <row r="8" spans="1:13" x14ac:dyDescent="0.25">
      <c r="A8" s="1" t="s">
        <v>6</v>
      </c>
      <c r="B8" s="2">
        <v>8.0097740692808106</v>
      </c>
      <c r="D8" s="2">
        <v>14</v>
      </c>
      <c r="E8" s="2">
        <f t="shared" si="0"/>
        <v>0.11666666666666667</v>
      </c>
      <c r="F8" s="2">
        <v>1148</v>
      </c>
      <c r="G8" s="2">
        <v>467</v>
      </c>
      <c r="H8" s="2">
        <v>891</v>
      </c>
      <c r="I8" s="2">
        <v>451</v>
      </c>
      <c r="J8" s="2">
        <f t="shared" si="1"/>
        <v>1.4674395241430491</v>
      </c>
      <c r="K8" s="2">
        <f t="shared" si="2"/>
        <v>0.8560063890834454</v>
      </c>
      <c r="L8" s="2">
        <f t="shared" si="3"/>
        <v>49.444482313237948</v>
      </c>
      <c r="M8" s="2">
        <f t="shared" si="4"/>
        <v>0.58320179495985236</v>
      </c>
    </row>
    <row r="9" spans="1:13" x14ac:dyDescent="0.25">
      <c r="A9" s="1" t="s">
        <v>7</v>
      </c>
      <c r="B9" s="2">
        <v>47.977042789094902</v>
      </c>
      <c r="D9" s="2">
        <v>16</v>
      </c>
      <c r="E9" s="2">
        <f t="shared" si="0"/>
        <v>0.13333333333333333</v>
      </c>
      <c r="F9" s="2">
        <v>1140</v>
      </c>
      <c r="G9" s="2">
        <v>461</v>
      </c>
      <c r="H9" s="2">
        <v>890</v>
      </c>
      <c r="I9" s="2">
        <v>454</v>
      </c>
      <c r="J9" s="2">
        <f t="shared" si="1"/>
        <v>1.9565860321907322</v>
      </c>
      <c r="K9" s="2">
        <f t="shared" si="2"/>
        <v>0.91714970258940576</v>
      </c>
      <c r="L9" s="2">
        <f t="shared" si="3"/>
        <v>49.933628821285637</v>
      </c>
      <c r="M9" s="2">
        <f t="shared" si="4"/>
        <v>0.58897131884088971</v>
      </c>
    </row>
    <row r="10" spans="1:13" x14ac:dyDescent="0.25">
      <c r="A10" s="1" t="s">
        <v>8</v>
      </c>
      <c r="B10" s="2">
        <v>58.738248648331144</v>
      </c>
      <c r="D10" s="2">
        <v>18</v>
      </c>
      <c r="E10" s="2">
        <f t="shared" si="0"/>
        <v>0.15</v>
      </c>
      <c r="F10" s="2">
        <v>1132</v>
      </c>
      <c r="G10" s="2">
        <v>459</v>
      </c>
      <c r="H10" s="2">
        <v>893</v>
      </c>
      <c r="I10" s="2">
        <v>453</v>
      </c>
      <c r="J10" s="2">
        <f t="shared" si="1"/>
        <v>2.4457325402384154</v>
      </c>
      <c r="K10" s="2">
        <f t="shared" si="2"/>
        <v>0.73371976207152456</v>
      </c>
      <c r="L10" s="2">
        <f t="shared" si="3"/>
        <v>50.422775329333319</v>
      </c>
      <c r="M10" s="2">
        <f t="shared" si="4"/>
        <v>0.59474084272192695</v>
      </c>
    </row>
    <row r="11" spans="1:13" x14ac:dyDescent="0.25">
      <c r="A11" s="1" t="s">
        <v>9</v>
      </c>
      <c r="D11" s="2">
        <v>20</v>
      </c>
      <c r="E11" s="2">
        <f t="shared" si="0"/>
        <v>0.16666666666666666</v>
      </c>
      <c r="F11" s="2">
        <v>1121</v>
      </c>
      <c r="G11" s="2">
        <v>458</v>
      </c>
      <c r="H11" s="2">
        <v>876</v>
      </c>
      <c r="I11" s="2">
        <v>451</v>
      </c>
      <c r="J11" s="2">
        <f t="shared" si="1"/>
        <v>3.1183089888039794</v>
      </c>
      <c r="K11" s="2">
        <f t="shared" si="2"/>
        <v>1.773156091672851</v>
      </c>
      <c r="L11" s="2">
        <f t="shared" si="3"/>
        <v>51.095351777898884</v>
      </c>
      <c r="M11" s="2">
        <f t="shared" si="4"/>
        <v>0.60267393805835323</v>
      </c>
    </row>
    <row r="12" spans="1:13" x14ac:dyDescent="0.25">
      <c r="A12" s="1" t="s">
        <v>10</v>
      </c>
      <c r="B12" s="2">
        <v>84.781087336402507</v>
      </c>
      <c r="D12" s="2">
        <v>22</v>
      </c>
      <c r="E12" s="2">
        <f t="shared" si="0"/>
        <v>0.18333333333333332</v>
      </c>
      <c r="F12" s="2">
        <v>1113</v>
      </c>
      <c r="G12" s="2">
        <v>458</v>
      </c>
      <c r="H12" s="2">
        <v>868</v>
      </c>
      <c r="I12" s="2">
        <v>447</v>
      </c>
      <c r="J12" s="2">
        <f t="shared" si="1"/>
        <v>3.6074554968516628</v>
      </c>
      <c r="K12" s="2">
        <f t="shared" si="2"/>
        <v>2.2623025997205342</v>
      </c>
      <c r="L12" s="2">
        <f t="shared" si="3"/>
        <v>51.584498285946566</v>
      </c>
      <c r="M12" s="2">
        <f t="shared" si="4"/>
        <v>0.60844346193939058</v>
      </c>
    </row>
    <row r="13" spans="1:13" x14ac:dyDescent="0.25">
      <c r="D13" s="2">
        <v>24</v>
      </c>
      <c r="E13" s="2">
        <f t="shared" si="0"/>
        <v>0.2</v>
      </c>
      <c r="F13" s="2">
        <v>1100</v>
      </c>
      <c r="G13" s="2">
        <v>457</v>
      </c>
      <c r="H13" s="2">
        <v>859</v>
      </c>
      <c r="I13" s="2">
        <v>447</v>
      </c>
      <c r="J13" s="2">
        <f t="shared" si="1"/>
        <v>4.4023185724291478</v>
      </c>
      <c r="K13" s="2">
        <f t="shared" si="2"/>
        <v>2.8125924212741777</v>
      </c>
      <c r="L13" s="2">
        <f t="shared" si="3"/>
        <v>52.379361361524047</v>
      </c>
      <c r="M13" s="2">
        <f t="shared" si="4"/>
        <v>0.61781893824607614</v>
      </c>
    </row>
    <row r="14" spans="1:13" x14ac:dyDescent="0.25">
      <c r="D14" s="2">
        <v>26</v>
      </c>
      <c r="E14" s="2">
        <f t="shared" si="0"/>
        <v>0.21666666666666667</v>
      </c>
      <c r="F14" s="2">
        <v>1091</v>
      </c>
      <c r="G14" s="2">
        <v>457</v>
      </c>
      <c r="H14" s="2">
        <v>843</v>
      </c>
      <c r="I14" s="2">
        <v>448</v>
      </c>
      <c r="J14" s="2">
        <f t="shared" si="1"/>
        <v>4.952608393982791</v>
      </c>
      <c r="K14" s="2">
        <f t="shared" si="2"/>
        <v>3.7908854373695435</v>
      </c>
      <c r="L14" s="2">
        <f t="shared" si="3"/>
        <v>52.929651183077695</v>
      </c>
      <c r="M14" s="2">
        <f t="shared" si="4"/>
        <v>0.62430965261224314</v>
      </c>
    </row>
    <row r="15" spans="1:13" x14ac:dyDescent="0.25">
      <c r="D15" s="2">
        <v>28</v>
      </c>
      <c r="E15" s="2">
        <f t="shared" si="0"/>
        <v>0.23333333333333334</v>
      </c>
      <c r="F15" s="2">
        <v>1081</v>
      </c>
      <c r="G15" s="2">
        <v>456</v>
      </c>
      <c r="H15" s="2">
        <v>833</v>
      </c>
      <c r="I15" s="2">
        <v>448</v>
      </c>
      <c r="J15" s="2">
        <f t="shared" si="1"/>
        <v>5.5640415290423952</v>
      </c>
      <c r="K15" s="2">
        <f t="shared" si="2"/>
        <v>4.4023185724291478</v>
      </c>
      <c r="L15" s="2">
        <f t="shared" si="3"/>
        <v>53.541084318137294</v>
      </c>
      <c r="M15" s="2">
        <f t="shared" si="4"/>
        <v>0.63152155746353966</v>
      </c>
    </row>
    <row r="16" spans="1:13" x14ac:dyDescent="0.25">
      <c r="D16" s="2">
        <v>30</v>
      </c>
      <c r="E16" s="2">
        <f t="shared" si="0"/>
        <v>0.25</v>
      </c>
      <c r="F16" s="2">
        <v>1071</v>
      </c>
      <c r="G16" s="2">
        <v>456</v>
      </c>
      <c r="H16" s="2">
        <v>827</v>
      </c>
      <c r="I16" s="2">
        <v>448</v>
      </c>
      <c r="J16" s="2">
        <f t="shared" si="1"/>
        <v>6.1754746641019986</v>
      </c>
      <c r="K16" s="2">
        <f t="shared" si="2"/>
        <v>4.7691784534649102</v>
      </c>
      <c r="L16" s="2">
        <f t="shared" si="3"/>
        <v>54.1525174531969</v>
      </c>
      <c r="M16" s="2">
        <f t="shared" si="4"/>
        <v>0.6387334623148363</v>
      </c>
    </row>
    <row r="17" spans="4:13" x14ac:dyDescent="0.25">
      <c r="D17" s="2">
        <v>32</v>
      </c>
      <c r="E17" s="2">
        <f t="shared" si="0"/>
        <v>0.26666666666666666</v>
      </c>
      <c r="F17" s="2">
        <v>1059</v>
      </c>
      <c r="G17" s="2">
        <v>457</v>
      </c>
      <c r="H17" s="2">
        <v>817</v>
      </c>
      <c r="I17" s="2">
        <v>448</v>
      </c>
      <c r="J17" s="2">
        <f t="shared" si="1"/>
        <v>6.9091944261735234</v>
      </c>
      <c r="K17" s="2">
        <f t="shared" si="2"/>
        <v>5.3806115885245136</v>
      </c>
      <c r="L17" s="2">
        <f t="shared" si="3"/>
        <v>54.886237215268423</v>
      </c>
      <c r="M17" s="2">
        <f t="shared" si="4"/>
        <v>0.64738774813639233</v>
      </c>
    </row>
    <row r="18" spans="4:13" x14ac:dyDescent="0.25">
      <c r="D18" s="2">
        <v>34</v>
      </c>
      <c r="E18" s="2">
        <f t="shared" si="0"/>
        <v>0.28333333333333333</v>
      </c>
      <c r="F18" s="2">
        <v>1046</v>
      </c>
      <c r="G18" s="2">
        <v>456</v>
      </c>
      <c r="H18" s="2">
        <v>802</v>
      </c>
      <c r="I18" s="2">
        <v>442</v>
      </c>
      <c r="J18" s="2">
        <f t="shared" si="1"/>
        <v>7.7040575017510085</v>
      </c>
      <c r="K18" s="2">
        <f t="shared" si="2"/>
        <v>6.2977612911139191</v>
      </c>
      <c r="L18" s="2">
        <f t="shared" si="3"/>
        <v>55.681100290845912</v>
      </c>
      <c r="M18" s="2">
        <f t="shared" si="4"/>
        <v>0.65676322444307789</v>
      </c>
    </row>
    <row r="19" spans="4:13" x14ac:dyDescent="0.25">
      <c r="D19" s="2">
        <v>36</v>
      </c>
      <c r="E19" s="2">
        <f t="shared" si="0"/>
        <v>0.3</v>
      </c>
      <c r="F19" s="2">
        <v>1036</v>
      </c>
      <c r="G19" s="2">
        <v>456</v>
      </c>
      <c r="H19" s="2">
        <v>797</v>
      </c>
      <c r="I19" s="2">
        <v>435</v>
      </c>
      <c r="J19" s="2">
        <f t="shared" si="1"/>
        <v>8.3154906368106118</v>
      </c>
      <c r="K19" s="2">
        <f t="shared" si="2"/>
        <v>6.6034778586437213</v>
      </c>
      <c r="L19" s="2">
        <f t="shared" si="3"/>
        <v>56.292533425905518</v>
      </c>
      <c r="M19" s="2">
        <f t="shared" si="4"/>
        <v>0.66397512929437452</v>
      </c>
    </row>
    <row r="20" spans="4:13" x14ac:dyDescent="0.25">
      <c r="D20" s="2">
        <v>38</v>
      </c>
      <c r="E20" s="2">
        <f t="shared" si="0"/>
        <v>0.31666666666666665</v>
      </c>
      <c r="F20" s="2">
        <v>1024</v>
      </c>
      <c r="G20" s="2">
        <v>449</v>
      </c>
      <c r="H20" s="2">
        <v>784</v>
      </c>
      <c r="I20" s="2">
        <v>434</v>
      </c>
      <c r="J20" s="2">
        <f t="shared" si="1"/>
        <v>9.0492103988821366</v>
      </c>
      <c r="K20" s="2">
        <f t="shared" si="2"/>
        <v>7.3983409342212063</v>
      </c>
      <c r="L20" s="2">
        <f t="shared" si="3"/>
        <v>57.026253187977041</v>
      </c>
      <c r="M20" s="2">
        <f t="shared" si="4"/>
        <v>0.67262941511593055</v>
      </c>
    </row>
    <row r="21" spans="4:13" x14ac:dyDescent="0.25">
      <c r="D21" s="2">
        <v>40</v>
      </c>
      <c r="E21" s="2">
        <f t="shared" si="0"/>
        <v>0.33333333333333331</v>
      </c>
      <c r="F21" s="2">
        <v>1013</v>
      </c>
      <c r="G21" s="2">
        <v>449</v>
      </c>
      <c r="H21" s="2">
        <v>770</v>
      </c>
      <c r="I21" s="2">
        <v>435</v>
      </c>
      <c r="J21" s="2">
        <f t="shared" si="1"/>
        <v>9.7217868474477012</v>
      </c>
      <c r="K21" s="2">
        <f t="shared" si="2"/>
        <v>8.2543473233046516</v>
      </c>
      <c r="L21" s="2">
        <f t="shared" si="3"/>
        <v>57.698829636542605</v>
      </c>
      <c r="M21" s="2">
        <f t="shared" si="4"/>
        <v>0.68056251045235683</v>
      </c>
    </row>
    <row r="22" spans="4:13" x14ac:dyDescent="0.25">
      <c r="D22" s="2">
        <v>42</v>
      </c>
      <c r="E22" s="2">
        <f t="shared" si="0"/>
        <v>0.35</v>
      </c>
      <c r="F22" s="2">
        <v>998</v>
      </c>
      <c r="G22" s="2">
        <v>451</v>
      </c>
      <c r="H22" s="2">
        <v>760</v>
      </c>
      <c r="I22" s="2">
        <v>437</v>
      </c>
      <c r="J22" s="2">
        <f t="shared" si="1"/>
        <v>10.638936550037107</v>
      </c>
      <c r="K22" s="2">
        <f t="shared" si="2"/>
        <v>8.8657804583642559</v>
      </c>
      <c r="L22" s="2">
        <f t="shared" si="3"/>
        <v>58.615979339132011</v>
      </c>
      <c r="M22" s="2">
        <f t="shared" si="4"/>
        <v>0.69138036772930167</v>
      </c>
    </row>
    <row r="23" spans="4:13" x14ac:dyDescent="0.25">
      <c r="D23" s="2">
        <v>44</v>
      </c>
      <c r="E23" s="2">
        <f t="shared" si="0"/>
        <v>0.36666666666666664</v>
      </c>
      <c r="F23" s="2">
        <v>983</v>
      </c>
      <c r="G23" s="2">
        <v>453</v>
      </c>
      <c r="H23" s="2">
        <v>750</v>
      </c>
      <c r="I23" s="2">
        <v>437</v>
      </c>
      <c r="J23" s="2">
        <f t="shared" si="1"/>
        <v>11.556086252626512</v>
      </c>
      <c r="K23" s="2">
        <f t="shared" si="2"/>
        <v>9.4772135934238602</v>
      </c>
      <c r="L23" s="2">
        <f t="shared" si="3"/>
        <v>59.533129041721416</v>
      </c>
      <c r="M23" s="2">
        <f t="shared" si="4"/>
        <v>0.70219822500624662</v>
      </c>
    </row>
    <row r="24" spans="4:13" x14ac:dyDescent="0.25">
      <c r="D24" s="2">
        <v>46</v>
      </c>
      <c r="E24" s="2">
        <f t="shared" si="0"/>
        <v>0.3833333333333333</v>
      </c>
      <c r="F24" s="2">
        <v>970</v>
      </c>
      <c r="G24" s="2">
        <v>454</v>
      </c>
      <c r="H24" s="2">
        <v>736</v>
      </c>
      <c r="I24" s="2">
        <v>437</v>
      </c>
      <c r="J24" s="2">
        <f t="shared" si="1"/>
        <v>12.350949328203997</v>
      </c>
      <c r="K24" s="2">
        <f t="shared" si="2"/>
        <v>10.333219982507305</v>
      </c>
      <c r="L24" s="2">
        <f t="shared" si="3"/>
        <v>60.327992117298898</v>
      </c>
      <c r="M24" s="2">
        <f t="shared" si="4"/>
        <v>0.71157370131293218</v>
      </c>
    </row>
    <row r="25" spans="4:13" x14ac:dyDescent="0.25">
      <c r="D25" s="2">
        <v>48</v>
      </c>
      <c r="E25" s="2">
        <f t="shared" si="0"/>
        <v>0.4</v>
      </c>
      <c r="F25" s="2">
        <v>956</v>
      </c>
      <c r="G25" s="2">
        <v>448</v>
      </c>
      <c r="H25" s="2">
        <v>724</v>
      </c>
      <c r="I25" s="2">
        <v>437</v>
      </c>
      <c r="J25" s="2">
        <f t="shared" si="1"/>
        <v>13.206955717287443</v>
      </c>
      <c r="K25" s="2">
        <f t="shared" si="2"/>
        <v>11.066939744578828</v>
      </c>
      <c r="L25" s="2">
        <f t="shared" si="3"/>
        <v>61.183998506382345</v>
      </c>
      <c r="M25" s="2">
        <f t="shared" si="4"/>
        <v>0.72167036810474749</v>
      </c>
    </row>
    <row r="26" spans="4:13" x14ac:dyDescent="0.25">
      <c r="D26" s="2">
        <v>50</v>
      </c>
      <c r="E26" s="2">
        <f t="shared" si="0"/>
        <v>0.41666666666666669</v>
      </c>
      <c r="F26" s="2">
        <v>944</v>
      </c>
      <c r="G26" s="2">
        <v>444</v>
      </c>
      <c r="H26" s="2">
        <v>714</v>
      </c>
      <c r="I26" s="2">
        <v>433</v>
      </c>
      <c r="J26" s="2">
        <f t="shared" si="1"/>
        <v>13.940675479358967</v>
      </c>
      <c r="K26" s="2">
        <f t="shared" si="2"/>
        <v>11.678372879638433</v>
      </c>
      <c r="L26" s="2">
        <f t="shared" si="3"/>
        <v>61.917718268453868</v>
      </c>
      <c r="M26" s="2">
        <f t="shared" si="4"/>
        <v>0.73032465392630341</v>
      </c>
    </row>
    <row r="27" spans="4:13" x14ac:dyDescent="0.25">
      <c r="D27" s="2">
        <v>52</v>
      </c>
      <c r="E27" s="2">
        <f t="shared" si="0"/>
        <v>0.43333333333333335</v>
      </c>
      <c r="F27" s="2">
        <v>927</v>
      </c>
      <c r="G27" s="2">
        <v>442</v>
      </c>
      <c r="H27" s="2">
        <v>698</v>
      </c>
      <c r="I27" s="2">
        <v>432</v>
      </c>
      <c r="J27" s="2">
        <f t="shared" si="1"/>
        <v>14.980111808960293</v>
      </c>
      <c r="K27" s="2">
        <f t="shared" si="2"/>
        <v>12.656665895733799</v>
      </c>
      <c r="L27" s="2">
        <f t="shared" si="3"/>
        <v>62.957154598055197</v>
      </c>
      <c r="M27" s="2">
        <f t="shared" si="4"/>
        <v>0.74258489217350776</v>
      </c>
    </row>
    <row r="28" spans="4:13" x14ac:dyDescent="0.25">
      <c r="D28" s="2">
        <v>54</v>
      </c>
      <c r="E28" s="2">
        <f t="shared" si="0"/>
        <v>0.45</v>
      </c>
      <c r="F28" s="2">
        <v>917</v>
      </c>
      <c r="G28" s="2">
        <v>448</v>
      </c>
      <c r="H28" s="2">
        <v>682</v>
      </c>
      <c r="I28" s="2">
        <v>431</v>
      </c>
      <c r="J28" s="2">
        <f t="shared" si="1"/>
        <v>15.591544944019898</v>
      </c>
      <c r="K28" s="2">
        <f t="shared" si="2"/>
        <v>13.634958911829166</v>
      </c>
      <c r="L28" s="2">
        <f t="shared" si="3"/>
        <v>63.568587733114796</v>
      </c>
      <c r="M28" s="2">
        <f t="shared" si="4"/>
        <v>0.74979679702480428</v>
      </c>
    </row>
    <row r="29" spans="4:13" x14ac:dyDescent="0.25">
      <c r="D29" s="2">
        <v>56</v>
      </c>
      <c r="E29" s="2">
        <f t="shared" si="0"/>
        <v>0.46666666666666667</v>
      </c>
      <c r="F29" s="2">
        <v>901</v>
      </c>
      <c r="G29" s="2">
        <v>448</v>
      </c>
      <c r="H29" s="2">
        <v>669</v>
      </c>
      <c r="I29" s="2">
        <v>431</v>
      </c>
      <c r="J29" s="2">
        <f t="shared" si="1"/>
        <v>16.569837960115265</v>
      </c>
      <c r="K29" s="2">
        <f t="shared" si="2"/>
        <v>14.429821987406651</v>
      </c>
      <c r="L29" s="2">
        <f t="shared" si="3"/>
        <v>64.546880749210175</v>
      </c>
      <c r="M29" s="2">
        <f t="shared" si="4"/>
        <v>0.76133584478687899</v>
      </c>
    </row>
    <row r="30" spans="4:13" x14ac:dyDescent="0.25">
      <c r="D30" s="2">
        <v>58</v>
      </c>
      <c r="E30" s="2">
        <f t="shared" si="0"/>
        <v>0.48333333333333334</v>
      </c>
      <c r="F30" s="2">
        <v>886</v>
      </c>
      <c r="G30" s="2">
        <v>448</v>
      </c>
      <c r="H30" s="2">
        <v>654</v>
      </c>
      <c r="I30" s="2">
        <v>431</v>
      </c>
      <c r="J30" s="2">
        <f t="shared" si="1"/>
        <v>17.486987662704671</v>
      </c>
      <c r="K30" s="2">
        <f t="shared" si="2"/>
        <v>15.346971689996057</v>
      </c>
      <c r="L30" s="2">
        <f t="shared" si="3"/>
        <v>65.464030451799573</v>
      </c>
      <c r="M30" s="2">
        <f t="shared" si="4"/>
        <v>0.77215370206382383</v>
      </c>
    </row>
    <row r="31" spans="4:13" x14ac:dyDescent="0.25">
      <c r="D31" s="2">
        <v>60</v>
      </c>
      <c r="E31" s="2">
        <f t="shared" si="0"/>
        <v>0.5</v>
      </c>
      <c r="F31" s="2">
        <v>867</v>
      </c>
      <c r="G31" s="2">
        <v>449</v>
      </c>
      <c r="H31" s="2">
        <v>636</v>
      </c>
      <c r="I31" s="2">
        <v>431</v>
      </c>
      <c r="J31" s="2">
        <f t="shared" si="1"/>
        <v>18.648710619317917</v>
      </c>
      <c r="K31" s="2">
        <f t="shared" si="2"/>
        <v>16.447551333103341</v>
      </c>
      <c r="L31" s="2">
        <f t="shared" si="3"/>
        <v>66.62575340841282</v>
      </c>
      <c r="M31" s="2">
        <f t="shared" si="4"/>
        <v>0.78585632128128746</v>
      </c>
    </row>
    <row r="32" spans="4:13" x14ac:dyDescent="0.25">
      <c r="D32" s="2">
        <v>62</v>
      </c>
      <c r="E32" s="2">
        <f t="shared" si="0"/>
        <v>0.51666666666666661</v>
      </c>
      <c r="F32" s="2">
        <v>853</v>
      </c>
      <c r="G32" s="2">
        <v>446</v>
      </c>
      <c r="H32" s="2">
        <v>624</v>
      </c>
      <c r="I32" s="2">
        <v>432</v>
      </c>
      <c r="J32" s="2">
        <f t="shared" si="1"/>
        <v>19.504717008401361</v>
      </c>
      <c r="K32" s="2">
        <f t="shared" si="2"/>
        <v>17.181271095174868</v>
      </c>
      <c r="L32" s="2">
        <f t="shared" si="3"/>
        <v>67.481759797496267</v>
      </c>
      <c r="M32" s="2">
        <f t="shared" si="4"/>
        <v>0.79595298807310277</v>
      </c>
    </row>
    <row r="33" spans="4:13" x14ac:dyDescent="0.25">
      <c r="D33" s="2">
        <v>64</v>
      </c>
      <c r="E33" s="2">
        <f t="shared" si="0"/>
        <v>0.53333333333333333</v>
      </c>
      <c r="F33" s="2">
        <v>837</v>
      </c>
      <c r="G33" s="2">
        <v>445</v>
      </c>
      <c r="H33" s="2">
        <v>613</v>
      </c>
      <c r="I33" s="2">
        <v>430</v>
      </c>
      <c r="J33" s="2">
        <f t="shared" si="1"/>
        <v>20.483010024496728</v>
      </c>
      <c r="K33" s="2">
        <f t="shared" si="2"/>
        <v>17.853847543740432</v>
      </c>
      <c r="L33" s="2">
        <f t="shared" si="3"/>
        <v>68.460052813591631</v>
      </c>
      <c r="M33" s="2">
        <f t="shared" si="4"/>
        <v>0.80749203583517726</v>
      </c>
    </row>
    <row r="34" spans="4:13" x14ac:dyDescent="0.25">
      <c r="D34" s="2">
        <v>66</v>
      </c>
      <c r="E34" s="2">
        <f t="shared" si="0"/>
        <v>0.55000000000000004</v>
      </c>
      <c r="F34" s="2">
        <v>822</v>
      </c>
      <c r="G34" s="2">
        <v>442</v>
      </c>
      <c r="H34" s="2">
        <v>601</v>
      </c>
      <c r="I34" s="2">
        <v>424</v>
      </c>
      <c r="J34" s="2">
        <f t="shared" si="1"/>
        <v>21.400159727086134</v>
      </c>
      <c r="K34" s="2">
        <f t="shared" si="2"/>
        <v>18.587567305811955</v>
      </c>
      <c r="L34" s="2">
        <f t="shared" si="3"/>
        <v>69.377202516181029</v>
      </c>
      <c r="M34" s="2">
        <f t="shared" si="4"/>
        <v>0.81830989311212221</v>
      </c>
    </row>
    <row r="35" spans="4:13" x14ac:dyDescent="0.25">
      <c r="D35" s="2">
        <v>68</v>
      </c>
      <c r="E35" s="2">
        <f t="shared" si="0"/>
        <v>0.56666666666666665</v>
      </c>
      <c r="F35" s="2">
        <v>808</v>
      </c>
      <c r="G35" s="2">
        <v>439</v>
      </c>
      <c r="H35" s="2">
        <v>582</v>
      </c>
      <c r="I35" s="2">
        <v>424</v>
      </c>
      <c r="J35" s="2">
        <f t="shared" si="1"/>
        <v>22.256166116169581</v>
      </c>
      <c r="K35" s="2">
        <f t="shared" si="2"/>
        <v>19.749290262425202</v>
      </c>
      <c r="L35" s="2">
        <f t="shared" si="3"/>
        <v>70.23320890526449</v>
      </c>
      <c r="M35" s="2">
        <f t="shared" si="4"/>
        <v>0.82840655990393763</v>
      </c>
    </row>
    <row r="36" spans="4:13" x14ac:dyDescent="0.25">
      <c r="D36" s="2">
        <v>70</v>
      </c>
      <c r="E36" s="2">
        <f t="shared" si="0"/>
        <v>0.58333333333333337</v>
      </c>
      <c r="F36" s="2">
        <v>791</v>
      </c>
      <c r="G36" s="2">
        <v>437</v>
      </c>
      <c r="H36" s="2">
        <v>567</v>
      </c>
      <c r="I36" s="2">
        <v>424</v>
      </c>
      <c r="J36" s="2">
        <f t="shared" si="1"/>
        <v>23.295602445770907</v>
      </c>
      <c r="K36" s="2">
        <f t="shared" si="2"/>
        <v>20.666439965014611</v>
      </c>
      <c r="L36" s="2">
        <f t="shared" si="3"/>
        <v>71.272645234865806</v>
      </c>
      <c r="M36" s="2">
        <f t="shared" si="4"/>
        <v>0.84066679815114176</v>
      </c>
    </row>
    <row r="37" spans="4:13" x14ac:dyDescent="0.25">
      <c r="D37" s="2">
        <v>72</v>
      </c>
      <c r="E37" s="2">
        <f t="shared" si="0"/>
        <v>0.6</v>
      </c>
      <c r="F37" s="2">
        <v>778</v>
      </c>
      <c r="G37" s="2">
        <v>434</v>
      </c>
      <c r="H37" s="2">
        <v>550</v>
      </c>
      <c r="I37" s="2">
        <v>422</v>
      </c>
      <c r="J37" s="2">
        <f t="shared" si="1"/>
        <v>24.090465521348392</v>
      </c>
      <c r="K37" s="2">
        <f t="shared" si="2"/>
        <v>21.705876294615937</v>
      </c>
      <c r="L37" s="2">
        <f t="shared" si="3"/>
        <v>72.067508310443287</v>
      </c>
      <c r="M37" s="2">
        <f t="shared" si="4"/>
        <v>0.85004227445782732</v>
      </c>
    </row>
    <row r="38" spans="4:13" x14ac:dyDescent="0.25">
      <c r="D38" s="2">
        <v>74</v>
      </c>
      <c r="E38" s="2">
        <f t="shared" si="0"/>
        <v>0.6166666666666667</v>
      </c>
      <c r="F38" s="2">
        <v>760</v>
      </c>
      <c r="G38" s="2">
        <v>431</v>
      </c>
      <c r="H38" s="2">
        <v>538</v>
      </c>
      <c r="I38" s="2">
        <v>422</v>
      </c>
      <c r="J38" s="2">
        <f t="shared" si="1"/>
        <v>25.191045164455677</v>
      </c>
      <c r="K38" s="2">
        <f t="shared" si="2"/>
        <v>22.43959605668746</v>
      </c>
      <c r="L38" s="2">
        <f t="shared" si="3"/>
        <v>73.168087953550582</v>
      </c>
      <c r="M38" s="2">
        <f t="shared" si="4"/>
        <v>0.86302370319016131</v>
      </c>
    </row>
    <row r="39" spans="4:13" x14ac:dyDescent="0.25">
      <c r="D39" s="2">
        <v>76</v>
      </c>
      <c r="E39" s="2">
        <f t="shared" si="0"/>
        <v>0.6333333333333333</v>
      </c>
      <c r="F39" s="2">
        <v>742</v>
      </c>
      <c r="G39" s="2">
        <v>431</v>
      </c>
      <c r="H39" s="2">
        <v>522</v>
      </c>
      <c r="I39" s="2">
        <v>422</v>
      </c>
      <c r="J39" s="2">
        <f t="shared" si="1"/>
        <v>26.291624807562965</v>
      </c>
      <c r="K39" s="2">
        <f t="shared" si="2"/>
        <v>23.417889072782827</v>
      </c>
      <c r="L39" s="2">
        <f t="shared" si="3"/>
        <v>74.268667596657863</v>
      </c>
      <c r="M39" s="2">
        <f t="shared" si="4"/>
        <v>0.87600513192249518</v>
      </c>
    </row>
    <row r="40" spans="4:13" x14ac:dyDescent="0.25">
      <c r="D40" s="2">
        <v>78</v>
      </c>
      <c r="E40" s="2">
        <f t="shared" si="0"/>
        <v>0.65</v>
      </c>
      <c r="F40" s="2">
        <v>730</v>
      </c>
      <c r="G40" s="2">
        <v>434</v>
      </c>
      <c r="H40" s="2">
        <v>503</v>
      </c>
      <c r="I40" s="2">
        <v>423</v>
      </c>
      <c r="J40" s="2">
        <f t="shared" si="1"/>
        <v>27.025344569634488</v>
      </c>
      <c r="K40" s="2">
        <f t="shared" si="2"/>
        <v>24.579612029396074</v>
      </c>
      <c r="L40" s="2">
        <f t="shared" si="3"/>
        <v>75.002387358729393</v>
      </c>
      <c r="M40" s="2">
        <f t="shared" si="4"/>
        <v>0.88465941774405121</v>
      </c>
    </row>
    <row r="41" spans="4:13" x14ac:dyDescent="0.25">
      <c r="D41" s="2">
        <v>80</v>
      </c>
      <c r="E41" s="2">
        <f t="shared" si="0"/>
        <v>0.66666666666666663</v>
      </c>
      <c r="F41" s="2">
        <v>713</v>
      </c>
      <c r="G41" s="2">
        <v>433</v>
      </c>
      <c r="H41" s="2">
        <v>488</v>
      </c>
      <c r="I41" s="2">
        <v>423</v>
      </c>
      <c r="J41" s="2">
        <f t="shared" si="1"/>
        <v>28.064780899235817</v>
      </c>
      <c r="K41" s="2">
        <f t="shared" si="2"/>
        <v>25.49676173198548</v>
      </c>
      <c r="L41" s="2">
        <f t="shared" si="3"/>
        <v>76.041823688330723</v>
      </c>
      <c r="M41" s="2">
        <f t="shared" si="4"/>
        <v>0.89691965599125545</v>
      </c>
    </row>
    <row r="42" spans="4:13" x14ac:dyDescent="0.25">
      <c r="D42" s="2">
        <v>82</v>
      </c>
      <c r="E42" s="2">
        <f t="shared" si="0"/>
        <v>0.68333333333333335</v>
      </c>
      <c r="F42" s="2">
        <v>697</v>
      </c>
      <c r="G42" s="2">
        <v>433</v>
      </c>
      <c r="H42" s="2">
        <v>478</v>
      </c>
      <c r="I42" s="2">
        <v>423</v>
      </c>
      <c r="J42" s="2">
        <f t="shared" si="1"/>
        <v>29.043073915331181</v>
      </c>
      <c r="K42" s="2">
        <f t="shared" si="2"/>
        <v>26.108194867045082</v>
      </c>
      <c r="L42" s="2">
        <f t="shared" si="3"/>
        <v>77.020116704426087</v>
      </c>
      <c r="M42" s="2">
        <f t="shared" si="4"/>
        <v>0.90845870375333004</v>
      </c>
    </row>
    <row r="43" spans="4:13" x14ac:dyDescent="0.25">
      <c r="D43" s="2">
        <v>84</v>
      </c>
      <c r="E43" s="2">
        <f t="shared" si="0"/>
        <v>0.7</v>
      </c>
      <c r="F43" s="2">
        <v>681</v>
      </c>
      <c r="G43" s="2">
        <v>432</v>
      </c>
      <c r="H43" s="2">
        <v>460</v>
      </c>
      <c r="I43" s="2">
        <v>423</v>
      </c>
      <c r="J43" s="2">
        <f t="shared" si="1"/>
        <v>30.021366931426549</v>
      </c>
      <c r="K43" s="2">
        <f t="shared" si="2"/>
        <v>27.20877451015237</v>
      </c>
      <c r="L43" s="2">
        <f t="shared" si="3"/>
        <v>77.998409720521451</v>
      </c>
      <c r="M43" s="2">
        <f t="shared" si="4"/>
        <v>0.91999775151540464</v>
      </c>
    </row>
    <row r="44" spans="4:13" x14ac:dyDescent="0.25">
      <c r="D44" s="2">
        <v>86</v>
      </c>
      <c r="E44" s="2">
        <f t="shared" si="0"/>
        <v>0.71666666666666667</v>
      </c>
      <c r="F44" s="2">
        <v>662</v>
      </c>
      <c r="G44" s="2">
        <v>430</v>
      </c>
      <c r="H44" s="2">
        <v>444</v>
      </c>
      <c r="I44" s="2">
        <v>423</v>
      </c>
      <c r="J44" s="2">
        <f t="shared" si="1"/>
        <v>31.183089888039795</v>
      </c>
      <c r="K44" s="2">
        <f t="shared" si="2"/>
        <v>28.187067526247738</v>
      </c>
      <c r="L44" s="2">
        <f t="shared" si="3"/>
        <v>79.160132677134698</v>
      </c>
      <c r="M44" s="2">
        <f t="shared" si="4"/>
        <v>0.93370037073286816</v>
      </c>
    </row>
    <row r="45" spans="4:13" x14ac:dyDescent="0.25">
      <c r="D45" s="2">
        <v>88</v>
      </c>
      <c r="E45" s="2">
        <f t="shared" si="0"/>
        <v>0.73333333333333328</v>
      </c>
      <c r="F45" s="2">
        <v>647</v>
      </c>
      <c r="G45" s="2">
        <v>428</v>
      </c>
      <c r="H45" s="2">
        <v>426</v>
      </c>
      <c r="I45" s="2">
        <v>420</v>
      </c>
      <c r="J45" s="2">
        <f t="shared" si="1"/>
        <v>32.100239590629201</v>
      </c>
      <c r="K45" s="2">
        <f t="shared" si="2"/>
        <v>29.287647169355022</v>
      </c>
      <c r="L45" s="2">
        <f t="shared" si="3"/>
        <v>80.077282379724096</v>
      </c>
      <c r="M45" s="2">
        <f t="shared" si="4"/>
        <v>0.944518228009813</v>
      </c>
    </row>
    <row r="46" spans="4:13" x14ac:dyDescent="0.25">
      <c r="D46" s="2">
        <v>90</v>
      </c>
      <c r="E46" s="2">
        <f t="shared" si="0"/>
        <v>0.75</v>
      </c>
      <c r="F46" s="2">
        <v>632</v>
      </c>
      <c r="G46" s="2">
        <v>424</v>
      </c>
      <c r="H46" s="2">
        <v>411</v>
      </c>
      <c r="I46" s="2">
        <v>414</v>
      </c>
      <c r="J46" s="2">
        <f t="shared" si="1"/>
        <v>33.017389293218606</v>
      </c>
      <c r="K46" s="2">
        <f t="shared" si="2"/>
        <v>30.204796871944428</v>
      </c>
      <c r="L46" s="2">
        <f t="shared" si="3"/>
        <v>80.994432082313509</v>
      </c>
      <c r="M46" s="2">
        <f t="shared" si="4"/>
        <v>0.95533608528675806</v>
      </c>
    </row>
    <row r="47" spans="4:13" x14ac:dyDescent="0.25">
      <c r="D47" s="2">
        <v>92</v>
      </c>
      <c r="E47" s="2">
        <f t="shared" si="0"/>
        <v>0.76666666666666661</v>
      </c>
      <c r="F47" s="2">
        <v>614</v>
      </c>
      <c r="G47" s="2">
        <v>420</v>
      </c>
      <c r="H47" s="2">
        <v>397</v>
      </c>
      <c r="I47" s="2">
        <v>412</v>
      </c>
      <c r="J47" s="2">
        <f t="shared" si="1"/>
        <v>34.117968936325894</v>
      </c>
      <c r="K47" s="2">
        <f t="shared" si="2"/>
        <v>31.060803261027875</v>
      </c>
      <c r="L47" s="2">
        <f t="shared" si="3"/>
        <v>82.09501172542079</v>
      </c>
      <c r="M47" s="2">
        <f t="shared" si="4"/>
        <v>0.96831751401909194</v>
      </c>
    </row>
    <row r="48" spans="4:13" x14ac:dyDescent="0.25">
      <c r="D48" s="2">
        <v>94</v>
      </c>
      <c r="E48" s="2">
        <f t="shared" si="0"/>
        <v>0.78333333333333333</v>
      </c>
      <c r="F48" s="2">
        <v>601</v>
      </c>
      <c r="G48" s="2">
        <v>420</v>
      </c>
      <c r="H48" s="2">
        <v>383</v>
      </c>
      <c r="I48" s="2">
        <v>410</v>
      </c>
      <c r="J48" s="2">
        <f t="shared" si="1"/>
        <v>34.912832011903376</v>
      </c>
      <c r="K48" s="2">
        <f t="shared" si="2"/>
        <v>31.916809650111318</v>
      </c>
      <c r="L48" s="2">
        <f t="shared" si="3"/>
        <v>82.889874800998285</v>
      </c>
      <c r="M48" s="2">
        <f t="shared" si="4"/>
        <v>0.97769299032577761</v>
      </c>
    </row>
    <row r="49" spans="4:13" x14ac:dyDescent="0.25">
      <c r="D49" s="2">
        <v>96</v>
      </c>
      <c r="E49" s="2">
        <f t="shared" si="0"/>
        <v>0.8</v>
      </c>
      <c r="F49" s="2">
        <v>582</v>
      </c>
      <c r="G49" s="2">
        <v>420</v>
      </c>
      <c r="H49" s="2">
        <v>366</v>
      </c>
      <c r="I49" s="2">
        <v>410</v>
      </c>
      <c r="J49" s="2">
        <f t="shared" si="1"/>
        <v>36.074554968516622</v>
      </c>
      <c r="K49" s="2">
        <f t="shared" si="2"/>
        <v>32.956245979712648</v>
      </c>
      <c r="L49" s="2">
        <f t="shared" si="3"/>
        <v>84.051597757611518</v>
      </c>
      <c r="M49" s="2">
        <f t="shared" si="4"/>
        <v>0.99139560954324102</v>
      </c>
    </row>
    <row r="50" spans="4:13" x14ac:dyDescent="0.25">
      <c r="D50" s="2">
        <v>98</v>
      </c>
      <c r="E50" s="2">
        <f t="shared" si="0"/>
        <v>0.81666666666666665</v>
      </c>
      <c r="F50" s="2">
        <v>566</v>
      </c>
      <c r="G50" s="2">
        <v>419</v>
      </c>
      <c r="H50" s="2">
        <v>349</v>
      </c>
      <c r="I50" s="2">
        <v>399</v>
      </c>
      <c r="J50" s="2">
        <f t="shared" si="1"/>
        <v>37.052847984611994</v>
      </c>
      <c r="K50" s="2">
        <f t="shared" si="2"/>
        <v>33.99568230931397</v>
      </c>
      <c r="L50" s="2">
        <f t="shared" si="3"/>
        <v>85.029890773706896</v>
      </c>
      <c r="M50" s="2">
        <f t="shared" si="4"/>
        <v>1.0029346573053157</v>
      </c>
    </row>
    <row r="51" spans="4:13" x14ac:dyDescent="0.25">
      <c r="D51" s="2">
        <v>100</v>
      </c>
      <c r="E51" s="2">
        <f t="shared" si="0"/>
        <v>0.83333333333333337</v>
      </c>
      <c r="F51" s="2">
        <v>552</v>
      </c>
      <c r="G51" s="2">
        <v>418</v>
      </c>
      <c r="H51" s="2">
        <v>332</v>
      </c>
      <c r="I51" s="2">
        <v>397</v>
      </c>
      <c r="J51" s="2">
        <f t="shared" si="1"/>
        <v>37.908854373695441</v>
      </c>
      <c r="K51" s="2">
        <f t="shared" si="2"/>
        <v>35.0351186389153</v>
      </c>
      <c r="L51" s="2">
        <f t="shared" si="3"/>
        <v>85.885897162790343</v>
      </c>
      <c r="M51" s="2">
        <f t="shared" si="4"/>
        <v>1.0130313240971311</v>
      </c>
    </row>
    <row r="52" spans="4:13" x14ac:dyDescent="0.25">
      <c r="D52" s="2">
        <v>102</v>
      </c>
      <c r="E52" s="2">
        <f t="shared" si="0"/>
        <v>0.85</v>
      </c>
      <c r="F52" s="2">
        <v>535</v>
      </c>
      <c r="G52" s="2">
        <v>417</v>
      </c>
      <c r="H52" s="2">
        <v>316</v>
      </c>
      <c r="I52" s="2">
        <v>397</v>
      </c>
      <c r="J52" s="2">
        <f t="shared" si="1"/>
        <v>38.948290703296763</v>
      </c>
      <c r="K52" s="2">
        <f t="shared" si="2"/>
        <v>36.013411655010664</v>
      </c>
      <c r="L52" s="2">
        <f t="shared" si="3"/>
        <v>86.925333492391673</v>
      </c>
      <c r="M52" s="2">
        <f t="shared" si="4"/>
        <v>1.0252915623443353</v>
      </c>
    </row>
    <row r="53" spans="4:13" x14ac:dyDescent="0.25">
      <c r="D53" s="2">
        <v>104</v>
      </c>
      <c r="E53" s="2">
        <f t="shared" si="0"/>
        <v>0.8666666666666667</v>
      </c>
      <c r="F53" s="2">
        <v>518</v>
      </c>
      <c r="G53" s="2">
        <v>416</v>
      </c>
      <c r="H53" s="2">
        <v>298</v>
      </c>
      <c r="I53" s="2">
        <v>397</v>
      </c>
      <c r="J53" s="2">
        <f t="shared" si="1"/>
        <v>39.987727032898093</v>
      </c>
      <c r="K53" s="2">
        <f t="shared" si="2"/>
        <v>37.113991298117952</v>
      </c>
      <c r="L53" s="2">
        <f t="shared" si="3"/>
        <v>87.964769821993002</v>
      </c>
      <c r="M53" s="2">
        <f t="shared" si="4"/>
        <v>1.0375518005915396</v>
      </c>
    </row>
    <row r="54" spans="4:13" x14ac:dyDescent="0.25">
      <c r="D54" s="2">
        <v>106</v>
      </c>
      <c r="E54" s="2">
        <f t="shared" si="0"/>
        <v>0.8833333333333333</v>
      </c>
      <c r="F54" s="2">
        <v>501</v>
      </c>
      <c r="G54" s="2">
        <v>416</v>
      </c>
      <c r="H54" s="2">
        <v>284</v>
      </c>
      <c r="I54" s="2">
        <v>397</v>
      </c>
      <c r="J54" s="2">
        <f t="shared" si="1"/>
        <v>41.027163362499415</v>
      </c>
      <c r="K54" s="2">
        <f t="shared" si="2"/>
        <v>37.969997687201399</v>
      </c>
      <c r="L54" s="2">
        <f t="shared" si="3"/>
        <v>89.004206151594317</v>
      </c>
      <c r="M54" s="2">
        <f t="shared" si="4"/>
        <v>1.0498120388387437</v>
      </c>
    </row>
    <row r="55" spans="4:13" x14ac:dyDescent="0.25">
      <c r="D55" s="2">
        <v>108</v>
      </c>
      <c r="E55" s="2">
        <f t="shared" si="0"/>
        <v>0.9</v>
      </c>
      <c r="F55" s="2">
        <v>485</v>
      </c>
      <c r="G55" s="2">
        <v>411</v>
      </c>
      <c r="H55" s="2">
        <v>270</v>
      </c>
      <c r="I55" s="2">
        <v>397</v>
      </c>
      <c r="J55" s="2">
        <f t="shared" si="1"/>
        <v>42.005456378594779</v>
      </c>
      <c r="K55" s="2">
        <f t="shared" si="2"/>
        <v>38.826004076284846</v>
      </c>
      <c r="L55" s="2">
        <f t="shared" si="3"/>
        <v>89.982499167689681</v>
      </c>
      <c r="M55" s="2">
        <f t="shared" si="4"/>
        <v>1.0613510866008184</v>
      </c>
    </row>
    <row r="56" spans="4:13" x14ac:dyDescent="0.25">
      <c r="D56" s="2">
        <v>110</v>
      </c>
      <c r="E56" s="2">
        <f t="shared" si="0"/>
        <v>0.91666666666666663</v>
      </c>
      <c r="F56" s="2">
        <v>470</v>
      </c>
      <c r="G56" s="2">
        <v>409</v>
      </c>
      <c r="H56" s="2">
        <v>253</v>
      </c>
      <c r="I56" s="2">
        <v>392</v>
      </c>
      <c r="J56" s="2">
        <f t="shared" si="1"/>
        <v>42.922606081184192</v>
      </c>
      <c r="K56" s="2">
        <f t="shared" si="2"/>
        <v>39.865440405886169</v>
      </c>
      <c r="L56" s="2">
        <f t="shared" si="3"/>
        <v>90.899648870279094</v>
      </c>
      <c r="M56" s="2">
        <f t="shared" si="4"/>
        <v>1.0721689438777633</v>
      </c>
    </row>
    <row r="57" spans="4:13" x14ac:dyDescent="0.25">
      <c r="D57" s="2">
        <v>112</v>
      </c>
      <c r="E57" s="2">
        <f t="shared" si="0"/>
        <v>0.93333333333333335</v>
      </c>
      <c r="F57" s="2">
        <v>455</v>
      </c>
      <c r="G57" s="2">
        <v>408</v>
      </c>
      <c r="H57" s="2">
        <v>236</v>
      </c>
      <c r="I57" s="2">
        <v>392</v>
      </c>
      <c r="J57" s="2">
        <f t="shared" si="1"/>
        <v>43.839755783773597</v>
      </c>
      <c r="K57" s="2">
        <f t="shared" si="2"/>
        <v>40.904876735487498</v>
      </c>
      <c r="L57" s="2">
        <f t="shared" si="3"/>
        <v>91.816798572868493</v>
      </c>
      <c r="M57" s="2">
        <f t="shared" si="4"/>
        <v>1.0829868011547081</v>
      </c>
    </row>
    <row r="58" spans="4:13" x14ac:dyDescent="0.25">
      <c r="D58" s="2">
        <v>114</v>
      </c>
      <c r="E58" s="2">
        <f t="shared" si="0"/>
        <v>0.95</v>
      </c>
      <c r="F58" s="2">
        <v>441</v>
      </c>
      <c r="G58" s="2">
        <v>408</v>
      </c>
      <c r="H58" s="2">
        <v>219</v>
      </c>
      <c r="I58" s="2">
        <v>391</v>
      </c>
      <c r="J58" s="2">
        <f t="shared" si="1"/>
        <v>44.695762172857037</v>
      </c>
      <c r="K58" s="2">
        <f t="shared" si="2"/>
        <v>41.944313065088821</v>
      </c>
      <c r="L58" s="2">
        <f t="shared" si="3"/>
        <v>92.67280496195194</v>
      </c>
      <c r="M58" s="2">
        <f t="shared" si="4"/>
        <v>1.0930834679465236</v>
      </c>
    </row>
    <row r="59" spans="4:13" x14ac:dyDescent="0.25">
      <c r="D59" s="2">
        <v>116</v>
      </c>
      <c r="E59" s="2">
        <f t="shared" si="0"/>
        <v>0.96666666666666667</v>
      </c>
      <c r="F59" s="2">
        <v>426</v>
      </c>
      <c r="G59" s="2">
        <v>407</v>
      </c>
      <c r="H59" s="2">
        <v>204</v>
      </c>
      <c r="I59" s="2">
        <v>391</v>
      </c>
      <c r="J59" s="2">
        <f t="shared" si="1"/>
        <v>45.612911875446443</v>
      </c>
      <c r="K59" s="2">
        <f t="shared" si="2"/>
        <v>42.861462767678226</v>
      </c>
      <c r="L59" s="2">
        <f t="shared" si="3"/>
        <v>93.589954664541352</v>
      </c>
      <c r="M59" s="2">
        <f t="shared" si="4"/>
        <v>1.1039013252234686</v>
      </c>
    </row>
    <row r="60" spans="4:13" x14ac:dyDescent="0.25">
      <c r="D60" s="2">
        <v>118</v>
      </c>
      <c r="E60" s="2">
        <f t="shared" si="0"/>
        <v>0.98333333333333328</v>
      </c>
      <c r="F60" s="2">
        <v>407</v>
      </c>
      <c r="G60" s="2">
        <v>407</v>
      </c>
      <c r="H60" s="2">
        <v>186</v>
      </c>
      <c r="I60" s="2">
        <v>391</v>
      </c>
      <c r="J60" s="2">
        <f t="shared" si="1"/>
        <v>46.774634832059689</v>
      </c>
      <c r="K60" s="2">
        <f t="shared" si="2"/>
        <v>43.962042410785514</v>
      </c>
      <c r="L60" s="2">
        <f t="shared" si="3"/>
        <v>94.751677621154585</v>
      </c>
      <c r="M60" s="2">
        <f t="shared" si="4"/>
        <v>1.117603944440932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06800</vt:lpstr>
      <vt:lpstr>06801</vt:lpstr>
      <vt:lpstr>06802</vt:lpstr>
      <vt:lpstr>x v t</vt:lpstr>
      <vt:lpstr>x' vt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2016-11-16T17:46:55Z</dcterms:created>
  <dcterms:modified xsi:type="dcterms:W3CDTF">2016-11-17T21:47:05Z</dcterms:modified>
</cp:coreProperties>
</file>